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Summ!$A$965</definedName>
    <definedName name="CSD_Employment">Data!$A$964</definedName>
    <definedName name="csd_enset_cassava" localSheetId="6">Summ!$A$942</definedName>
    <definedName name="CSD_Enset_cassava">Data!$A$941</definedName>
    <definedName name="csd_livestock_sales" localSheetId="6">Summ!$A$919</definedName>
    <definedName name="CSD_Livestock_sales">Data!$A$918</definedName>
    <definedName name="csd_main_cashcrop" localSheetId="6">Summ!$A$951</definedName>
    <definedName name="CSD_Main_cashcrop">Data!$A$950</definedName>
    <definedName name="csd_main_cereal" localSheetId="6">Summ!$A$934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Summ!$A$931</definedName>
    <definedName name="csd_summ_formal_cash_transfers">Summ!$A$977</definedName>
    <definedName name="csd_summ_goats_milk">Summ!$A$913</definedName>
    <definedName name="csd_summ_informal_cash_transfers">Summ!$A$981</definedName>
    <definedName name="csd_summ_livestock_product_sales">Summ!$A$903</definedName>
    <definedName name="csd_summ_self_employment">Summ!$A$972</definedName>
    <definedName name="csd_summ_sheeps_milk">Data!$A$909</definedName>
    <definedName name="csd_summ_small_business">Summ!$A$975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Summ!$A$818:$F$1005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492" i="3"/>
  <c r="BT501" i="3"/>
  <c r="BT507" i="3"/>
  <c r="BT585" i="3"/>
  <c r="BT591" i="3"/>
  <c r="BT988" i="3"/>
  <c r="BS456" i="3"/>
  <c r="BS465" i="3"/>
  <c r="BS474" i="3"/>
  <c r="BS483" i="3"/>
  <c r="BS492" i="3"/>
  <c r="BS501" i="3"/>
  <c r="BS507" i="3"/>
  <c r="BS585" i="3"/>
  <c r="BS591" i="3"/>
  <c r="BS988" i="3"/>
  <c r="BR456" i="3"/>
  <c r="BR465" i="3"/>
  <c r="BR474" i="3"/>
  <c r="BR483" i="3"/>
  <c r="BR492" i="3"/>
  <c r="BR501" i="3"/>
  <c r="BR507" i="3"/>
  <c r="BR585" i="3"/>
  <c r="BR591" i="3"/>
  <c r="BR988" i="3"/>
  <c r="BQ456" i="3"/>
  <c r="BQ465" i="3"/>
  <c r="BQ474" i="3"/>
  <c r="BQ483" i="3"/>
  <c r="BQ492" i="3"/>
  <c r="BQ501" i="3"/>
  <c r="BQ507" i="3"/>
  <c r="BQ585" i="3"/>
  <c r="BQ591" i="3"/>
  <c r="BQ988" i="3"/>
  <c r="BP456" i="3"/>
  <c r="BP465" i="3"/>
  <c r="BP474" i="3"/>
  <c r="BP483" i="3"/>
  <c r="BP492" i="3"/>
  <c r="BP501" i="3"/>
  <c r="BP507" i="3"/>
  <c r="BP585" i="3"/>
  <c r="BP591" i="3"/>
  <c r="BP988" i="3"/>
  <c r="BO456" i="3"/>
  <c r="BO465" i="3"/>
  <c r="BO474" i="3"/>
  <c r="BO483" i="3"/>
  <c r="BO492" i="3"/>
  <c r="BO501" i="3"/>
  <c r="BO507" i="3"/>
  <c r="BO585" i="3"/>
  <c r="BO591" i="3"/>
  <c r="BO988" i="3"/>
  <c r="BN456" i="3"/>
  <c r="BN465" i="3"/>
  <c r="BN474" i="3"/>
  <c r="BN483" i="3"/>
  <c r="BN492" i="3"/>
  <c r="BN501" i="3"/>
  <c r="BN507" i="3"/>
  <c r="BN585" i="3"/>
  <c r="BN591" i="3"/>
  <c r="BN988" i="3"/>
  <c r="BM456" i="3"/>
  <c r="BM465" i="3"/>
  <c r="BM474" i="3"/>
  <c r="BM483" i="3"/>
  <c r="BM492" i="3"/>
  <c r="BM501" i="3"/>
  <c r="BM507" i="3"/>
  <c r="BM585" i="3"/>
  <c r="BM591" i="3"/>
  <c r="BM988" i="3"/>
  <c r="BL456" i="3"/>
  <c r="BL465" i="3"/>
  <c r="BL470" i="3"/>
  <c r="BL474" i="3"/>
  <c r="BL483" i="3"/>
  <c r="BL492" i="3"/>
  <c r="BL501" i="3"/>
  <c r="BL507" i="3"/>
  <c r="BL585" i="3"/>
  <c r="BL591" i="3"/>
  <c r="BL988" i="3"/>
  <c r="BK456" i="3"/>
  <c r="BK465" i="3"/>
  <c r="BK474" i="3"/>
  <c r="BK483" i="3"/>
  <c r="BK492" i="3"/>
  <c r="BK501" i="3"/>
  <c r="BK507" i="3"/>
  <c r="BK585" i="3"/>
  <c r="BK591" i="3"/>
  <c r="BK988" i="3"/>
  <c r="BJ456" i="3"/>
  <c r="BJ465" i="3"/>
  <c r="BJ470" i="3"/>
  <c r="BJ474" i="3"/>
  <c r="BJ483" i="3"/>
  <c r="BJ492" i="3"/>
  <c r="BJ501" i="3"/>
  <c r="BJ507" i="3"/>
  <c r="BJ585" i="3"/>
  <c r="BJ591" i="3"/>
  <c r="BJ988" i="3"/>
  <c r="BI456" i="3"/>
  <c r="BI465" i="3"/>
  <c r="BI470" i="3"/>
  <c r="BI474" i="3"/>
  <c r="BI483" i="3"/>
  <c r="BI492" i="3"/>
  <c r="BI501" i="3"/>
  <c r="BI507" i="3"/>
  <c r="BI585" i="3"/>
  <c r="BI591" i="3"/>
  <c r="BI988" i="3"/>
  <c r="BH456" i="3"/>
  <c r="BH465" i="3"/>
  <c r="BH470" i="3"/>
  <c r="BH474" i="3"/>
  <c r="BH483" i="3"/>
  <c r="BH492" i="3"/>
  <c r="BH501" i="3"/>
  <c r="BH507" i="3"/>
  <c r="BH585" i="3"/>
  <c r="BH591" i="3"/>
  <c r="BH988" i="3"/>
  <c r="BG456" i="3"/>
  <c r="BG465" i="3"/>
  <c r="BG470" i="3"/>
  <c r="BG474" i="3"/>
  <c r="BG483" i="3"/>
  <c r="BG492" i="3"/>
  <c r="BG501" i="3"/>
  <c r="BG507" i="3"/>
  <c r="BG585" i="3"/>
  <c r="BG591" i="3"/>
  <c r="BG988" i="3"/>
  <c r="BF456" i="3"/>
  <c r="BF465" i="3"/>
  <c r="BF470" i="3"/>
  <c r="BF474" i="3"/>
  <c r="BF483" i="3"/>
  <c r="BF492" i="3"/>
  <c r="BF501" i="3"/>
  <c r="BF507" i="3"/>
  <c r="BF585" i="3"/>
  <c r="BF591" i="3"/>
  <c r="BF988" i="3"/>
  <c r="BE456" i="3"/>
  <c r="BE465" i="3"/>
  <c r="BE470" i="3"/>
  <c r="BE474" i="3"/>
  <c r="BE483" i="3"/>
  <c r="BE492" i="3"/>
  <c r="BE501" i="3"/>
  <c r="BE507" i="3"/>
  <c r="BE585" i="3"/>
  <c r="BE591" i="3"/>
  <c r="BE988" i="3"/>
  <c r="BD456" i="3"/>
  <c r="BD465" i="3"/>
  <c r="BD470" i="3"/>
  <c r="BD474" i="3"/>
  <c r="BD483" i="3"/>
  <c r="BD492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492" i="3"/>
  <c r="BB501" i="3"/>
  <c r="BB507" i="3"/>
  <c r="BB585" i="3"/>
  <c r="BB591" i="3"/>
  <c r="BB988" i="3"/>
  <c r="BA456" i="3"/>
  <c r="BA465" i="3"/>
  <c r="BA474" i="3"/>
  <c r="BA483" i="3"/>
  <c r="BA492" i="3"/>
  <c r="BA501" i="3"/>
  <c r="BA507" i="3"/>
  <c r="BA585" i="3"/>
  <c r="BA591" i="3"/>
  <c r="BA988" i="3"/>
  <c r="AZ456" i="3"/>
  <c r="AZ465" i="3"/>
  <c r="AZ474" i="3"/>
  <c r="AZ483" i="3"/>
  <c r="AZ492" i="3"/>
  <c r="AZ501" i="3"/>
  <c r="AZ507" i="3"/>
  <c r="AZ585" i="3"/>
  <c r="AZ591" i="3"/>
  <c r="AZ988" i="3"/>
  <c r="AY456" i="3"/>
  <c r="AY465" i="3"/>
  <c r="AY474" i="3"/>
  <c r="AY483" i="3"/>
  <c r="AY492" i="3"/>
  <c r="AY501" i="3"/>
  <c r="AY507" i="3"/>
  <c r="AY585" i="3"/>
  <c r="AY591" i="3"/>
  <c r="AY988" i="3"/>
  <c r="AX456" i="3"/>
  <c r="AX465" i="3"/>
  <c r="AX474" i="3"/>
  <c r="AX483" i="3"/>
  <c r="AX492" i="3"/>
  <c r="AX501" i="3"/>
  <c r="AX507" i="3"/>
  <c r="AX585" i="3"/>
  <c r="AX591" i="3"/>
  <c r="AX988" i="3"/>
  <c r="AW456" i="3"/>
  <c r="AW465" i="3"/>
  <c r="AW474" i="3"/>
  <c r="AW483" i="3"/>
  <c r="AW492" i="3"/>
  <c r="AW501" i="3"/>
  <c r="AW507" i="3"/>
  <c r="AW585" i="3"/>
  <c r="AW591" i="3"/>
  <c r="AW988" i="3"/>
  <c r="AV456" i="3"/>
  <c r="AV465" i="3"/>
  <c r="AV474" i="3"/>
  <c r="AV483" i="3"/>
  <c r="AV492" i="3"/>
  <c r="AV501" i="3"/>
  <c r="AV507" i="3"/>
  <c r="AV585" i="3"/>
  <c r="AV591" i="3"/>
  <c r="AV988" i="3"/>
  <c r="AU456" i="3"/>
  <c r="AU465" i="3"/>
  <c r="AU474" i="3"/>
  <c r="AU483" i="3"/>
  <c r="AU492" i="3"/>
  <c r="AU501" i="3"/>
  <c r="AU507" i="3"/>
  <c r="AU585" i="3"/>
  <c r="AU591" i="3"/>
  <c r="AU988" i="3"/>
  <c r="AT456" i="3"/>
  <c r="AT465" i="3"/>
  <c r="AT470" i="3"/>
  <c r="AT474" i="3"/>
  <c r="AT483" i="3"/>
  <c r="AT492" i="3"/>
  <c r="AT501" i="3"/>
  <c r="AT507" i="3"/>
  <c r="AT585" i="3"/>
  <c r="AT591" i="3"/>
  <c r="AT988" i="3"/>
  <c r="AS456" i="3"/>
  <c r="AS465" i="3"/>
  <c r="AS470" i="3"/>
  <c r="AS474" i="3"/>
  <c r="AS483" i="3"/>
  <c r="AS492" i="3"/>
  <c r="AS501" i="3"/>
  <c r="AS507" i="3"/>
  <c r="AS585" i="3"/>
  <c r="AS591" i="3"/>
  <c r="AS988" i="3"/>
  <c r="AR456" i="3"/>
  <c r="AR465" i="3"/>
  <c r="AR470" i="3"/>
  <c r="AR474" i="3"/>
  <c r="AR483" i="3"/>
  <c r="AR492" i="3"/>
  <c r="AR501" i="3"/>
  <c r="AR507" i="3"/>
  <c r="AR585" i="3"/>
  <c r="AR591" i="3"/>
  <c r="AR988" i="3"/>
  <c r="AQ456" i="3"/>
  <c r="AQ465" i="3"/>
  <c r="AQ474" i="3"/>
  <c r="AQ483" i="3"/>
  <c r="AQ492" i="3"/>
  <c r="AQ501" i="3"/>
  <c r="AQ507" i="3"/>
  <c r="AQ585" i="3"/>
  <c r="AQ591" i="3"/>
  <c r="AQ988" i="3"/>
  <c r="AP456" i="3"/>
  <c r="AP465" i="3"/>
  <c r="AP474" i="3"/>
  <c r="AP483" i="3"/>
  <c r="AP492" i="3"/>
  <c r="AP501" i="3"/>
  <c r="AP507" i="3"/>
  <c r="AP585" i="3"/>
  <c r="AP591" i="3"/>
  <c r="AP988" i="3"/>
  <c r="AO456" i="3"/>
  <c r="AO465" i="3"/>
  <c r="AO470" i="3"/>
  <c r="AO474" i="3"/>
  <c r="AO483" i="3"/>
  <c r="AO492" i="3"/>
  <c r="AO501" i="3"/>
  <c r="AO507" i="3"/>
  <c r="AO585" i="3"/>
  <c r="AO591" i="3"/>
  <c r="AO988" i="3"/>
  <c r="AN456" i="3"/>
  <c r="AN465" i="3"/>
  <c r="AN474" i="3"/>
  <c r="AN483" i="3"/>
  <c r="AN492" i="3"/>
  <c r="AN501" i="3"/>
  <c r="AN507" i="3"/>
  <c r="AN585" i="3"/>
  <c r="AN591" i="3"/>
  <c r="AN988" i="3"/>
  <c r="AM456" i="3"/>
  <c r="AM465" i="3"/>
  <c r="AM474" i="3"/>
  <c r="AM483" i="3"/>
  <c r="AM492" i="3"/>
  <c r="AM501" i="3"/>
  <c r="AM507" i="3"/>
  <c r="AM585" i="3"/>
  <c r="AM591" i="3"/>
  <c r="AM988" i="3"/>
  <c r="AL456" i="3"/>
  <c r="AL465" i="3"/>
  <c r="AL474" i="3"/>
  <c r="AL483" i="3"/>
  <c r="AL492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492" i="3"/>
  <c r="AJ501" i="3"/>
  <c r="AJ507" i="3"/>
  <c r="AJ585" i="3"/>
  <c r="AJ591" i="3"/>
  <c r="AJ988" i="3"/>
  <c r="AI456" i="3"/>
  <c r="AI465" i="3"/>
  <c r="AI474" i="3"/>
  <c r="AI483" i="3"/>
  <c r="AI492" i="3"/>
  <c r="AI501" i="3"/>
  <c r="AI507" i="3"/>
  <c r="AI585" i="3"/>
  <c r="AI591" i="3"/>
  <c r="AI988" i="3"/>
  <c r="AH456" i="3"/>
  <c r="AH465" i="3"/>
  <c r="AH474" i="3"/>
  <c r="AH483" i="3"/>
  <c r="AH492" i="3"/>
  <c r="AH501" i="3"/>
  <c r="AH507" i="3"/>
  <c r="AH585" i="3"/>
  <c r="AH591" i="3"/>
  <c r="AH988" i="3"/>
  <c r="AG456" i="3"/>
  <c r="AG465" i="3"/>
  <c r="AG474" i="3"/>
  <c r="AG483" i="3"/>
  <c r="AG492" i="3"/>
  <c r="AG501" i="3"/>
  <c r="AG507" i="3"/>
  <c r="AG585" i="3"/>
  <c r="AG591" i="3"/>
  <c r="AG988" i="3"/>
  <c r="AF456" i="3"/>
  <c r="AF465" i="3"/>
  <c r="AF474" i="3"/>
  <c r="AF483" i="3"/>
  <c r="AF492" i="3"/>
  <c r="AF501" i="3"/>
  <c r="AF507" i="3"/>
  <c r="AF585" i="3"/>
  <c r="AF591" i="3"/>
  <c r="AF988" i="3"/>
  <c r="AE456" i="3"/>
  <c r="AE465" i="3"/>
  <c r="AE474" i="3"/>
  <c r="AE483" i="3"/>
  <c r="AE492" i="3"/>
  <c r="AE501" i="3"/>
  <c r="AE507" i="3"/>
  <c r="AE585" i="3"/>
  <c r="AE591" i="3"/>
  <c r="AE988" i="3"/>
  <c r="AD456" i="3"/>
  <c r="AD465" i="3"/>
  <c r="AD474" i="3"/>
  <c r="AD483" i="3"/>
  <c r="AD492" i="3"/>
  <c r="AD501" i="3"/>
  <c r="AD507" i="3"/>
  <c r="AD585" i="3"/>
  <c r="AD591" i="3"/>
  <c r="AD988" i="3"/>
  <c r="AC456" i="3"/>
  <c r="AC465" i="3"/>
  <c r="AC474" i="3"/>
  <c r="AC483" i="3"/>
  <c r="AC492" i="3"/>
  <c r="AC501" i="3"/>
  <c r="AC507" i="3"/>
  <c r="AC585" i="3"/>
  <c r="AC591" i="3"/>
  <c r="AC988" i="3"/>
  <c r="AB456" i="3"/>
  <c r="AB465" i="3"/>
  <c r="AB474" i="3"/>
  <c r="AB483" i="3"/>
  <c r="AB492" i="3"/>
  <c r="AB501" i="3"/>
  <c r="AB507" i="3"/>
  <c r="AB585" i="3"/>
  <c r="AB591" i="3"/>
  <c r="AB988" i="3"/>
  <c r="AA456" i="3"/>
  <c r="AA465" i="3"/>
  <c r="AA474" i="3"/>
  <c r="AA483" i="3"/>
  <c r="AA492" i="3"/>
  <c r="AA501" i="3"/>
  <c r="AA507" i="3"/>
  <c r="AA585" i="3"/>
  <c r="AA591" i="3"/>
  <c r="AA988" i="3"/>
  <c r="Z456" i="3"/>
  <c r="Z465" i="3"/>
  <c r="Z474" i="3"/>
  <c r="Z483" i="3"/>
  <c r="Z492" i="3"/>
  <c r="Z501" i="3"/>
  <c r="Z507" i="3"/>
  <c r="Z585" i="3"/>
  <c r="Z591" i="3"/>
  <c r="Z988" i="3"/>
  <c r="Y456" i="3"/>
  <c r="Y465" i="3"/>
  <c r="Y474" i="3"/>
  <c r="Y483" i="3"/>
  <c r="Y492" i="3"/>
  <c r="Y501" i="3"/>
  <c r="Y507" i="3"/>
  <c r="Y585" i="3"/>
  <c r="Y591" i="3"/>
  <c r="Y988" i="3"/>
  <c r="X456" i="3"/>
  <c r="X465" i="3"/>
  <c r="X474" i="3"/>
  <c r="X483" i="3"/>
  <c r="X492" i="3"/>
  <c r="X501" i="3"/>
  <c r="X507" i="3"/>
  <c r="X585" i="3"/>
  <c r="X591" i="3"/>
  <c r="X988" i="3"/>
  <c r="W456" i="3"/>
  <c r="W465" i="3"/>
  <c r="W474" i="3"/>
  <c r="W483" i="3"/>
  <c r="W492" i="3"/>
  <c r="W501" i="3"/>
  <c r="W507" i="3"/>
  <c r="W585" i="3"/>
  <c r="W591" i="3"/>
  <c r="W988" i="3"/>
  <c r="V456" i="3"/>
  <c r="V465" i="3"/>
  <c r="V474" i="3"/>
  <c r="V483" i="3"/>
  <c r="V492" i="3"/>
  <c r="V501" i="3"/>
  <c r="V507" i="3"/>
  <c r="V585" i="3"/>
  <c r="V591" i="3"/>
  <c r="V988" i="3"/>
  <c r="U456" i="3"/>
  <c r="U465" i="3"/>
  <c r="U474" i="3"/>
  <c r="U483" i="3"/>
  <c r="U492" i="3"/>
  <c r="U501" i="3"/>
  <c r="U507" i="3"/>
  <c r="U585" i="3"/>
  <c r="U591" i="3"/>
  <c r="U988" i="3"/>
  <c r="T456" i="3"/>
  <c r="T465" i="3"/>
  <c r="T474" i="3"/>
  <c r="T483" i="3"/>
  <c r="T492" i="3"/>
  <c r="T501" i="3"/>
  <c r="T507" i="3"/>
  <c r="T585" i="3"/>
  <c r="T591" i="3"/>
  <c r="T988" i="3"/>
  <c r="C456" i="3"/>
  <c r="C465" i="3"/>
  <c r="C474" i="3"/>
  <c r="C483" i="3"/>
  <c r="C492" i="3"/>
  <c r="C501" i="3"/>
  <c r="C507" i="3"/>
  <c r="C585" i="3"/>
  <c r="C591" i="3"/>
  <c r="C988" i="3"/>
  <c r="D456" i="3"/>
  <c r="D465" i="3"/>
  <c r="D474" i="3"/>
  <c r="D483" i="3"/>
  <c r="D492" i="3"/>
  <c r="D501" i="3"/>
  <c r="D507" i="3"/>
  <c r="D585" i="3"/>
  <c r="D591" i="3"/>
  <c r="D988" i="3"/>
  <c r="E456" i="3"/>
  <c r="E465" i="3"/>
  <c r="E474" i="3"/>
  <c r="E483" i="3"/>
  <c r="E492" i="3"/>
  <c r="E501" i="3"/>
  <c r="E507" i="3"/>
  <c r="E585" i="3"/>
  <c r="E591" i="3"/>
  <c r="E988" i="3"/>
  <c r="F456" i="3"/>
  <c r="F465" i="3"/>
  <c r="F474" i="3"/>
  <c r="F483" i="3"/>
  <c r="F492" i="3"/>
  <c r="F501" i="3"/>
  <c r="F507" i="3"/>
  <c r="F585" i="3"/>
  <c r="F591" i="3"/>
  <c r="F988" i="3"/>
  <c r="G456" i="3"/>
  <c r="G465" i="3"/>
  <c r="G474" i="3"/>
  <c r="G483" i="3"/>
  <c r="G492" i="3"/>
  <c r="G501" i="3"/>
  <c r="G507" i="3"/>
  <c r="G585" i="3"/>
  <c r="G591" i="3"/>
  <c r="G988" i="3"/>
  <c r="H456" i="3"/>
  <c r="H465" i="3"/>
  <c r="H474" i="3"/>
  <c r="H483" i="3"/>
  <c r="H492" i="3"/>
  <c r="H501" i="3"/>
  <c r="H507" i="3"/>
  <c r="H585" i="3"/>
  <c r="H591" i="3"/>
  <c r="H988" i="3"/>
  <c r="I456" i="3"/>
  <c r="I465" i="3"/>
  <c r="I474" i="3"/>
  <c r="I483" i="3"/>
  <c r="I492" i="3"/>
  <c r="I501" i="3"/>
  <c r="I507" i="3"/>
  <c r="I585" i="3"/>
  <c r="I591" i="3"/>
  <c r="I988" i="3"/>
  <c r="J456" i="3"/>
  <c r="J465" i="3"/>
  <c r="J474" i="3"/>
  <c r="J483" i="3"/>
  <c r="J492" i="3"/>
  <c r="J501" i="3"/>
  <c r="J507" i="3"/>
  <c r="J585" i="3"/>
  <c r="J591" i="3"/>
  <c r="J988" i="3"/>
  <c r="K456" i="3"/>
  <c r="K465" i="3"/>
  <c r="K474" i="3"/>
  <c r="K483" i="3"/>
  <c r="K492" i="3"/>
  <c r="K501" i="3"/>
  <c r="K507" i="3"/>
  <c r="K585" i="3"/>
  <c r="K591" i="3"/>
  <c r="K988" i="3"/>
  <c r="L456" i="3"/>
  <c r="L465" i="3"/>
  <c r="L474" i="3"/>
  <c r="L483" i="3"/>
  <c r="L492" i="3"/>
  <c r="L501" i="3"/>
  <c r="L507" i="3"/>
  <c r="L585" i="3"/>
  <c r="L591" i="3"/>
  <c r="L988" i="3"/>
  <c r="M456" i="3"/>
  <c r="M465" i="3"/>
  <c r="M474" i="3"/>
  <c r="M483" i="3"/>
  <c r="M492" i="3"/>
  <c r="M501" i="3"/>
  <c r="M507" i="3"/>
  <c r="M585" i="3"/>
  <c r="M591" i="3"/>
  <c r="M988" i="3"/>
  <c r="N456" i="3"/>
  <c r="N465" i="3"/>
  <c r="N474" i="3"/>
  <c r="N483" i="3"/>
  <c r="N492" i="3"/>
  <c r="N501" i="3"/>
  <c r="N507" i="3"/>
  <c r="N585" i="3"/>
  <c r="N591" i="3"/>
  <c r="N988" i="3"/>
  <c r="O456" i="3"/>
  <c r="O465" i="3"/>
  <c r="O474" i="3"/>
  <c r="O483" i="3"/>
  <c r="O492" i="3"/>
  <c r="O501" i="3"/>
  <c r="O507" i="3"/>
  <c r="O585" i="3"/>
  <c r="O591" i="3"/>
  <c r="O988" i="3"/>
  <c r="P456" i="3"/>
  <c r="P465" i="3"/>
  <c r="P474" i="3"/>
  <c r="P483" i="3"/>
  <c r="P492" i="3"/>
  <c r="P501" i="3"/>
  <c r="P507" i="3"/>
  <c r="P585" i="3"/>
  <c r="P591" i="3"/>
  <c r="P988" i="3"/>
  <c r="Q456" i="3"/>
  <c r="Q465" i="3"/>
  <c r="Q474" i="3"/>
  <c r="Q483" i="3"/>
  <c r="Q492" i="3"/>
  <c r="Q501" i="3"/>
  <c r="Q507" i="3"/>
  <c r="Q585" i="3"/>
  <c r="Q591" i="3"/>
  <c r="Q988" i="3"/>
  <c r="R456" i="3"/>
  <c r="R465" i="3"/>
  <c r="R474" i="3"/>
  <c r="R483" i="3"/>
  <c r="R492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492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5" i="7"/>
  <c r="H325" i="7"/>
  <c r="H327" i="7"/>
  <c r="H944" i="7"/>
  <c r="D325" i="7"/>
  <c r="I325" i="7"/>
  <c r="I327" i="7"/>
  <c r="I944" i="7"/>
  <c r="E325" i="7"/>
  <c r="J325" i="7"/>
  <c r="J327" i="7"/>
  <c r="J944" i="7"/>
  <c r="F325" i="7"/>
  <c r="K325" i="7"/>
  <c r="K327" i="7"/>
  <c r="K944" i="7"/>
  <c r="C315" i="7"/>
  <c r="H315" i="7"/>
  <c r="H317" i="7"/>
  <c r="H943" i="7"/>
  <c r="D315" i="7"/>
  <c r="I315" i="7"/>
  <c r="I317" i="7"/>
  <c r="I943" i="7"/>
  <c r="E315" i="7"/>
  <c r="J315" i="7"/>
  <c r="J317" i="7"/>
  <c r="J943" i="7"/>
  <c r="F315" i="7"/>
  <c r="K315" i="7"/>
  <c r="K317" i="7"/>
  <c r="K943" i="7"/>
  <c r="C305" i="7"/>
  <c r="H305" i="7"/>
  <c r="H307" i="7"/>
  <c r="H942" i="7"/>
  <c r="D305" i="7"/>
  <c r="I305" i="7"/>
  <c r="I307" i="7"/>
  <c r="I942" i="7"/>
  <c r="E305" i="7"/>
  <c r="J305" i="7"/>
  <c r="J307" i="7"/>
  <c r="J942" i="7"/>
  <c r="F305" i="7"/>
  <c r="K305" i="7"/>
  <c r="K307" i="7"/>
  <c r="K942" i="7"/>
  <c r="C295" i="7"/>
  <c r="H295" i="7"/>
  <c r="H297" i="7"/>
  <c r="H941" i="7"/>
  <c r="D295" i="7"/>
  <c r="I295" i="7"/>
  <c r="I297" i="7"/>
  <c r="I941" i="7"/>
  <c r="E295" i="7"/>
  <c r="J295" i="7"/>
  <c r="J297" i="7"/>
  <c r="J941" i="7"/>
  <c r="F295" i="7"/>
  <c r="K295" i="7"/>
  <c r="K297" i="7"/>
  <c r="K941" i="7"/>
  <c r="C288" i="7"/>
  <c r="H288" i="7"/>
  <c r="H290" i="7"/>
  <c r="H940" i="7"/>
  <c r="D288" i="7"/>
  <c r="I288" i="7"/>
  <c r="I290" i="7"/>
  <c r="I940" i="7"/>
  <c r="E288" i="7"/>
  <c r="J288" i="7"/>
  <c r="J290" i="7"/>
  <c r="J940" i="7"/>
  <c r="F288" i="7"/>
  <c r="K288" i="7"/>
  <c r="K290" i="7"/>
  <c r="K940" i="7"/>
  <c r="C281" i="7"/>
  <c r="H281" i="7"/>
  <c r="H283" i="7"/>
  <c r="H939" i="7"/>
  <c r="D281" i="7"/>
  <c r="I281" i="7"/>
  <c r="I283" i="7"/>
  <c r="I939" i="7"/>
  <c r="E281" i="7"/>
  <c r="J281" i="7"/>
  <c r="J283" i="7"/>
  <c r="J939" i="7"/>
  <c r="F281" i="7"/>
  <c r="K281" i="7"/>
  <c r="K283" i="7"/>
  <c r="K939" i="7"/>
  <c r="C274" i="7"/>
  <c r="H274" i="7"/>
  <c r="H276" i="7"/>
  <c r="H938" i="7"/>
  <c r="D274" i="7"/>
  <c r="I274" i="7"/>
  <c r="I276" i="7"/>
  <c r="I938" i="7"/>
  <c r="E25" i="8"/>
  <c r="E274" i="7"/>
  <c r="E272" i="7"/>
  <c r="E277" i="7"/>
  <c r="J274" i="7"/>
  <c r="E275" i="7"/>
  <c r="J276" i="7"/>
  <c r="J938" i="7"/>
  <c r="F25" i="8"/>
  <c r="F274" i="7"/>
  <c r="F272" i="7"/>
  <c r="F277" i="7"/>
  <c r="K274" i="7"/>
  <c r="F275" i="7"/>
  <c r="K276" i="7"/>
  <c r="K938" i="7"/>
  <c r="C267" i="7"/>
  <c r="H267" i="7"/>
  <c r="H269" i="7"/>
  <c r="H937" i="7"/>
  <c r="D267" i="7"/>
  <c r="I267" i="7"/>
  <c r="I269" i="7"/>
  <c r="I937" i="7"/>
  <c r="E267" i="7"/>
  <c r="J267" i="7"/>
  <c r="J269" i="7"/>
  <c r="J937" i="7"/>
  <c r="F267" i="7"/>
  <c r="K267" i="7"/>
  <c r="K269" i="7"/>
  <c r="K937" i="7"/>
  <c r="C260" i="7"/>
  <c r="H260" i="7"/>
  <c r="H262" i="7"/>
  <c r="H936" i="7"/>
  <c r="D260" i="7"/>
  <c r="I260" i="7"/>
  <c r="I262" i="7"/>
  <c r="I936" i="7"/>
  <c r="E260" i="7"/>
  <c r="J260" i="7"/>
  <c r="J262" i="7"/>
  <c r="J936" i="7"/>
  <c r="F260" i="7"/>
  <c r="K260" i="7"/>
  <c r="K262" i="7"/>
  <c r="K936" i="7"/>
  <c r="C253" i="7"/>
  <c r="H253" i="7"/>
  <c r="H255" i="7"/>
  <c r="H935" i="7"/>
  <c r="D253" i="7"/>
  <c r="I253" i="7"/>
  <c r="I255" i="7"/>
  <c r="I935" i="7"/>
  <c r="E253" i="7"/>
  <c r="J253" i="7"/>
  <c r="J255" i="7"/>
  <c r="J935" i="7"/>
  <c r="F253" i="7"/>
  <c r="K253" i="7"/>
  <c r="K255" i="7"/>
  <c r="K935" i="7"/>
  <c r="C246" i="7"/>
  <c r="H246" i="7"/>
  <c r="H248" i="7"/>
  <c r="H934" i="7"/>
  <c r="D246" i="7"/>
  <c r="I246" i="7"/>
  <c r="I248" i="7"/>
  <c r="I934" i="7"/>
  <c r="E246" i="7"/>
  <c r="J246" i="7"/>
  <c r="J248" i="7"/>
  <c r="J934" i="7"/>
  <c r="F246" i="7"/>
  <c r="K246" i="7"/>
  <c r="K248" i="7"/>
  <c r="K934" i="7"/>
  <c r="C239" i="7"/>
  <c r="H239" i="7"/>
  <c r="H241" i="7"/>
  <c r="H933" i="7"/>
  <c r="D239" i="7"/>
  <c r="I239" i="7"/>
  <c r="I241" i="7"/>
  <c r="I933" i="7"/>
  <c r="E23" i="8"/>
  <c r="E239" i="7"/>
  <c r="E237" i="7"/>
  <c r="E242" i="7"/>
  <c r="J239" i="7"/>
  <c r="E240" i="7"/>
  <c r="J241" i="7"/>
  <c r="J933" i="7"/>
  <c r="F23" i="8"/>
  <c r="F239" i="7"/>
  <c r="F237" i="7"/>
  <c r="F242" i="7"/>
  <c r="K239" i="7"/>
  <c r="F240" i="7"/>
  <c r="K241" i="7"/>
  <c r="K933" i="7"/>
  <c r="C17" i="8"/>
  <c r="C18" i="8"/>
  <c r="BV181" i="3"/>
  <c r="C181" i="7"/>
  <c r="C202" i="7"/>
  <c r="C208" i="7"/>
  <c r="BV204" i="3"/>
  <c r="BW204" i="3"/>
  <c r="BX204" i="3"/>
  <c r="BY204" i="3"/>
  <c r="BV210" i="3"/>
  <c r="BW210" i="3"/>
  <c r="BX210" i="3"/>
  <c r="BY210" i="3"/>
  <c r="C211" i="7"/>
  <c r="C205" i="7"/>
  <c r="H205" i="7"/>
  <c r="C206" i="7"/>
  <c r="H207" i="7"/>
  <c r="H926" i="7"/>
  <c r="D17" i="8"/>
  <c r="D18" i="8"/>
  <c r="BW181" i="3"/>
  <c r="D181" i="7"/>
  <c r="D202" i="7"/>
  <c r="D208" i="7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D14" i="8"/>
  <c r="D15" i="8"/>
  <c r="D191" i="7"/>
  <c r="BW178" i="3"/>
  <c r="D178" i="7"/>
  <c r="D192" i="7"/>
  <c r="D195" i="7"/>
  <c r="BW197" i="3"/>
  <c r="D198" i="7"/>
  <c r="I198" i="7"/>
  <c r="I200" i="7"/>
  <c r="I924" i="7"/>
  <c r="E14" i="8"/>
  <c r="E15" i="8"/>
  <c r="E191" i="7"/>
  <c r="BX178" i="3"/>
  <c r="E178" i="7"/>
  <c r="E192" i="7"/>
  <c r="E195" i="7"/>
  <c r="BX197" i="3"/>
  <c r="E198" i="7"/>
  <c r="J198" i="7"/>
  <c r="E199" i="7"/>
  <c r="J200" i="7"/>
  <c r="J924" i="7"/>
  <c r="F14" i="8"/>
  <c r="F15" i="8"/>
  <c r="F191" i="7"/>
  <c r="BY178" i="3"/>
  <c r="F178" i="7"/>
  <c r="F192" i="7"/>
  <c r="F195" i="7"/>
  <c r="BY197" i="3"/>
  <c r="F198" i="7"/>
  <c r="K198" i="7"/>
  <c r="F199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7" i="7"/>
  <c r="H917" i="7"/>
  <c r="I177" i="7"/>
  <c r="I917" i="7"/>
  <c r="J177" i="7"/>
  <c r="J917" i="7"/>
  <c r="K177" i="7"/>
  <c r="K917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8" i="8"/>
  <c r="F105" i="7"/>
  <c r="F103" i="7"/>
  <c r="BY93" i="3"/>
  <c r="F93" i="7"/>
  <c r="F102" i="7"/>
  <c r="F104" i="7"/>
  <c r="F109" i="7"/>
  <c r="K105" i="7"/>
  <c r="F106" i="7"/>
  <c r="K107" i="7"/>
  <c r="K908" i="7"/>
  <c r="C97" i="7"/>
  <c r="H97" i="7"/>
  <c r="H99" i="7"/>
  <c r="H907" i="7"/>
  <c r="D97" i="7"/>
  <c r="I97" i="7"/>
  <c r="I99" i="7"/>
  <c r="I907" i="7"/>
  <c r="E8" i="8"/>
  <c r="E97" i="7"/>
  <c r="E95" i="7"/>
  <c r="BX93" i="3"/>
  <c r="E93" i="7"/>
  <c r="E94" i="7"/>
  <c r="E96" i="7"/>
  <c r="E101" i="7"/>
  <c r="J97" i="7"/>
  <c r="E98" i="7"/>
  <c r="J99" i="7"/>
  <c r="J907" i="7"/>
  <c r="F97" i="7"/>
  <c r="F95" i="7"/>
  <c r="F94" i="7"/>
  <c r="F96" i="7"/>
  <c r="F101" i="7"/>
  <c r="K97" i="7"/>
  <c r="F98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D200" i="7"/>
  <c r="D924" i="7"/>
  <c r="E200" i="7"/>
  <c r="E924" i="7"/>
  <c r="F200" i="7"/>
  <c r="F924" i="7"/>
  <c r="S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C221" i="7"/>
  <c r="C223" i="7"/>
  <c r="C930" i="7"/>
  <c r="D221" i="7"/>
  <c r="D223" i="7"/>
  <c r="D930" i="7"/>
  <c r="E221" i="7"/>
  <c r="E223" i="7"/>
  <c r="E930" i="7"/>
  <c r="F221" i="7"/>
  <c r="F223" i="7"/>
  <c r="F930" i="7"/>
  <c r="S930" i="7"/>
  <c r="S931" i="7"/>
  <c r="C234" i="7"/>
  <c r="C236" i="7"/>
  <c r="C932" i="7"/>
  <c r="D234" i="7"/>
  <c r="D236" i="7"/>
  <c r="D932" i="7"/>
  <c r="E234" i="7"/>
  <c r="E236" i="7"/>
  <c r="E932" i="7"/>
  <c r="F234" i="7"/>
  <c r="F236" i="7"/>
  <c r="F932" i="7"/>
  <c r="S932" i="7"/>
  <c r="C241" i="7"/>
  <c r="C933" i="7"/>
  <c r="D241" i="7"/>
  <c r="D933" i="7"/>
  <c r="E241" i="7"/>
  <c r="E933" i="7"/>
  <c r="F241" i="7"/>
  <c r="F933" i="7"/>
  <c r="S933" i="7"/>
  <c r="C248" i="7"/>
  <c r="C934" i="7"/>
  <c r="D248" i="7"/>
  <c r="D934" i="7"/>
  <c r="E248" i="7"/>
  <c r="E934" i="7"/>
  <c r="F248" i="7"/>
  <c r="F934" i="7"/>
  <c r="S934" i="7"/>
  <c r="C255" i="7"/>
  <c r="C935" i="7"/>
  <c r="D255" i="7"/>
  <c r="D935" i="7"/>
  <c r="E255" i="7"/>
  <c r="E935" i="7"/>
  <c r="F255" i="7"/>
  <c r="F935" i="7"/>
  <c r="S935" i="7"/>
  <c r="C262" i="7"/>
  <c r="C936" i="7"/>
  <c r="D262" i="7"/>
  <c r="D936" i="7"/>
  <c r="E262" i="7"/>
  <c r="E936" i="7"/>
  <c r="F262" i="7"/>
  <c r="F936" i="7"/>
  <c r="S936" i="7"/>
  <c r="C269" i="7"/>
  <c r="C937" i="7"/>
  <c r="D269" i="7"/>
  <c r="D937" i="7"/>
  <c r="E269" i="7"/>
  <c r="E937" i="7"/>
  <c r="F269" i="7"/>
  <c r="F937" i="7"/>
  <c r="S937" i="7"/>
  <c r="C276" i="7"/>
  <c r="C938" i="7"/>
  <c r="D276" i="7"/>
  <c r="D938" i="7"/>
  <c r="E276" i="7"/>
  <c r="E938" i="7"/>
  <c r="F276" i="7"/>
  <c r="F938" i="7"/>
  <c r="S938" i="7"/>
  <c r="C283" i="7"/>
  <c r="C939" i="7"/>
  <c r="D283" i="7"/>
  <c r="D939" i="7"/>
  <c r="E283" i="7"/>
  <c r="E939" i="7"/>
  <c r="F283" i="7"/>
  <c r="F939" i="7"/>
  <c r="S939" i="7"/>
  <c r="C290" i="7"/>
  <c r="C940" i="7"/>
  <c r="D290" i="7"/>
  <c r="D940" i="7"/>
  <c r="E290" i="7"/>
  <c r="E940" i="7"/>
  <c r="F290" i="7"/>
  <c r="F940" i="7"/>
  <c r="S940" i="7"/>
  <c r="C297" i="7"/>
  <c r="C941" i="7"/>
  <c r="D297" i="7"/>
  <c r="D941" i="7"/>
  <c r="E297" i="7"/>
  <c r="E941" i="7"/>
  <c r="F297" i="7"/>
  <c r="F941" i="7"/>
  <c r="S941" i="7"/>
  <c r="C307" i="7"/>
  <c r="C942" i="7"/>
  <c r="D307" i="7"/>
  <c r="D942" i="7"/>
  <c r="E307" i="7"/>
  <c r="E942" i="7"/>
  <c r="F307" i="7"/>
  <c r="F942" i="7"/>
  <c r="S942" i="7"/>
  <c r="C317" i="7"/>
  <c r="C943" i="7"/>
  <c r="D317" i="7"/>
  <c r="D943" i="7"/>
  <c r="E317" i="7"/>
  <c r="E943" i="7"/>
  <c r="F317" i="7"/>
  <c r="F943" i="7"/>
  <c r="S943" i="7"/>
  <c r="C327" i="7"/>
  <c r="C944" i="7"/>
  <c r="D327" i="7"/>
  <c r="D944" i="7"/>
  <c r="E327" i="7"/>
  <c r="E944" i="7"/>
  <c r="F327" i="7"/>
  <c r="F944" i="7"/>
  <c r="S944" i="7"/>
  <c r="T944" i="7"/>
  <c r="C335" i="7"/>
  <c r="H335" i="7"/>
  <c r="H337" i="7"/>
  <c r="H945" i="7"/>
  <c r="D335" i="7"/>
  <c r="I335" i="7"/>
  <c r="I337" i="7"/>
  <c r="I945" i="7"/>
  <c r="E335" i="7"/>
  <c r="J335" i="7"/>
  <c r="J337" i="7"/>
  <c r="J945" i="7"/>
  <c r="F335" i="7"/>
  <c r="K335" i="7"/>
  <c r="K337" i="7"/>
  <c r="K945" i="7"/>
  <c r="C337" i="7"/>
  <c r="C945" i="7"/>
  <c r="D337" i="7"/>
  <c r="D945" i="7"/>
  <c r="E337" i="7"/>
  <c r="E945" i="7"/>
  <c r="F337" i="7"/>
  <c r="F945" i="7"/>
  <c r="S945" i="7"/>
  <c r="T945" i="7"/>
  <c r="C345" i="7"/>
  <c r="H345" i="7"/>
  <c r="H347" i="7"/>
  <c r="H946" i="7"/>
  <c r="D345" i="7"/>
  <c r="I345" i="7"/>
  <c r="I347" i="7"/>
  <c r="I946" i="7"/>
  <c r="E345" i="7"/>
  <c r="E340" i="7"/>
  <c r="E342" i="7"/>
  <c r="E343" i="7"/>
  <c r="E348" i="7"/>
  <c r="J345" i="7"/>
  <c r="E346" i="7"/>
  <c r="J347" i="7"/>
  <c r="J946" i="7"/>
  <c r="F345" i="7"/>
  <c r="F340" i="7"/>
  <c r="F342" i="7"/>
  <c r="F343" i="7"/>
  <c r="F348" i="7"/>
  <c r="K345" i="7"/>
  <c r="F346" i="7"/>
  <c r="K347" i="7"/>
  <c r="K946" i="7"/>
  <c r="C347" i="7"/>
  <c r="C946" i="7"/>
  <c r="D347" i="7"/>
  <c r="D946" i="7"/>
  <c r="E347" i="7"/>
  <c r="E946" i="7"/>
  <c r="F347" i="7"/>
  <c r="F946" i="7"/>
  <c r="S946" i="7"/>
  <c r="T946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C355" i="7"/>
  <c r="H355" i="7"/>
  <c r="H357" i="7"/>
  <c r="H947" i="7"/>
  <c r="D355" i="7"/>
  <c r="I355" i="7"/>
  <c r="I357" i="7"/>
  <c r="I947" i="7"/>
  <c r="E355" i="7"/>
  <c r="J355" i="7"/>
  <c r="J357" i="7"/>
  <c r="J947" i="7"/>
  <c r="F355" i="7"/>
  <c r="K355" i="7"/>
  <c r="K357" i="7"/>
  <c r="K947" i="7"/>
  <c r="C357" i="7"/>
  <c r="C947" i="7"/>
  <c r="D357" i="7"/>
  <c r="D947" i="7"/>
  <c r="E357" i="7"/>
  <c r="E947" i="7"/>
  <c r="F357" i="7"/>
  <c r="F947" i="7"/>
  <c r="S947" i="7"/>
  <c r="T947" i="7"/>
  <c r="C366" i="7"/>
  <c r="H366" i="7"/>
  <c r="H368" i="7"/>
  <c r="H948" i="7"/>
  <c r="D366" i="7"/>
  <c r="I366" i="7"/>
  <c r="I368" i="7"/>
  <c r="I948" i="7"/>
  <c r="E366" i="7"/>
  <c r="E361" i="7"/>
  <c r="E363" i="7"/>
  <c r="E364" i="7"/>
  <c r="E369" i="7"/>
  <c r="J366" i="7"/>
  <c r="E367" i="7"/>
  <c r="J368" i="7"/>
  <c r="J948" i="7"/>
  <c r="F366" i="7"/>
  <c r="F361" i="7"/>
  <c r="F363" i="7"/>
  <c r="F364" i="7"/>
  <c r="F369" i="7"/>
  <c r="K366" i="7"/>
  <c r="F367" i="7"/>
  <c r="K368" i="7"/>
  <c r="K948" i="7"/>
  <c r="C368" i="7"/>
  <c r="C948" i="7"/>
  <c r="D368" i="7"/>
  <c r="D948" i="7"/>
  <c r="E368" i="7"/>
  <c r="E948" i="7"/>
  <c r="F368" i="7"/>
  <c r="F948" i="7"/>
  <c r="S948" i="7"/>
  <c r="T948" i="7"/>
  <c r="C377" i="7"/>
  <c r="H377" i="7"/>
  <c r="H379" i="7"/>
  <c r="H949" i="7"/>
  <c r="D377" i="7"/>
  <c r="I377" i="7"/>
  <c r="I379" i="7"/>
  <c r="I949" i="7"/>
  <c r="E377" i="7"/>
  <c r="E372" i="7"/>
  <c r="E374" i="7"/>
  <c r="E375" i="7"/>
  <c r="E380" i="7"/>
  <c r="J377" i="7"/>
  <c r="E378" i="7"/>
  <c r="J379" i="7"/>
  <c r="J949" i="7"/>
  <c r="F377" i="7"/>
  <c r="K377" i="7"/>
  <c r="K379" i="7"/>
  <c r="K949" i="7"/>
  <c r="C379" i="7"/>
  <c r="C949" i="7"/>
  <c r="D379" i="7"/>
  <c r="D949" i="7"/>
  <c r="E379" i="7"/>
  <c r="E949" i="7"/>
  <c r="F379" i="7"/>
  <c r="F949" i="7"/>
  <c r="S949" i="7"/>
  <c r="T949" i="7"/>
  <c r="C387" i="7"/>
  <c r="C389" i="7"/>
  <c r="C950" i="7"/>
  <c r="D387" i="7"/>
  <c r="D389" i="7"/>
  <c r="D950" i="7"/>
  <c r="E387" i="7"/>
  <c r="E389" i="7"/>
  <c r="E950" i="7"/>
  <c r="F387" i="7"/>
  <c r="F389" i="7"/>
  <c r="F950" i="7"/>
  <c r="H389" i="7"/>
  <c r="H950" i="7"/>
  <c r="I389" i="7"/>
  <c r="I950" i="7"/>
  <c r="J389" i="7"/>
  <c r="J950" i="7"/>
  <c r="K389" i="7"/>
  <c r="K950" i="7"/>
  <c r="S950" i="7"/>
  <c r="T950" i="7"/>
  <c r="C392" i="7"/>
  <c r="C393" i="7"/>
  <c r="C394" i="7"/>
  <c r="C951" i="7"/>
  <c r="D392" i="7"/>
  <c r="D393" i="7"/>
  <c r="D394" i="7"/>
  <c r="D951" i="7"/>
  <c r="E392" i="7"/>
  <c r="E393" i="7"/>
  <c r="E394" i="7"/>
  <c r="E951" i="7"/>
  <c r="F392" i="7"/>
  <c r="F393" i="7"/>
  <c r="F394" i="7"/>
  <c r="F951" i="7"/>
  <c r="S951" i="7"/>
  <c r="T951" i="7"/>
  <c r="C395" i="7"/>
  <c r="C397" i="7"/>
  <c r="C952" i="7"/>
  <c r="D395" i="7"/>
  <c r="D397" i="7"/>
  <c r="D952" i="7"/>
  <c r="E395" i="7"/>
  <c r="E396" i="7"/>
  <c r="E397" i="7"/>
  <c r="E952" i="7"/>
  <c r="F395" i="7"/>
  <c r="F397" i="7"/>
  <c r="F952" i="7"/>
  <c r="S952" i="7"/>
  <c r="T952" i="7"/>
  <c r="C398" i="7"/>
  <c r="C400" i="7"/>
  <c r="C953" i="7"/>
  <c r="D398" i="7"/>
  <c r="D400" i="7"/>
  <c r="D953" i="7"/>
  <c r="E398" i="7"/>
  <c r="E399" i="7"/>
  <c r="E400" i="7"/>
  <c r="E953" i="7"/>
  <c r="F398" i="7"/>
  <c r="F400" i="7"/>
  <c r="F953" i="7"/>
  <c r="S953" i="7"/>
  <c r="T953" i="7"/>
  <c r="C401" i="7"/>
  <c r="C403" i="7"/>
  <c r="C954" i="7"/>
  <c r="D401" i="7"/>
  <c r="D403" i="7"/>
  <c r="D954" i="7"/>
  <c r="E401" i="7"/>
  <c r="E403" i="7"/>
  <c r="E954" i="7"/>
  <c r="F401" i="7"/>
  <c r="F403" i="7"/>
  <c r="F954" i="7"/>
  <c r="S954" i="7"/>
  <c r="T954" i="7"/>
  <c r="C404" i="7"/>
  <c r="C406" i="7"/>
  <c r="C955" i="7"/>
  <c r="D404" i="7"/>
  <c r="D406" i="7"/>
  <c r="D955" i="7"/>
  <c r="E404" i="7"/>
  <c r="E406" i="7"/>
  <c r="E955" i="7"/>
  <c r="F404" i="7"/>
  <c r="F406" i="7"/>
  <c r="F955" i="7"/>
  <c r="S955" i="7"/>
  <c r="T955" i="7"/>
  <c r="C407" i="7"/>
  <c r="C409" i="7"/>
  <c r="C956" i="7"/>
  <c r="D407" i="7"/>
  <c r="D409" i="7"/>
  <c r="D956" i="7"/>
  <c r="E407" i="7"/>
  <c r="E409" i="7"/>
  <c r="E956" i="7"/>
  <c r="F407" i="7"/>
  <c r="F409" i="7"/>
  <c r="F956" i="7"/>
  <c r="S956" i="7"/>
  <c r="T956" i="7"/>
  <c r="C410" i="7"/>
  <c r="C412" i="7"/>
  <c r="C957" i="7"/>
  <c r="D410" i="7"/>
  <c r="D412" i="7"/>
  <c r="D957" i="7"/>
  <c r="E410" i="7"/>
  <c r="E412" i="7"/>
  <c r="E957" i="7"/>
  <c r="F410" i="7"/>
  <c r="F412" i="7"/>
  <c r="F957" i="7"/>
  <c r="S957" i="7"/>
  <c r="T957" i="7"/>
  <c r="C413" i="7"/>
  <c r="C415" i="7"/>
  <c r="C958" i="7"/>
  <c r="D413" i="7"/>
  <c r="D415" i="7"/>
  <c r="D958" i="7"/>
  <c r="E413" i="7"/>
  <c r="E415" i="7"/>
  <c r="E958" i="7"/>
  <c r="F413" i="7"/>
  <c r="F415" i="7"/>
  <c r="F958" i="7"/>
  <c r="H415" i="7"/>
  <c r="H958" i="7"/>
  <c r="I415" i="7"/>
  <c r="I958" i="7"/>
  <c r="J415" i="7"/>
  <c r="J958" i="7"/>
  <c r="K415" i="7"/>
  <c r="K958" i="7"/>
  <c r="S958" i="7"/>
  <c r="T958" i="7"/>
  <c r="C416" i="7"/>
  <c r="C418" i="7"/>
  <c r="C959" i="7"/>
  <c r="D416" i="7"/>
  <c r="D418" i="7"/>
  <c r="D959" i="7"/>
  <c r="E416" i="7"/>
  <c r="E418" i="7"/>
  <c r="E959" i="7"/>
  <c r="F416" i="7"/>
  <c r="F418" i="7"/>
  <c r="F959" i="7"/>
  <c r="H418" i="7"/>
  <c r="H959" i="7"/>
  <c r="I418" i="7"/>
  <c r="I959" i="7"/>
  <c r="J418" i="7"/>
  <c r="J959" i="7"/>
  <c r="K418" i="7"/>
  <c r="K959" i="7"/>
  <c r="S959" i="7"/>
  <c r="T959" i="7"/>
  <c r="C420" i="7"/>
  <c r="C422" i="7"/>
  <c r="C960" i="7"/>
  <c r="D420" i="7"/>
  <c r="D422" i="7"/>
  <c r="D960" i="7"/>
  <c r="E420" i="7"/>
  <c r="E422" i="7"/>
  <c r="E960" i="7"/>
  <c r="F420" i="7"/>
  <c r="F422" i="7"/>
  <c r="F960" i="7"/>
  <c r="H422" i="7"/>
  <c r="H960" i="7"/>
  <c r="I422" i="7"/>
  <c r="I960" i="7"/>
  <c r="J422" i="7"/>
  <c r="J960" i="7"/>
  <c r="K422" i="7"/>
  <c r="K960" i="7"/>
  <c r="S960" i="7"/>
  <c r="T960" i="7"/>
  <c r="C424" i="7"/>
  <c r="C426" i="7"/>
  <c r="C961" i="7"/>
  <c r="D424" i="7"/>
  <c r="D426" i="7"/>
  <c r="D961" i="7"/>
  <c r="E424" i="7"/>
  <c r="E426" i="7"/>
  <c r="E961" i="7"/>
  <c r="F424" i="7"/>
  <c r="F426" i="7"/>
  <c r="F961" i="7"/>
  <c r="H426" i="7"/>
  <c r="H961" i="7"/>
  <c r="I426" i="7"/>
  <c r="I961" i="7"/>
  <c r="J426" i="7"/>
  <c r="J961" i="7"/>
  <c r="K426" i="7"/>
  <c r="K961" i="7"/>
  <c r="S961" i="7"/>
  <c r="T961" i="7"/>
  <c r="S962" i="7"/>
  <c r="T962" i="7"/>
  <c r="BV434" i="3"/>
  <c r="C435" i="7"/>
  <c r="C963" i="7"/>
  <c r="BW434" i="3"/>
  <c r="D435" i="7"/>
  <c r="D963" i="7"/>
  <c r="BX434" i="3"/>
  <c r="E435" i="7"/>
  <c r="E963" i="7"/>
  <c r="BY434" i="3"/>
  <c r="F435" i="7"/>
  <c r="F963" i="7"/>
  <c r="S963" i="7"/>
  <c r="T963" i="7"/>
  <c r="BV444" i="3"/>
  <c r="C445" i="7"/>
  <c r="C964" i="7"/>
  <c r="BW444" i="3"/>
  <c r="D445" i="7"/>
  <c r="D964" i="7"/>
  <c r="BX444" i="3"/>
  <c r="E445" i="7"/>
  <c r="E964" i="7"/>
  <c r="BY444" i="3"/>
  <c r="F445" i="7"/>
  <c r="F964" i="7"/>
  <c r="S964" i="7"/>
  <c r="T964" i="7"/>
  <c r="S965" i="7"/>
  <c r="T965" i="7"/>
  <c r="C28" i="8"/>
  <c r="BV707" i="3"/>
  <c r="C708" i="7"/>
  <c r="H708" i="7"/>
  <c r="H966" i="7"/>
  <c r="D28" i="8"/>
  <c r="BW707" i="3"/>
  <c r="D708" i="7"/>
  <c r="I708" i="7"/>
  <c r="I966" i="7"/>
  <c r="E28" i="8"/>
  <c r="BX707" i="3"/>
  <c r="E708" i="7"/>
  <c r="J708" i="7"/>
  <c r="J966" i="7"/>
  <c r="F28" i="8"/>
  <c r="BY707" i="3"/>
  <c r="F708" i="7"/>
  <c r="K708" i="7"/>
  <c r="K966" i="7"/>
  <c r="C966" i="7"/>
  <c r="D966" i="7"/>
  <c r="E966" i="7"/>
  <c r="F966" i="7"/>
  <c r="S966" i="7"/>
  <c r="T966" i="7"/>
  <c r="BV713" i="3"/>
  <c r="C714" i="7"/>
  <c r="H714" i="7"/>
  <c r="H967" i="7"/>
  <c r="BW713" i="3"/>
  <c r="D714" i="7"/>
  <c r="I714" i="7"/>
  <c r="I967" i="7"/>
  <c r="BX713" i="3"/>
  <c r="E714" i="7"/>
  <c r="J714" i="7"/>
  <c r="J967" i="7"/>
  <c r="BY713" i="3"/>
  <c r="F714" i="7"/>
  <c r="K714" i="7"/>
  <c r="K967" i="7"/>
  <c r="C967" i="7"/>
  <c r="D967" i="7"/>
  <c r="E967" i="7"/>
  <c r="F967" i="7"/>
  <c r="S967" i="7"/>
  <c r="T967" i="7"/>
  <c r="BV719" i="3"/>
  <c r="C720" i="7"/>
  <c r="H720" i="7"/>
  <c r="H968" i="7"/>
  <c r="BW719" i="3"/>
  <c r="D720" i="7"/>
  <c r="I720" i="7"/>
  <c r="I968" i="7"/>
  <c r="BX719" i="3"/>
  <c r="E720" i="7"/>
  <c r="J720" i="7"/>
  <c r="J968" i="7"/>
  <c r="BY719" i="3"/>
  <c r="F720" i="7"/>
  <c r="K720" i="7"/>
  <c r="K968" i="7"/>
  <c r="C968" i="7"/>
  <c r="D968" i="7"/>
  <c r="E968" i="7"/>
  <c r="F968" i="7"/>
  <c r="S968" i="7"/>
  <c r="T968" i="7"/>
  <c r="S969" i="7"/>
  <c r="T969" i="7"/>
  <c r="C721" i="7"/>
  <c r="H721" i="7"/>
  <c r="H724" i="7"/>
  <c r="H970" i="7"/>
  <c r="D721" i="7"/>
  <c r="I721" i="7"/>
  <c r="I724" i="7"/>
  <c r="I970" i="7"/>
  <c r="E721" i="7"/>
  <c r="J721" i="7"/>
  <c r="J724" i="7"/>
  <c r="J970" i="7"/>
  <c r="F721" i="7"/>
  <c r="K721" i="7"/>
  <c r="K724" i="7"/>
  <c r="K970" i="7"/>
  <c r="C724" i="7"/>
  <c r="C970" i="7"/>
  <c r="D724" i="7"/>
  <c r="D970" i="7"/>
  <c r="E724" i="7"/>
  <c r="E970" i="7"/>
  <c r="F724" i="7"/>
  <c r="F970" i="7"/>
  <c r="S970" i="7"/>
  <c r="T970" i="7"/>
  <c r="C734" i="7"/>
  <c r="H734" i="7"/>
  <c r="H737" i="7"/>
  <c r="H971" i="7"/>
  <c r="D734" i="7"/>
  <c r="I734" i="7"/>
  <c r="I737" i="7"/>
  <c r="I971" i="7"/>
  <c r="E734" i="7"/>
  <c r="J734" i="7"/>
  <c r="J737" i="7"/>
  <c r="J971" i="7"/>
  <c r="F734" i="7"/>
  <c r="K734" i="7"/>
  <c r="K737" i="7"/>
  <c r="K971" i="7"/>
  <c r="C737" i="7"/>
  <c r="C971" i="7"/>
  <c r="D737" i="7"/>
  <c r="D971" i="7"/>
  <c r="E737" i="7"/>
  <c r="E971" i="7"/>
  <c r="F737" i="7"/>
  <c r="F971" i="7"/>
  <c r="S971" i="7"/>
  <c r="T971" i="7"/>
  <c r="S972" i="7"/>
  <c r="T972" i="7"/>
  <c r="C729" i="7"/>
  <c r="H729" i="7"/>
  <c r="H732" i="7"/>
  <c r="H973" i="7"/>
  <c r="D729" i="7"/>
  <c r="I729" i="7"/>
  <c r="I732" i="7"/>
  <c r="I973" i="7"/>
  <c r="E729" i="7"/>
  <c r="J729" i="7"/>
  <c r="J732" i="7"/>
  <c r="J973" i="7"/>
  <c r="F729" i="7"/>
  <c r="K729" i="7"/>
  <c r="K732" i="7"/>
  <c r="K973" i="7"/>
  <c r="C732" i="7"/>
  <c r="C973" i="7"/>
  <c r="D732" i="7"/>
  <c r="D973" i="7"/>
  <c r="E732" i="7"/>
  <c r="E973" i="7"/>
  <c r="F732" i="7"/>
  <c r="F973" i="7"/>
  <c r="S973" i="7"/>
  <c r="T973" i="7"/>
  <c r="C36" i="8"/>
  <c r="BV754" i="3"/>
  <c r="C755" i="7"/>
  <c r="H755" i="7"/>
  <c r="H974" i="7"/>
  <c r="D36" i="8"/>
  <c r="BW754" i="3"/>
  <c r="D755" i="7"/>
  <c r="I755" i="7"/>
  <c r="I974" i="7"/>
  <c r="E36" i="8"/>
  <c r="BX754" i="3"/>
  <c r="E755" i="7"/>
  <c r="J755" i="7"/>
  <c r="J974" i="7"/>
  <c r="F36" i="8"/>
  <c r="BY754" i="3"/>
  <c r="F755" i="7"/>
  <c r="K755" i="7"/>
  <c r="K974" i="7"/>
  <c r="C974" i="7"/>
  <c r="D974" i="7"/>
  <c r="E974" i="7"/>
  <c r="F974" i="7"/>
  <c r="S974" i="7"/>
  <c r="T974" i="7"/>
  <c r="S975" i="7"/>
  <c r="T975" i="7"/>
  <c r="C757" i="7"/>
  <c r="H757" i="7"/>
  <c r="H760" i="7"/>
  <c r="H976" i="7"/>
  <c r="D757" i="7"/>
  <c r="I757" i="7"/>
  <c r="I760" i="7"/>
  <c r="I976" i="7"/>
  <c r="E757" i="7"/>
  <c r="J757" i="7"/>
  <c r="J760" i="7"/>
  <c r="J976" i="7"/>
  <c r="F757" i="7"/>
  <c r="K757" i="7"/>
  <c r="K760" i="7"/>
  <c r="K976" i="7"/>
  <c r="BV759" i="3"/>
  <c r="C760" i="7"/>
  <c r="C976" i="7"/>
  <c r="BW759" i="3"/>
  <c r="D760" i="7"/>
  <c r="D976" i="7"/>
  <c r="BX759" i="3"/>
  <c r="E760" i="7"/>
  <c r="E976" i="7"/>
  <c r="BY759" i="3"/>
  <c r="F760" i="7"/>
  <c r="F976" i="7"/>
  <c r="S976" i="7"/>
  <c r="T976" i="7"/>
  <c r="S977" i="7"/>
  <c r="T977" i="7"/>
  <c r="C740" i="7"/>
  <c r="H740" i="7"/>
  <c r="H743" i="7"/>
  <c r="H978" i="7"/>
  <c r="D740" i="7"/>
  <c r="I740" i="7"/>
  <c r="I743" i="7"/>
  <c r="I978" i="7"/>
  <c r="E740" i="7"/>
  <c r="J740" i="7"/>
  <c r="J743" i="7"/>
  <c r="J978" i="7"/>
  <c r="F740" i="7"/>
  <c r="K740" i="7"/>
  <c r="K743" i="7"/>
  <c r="K978" i="7"/>
  <c r="BV742" i="3"/>
  <c r="C743" i="7"/>
  <c r="C978" i="7"/>
  <c r="BW742" i="3"/>
  <c r="D743" i="7"/>
  <c r="D978" i="7"/>
  <c r="BX742" i="3"/>
  <c r="E743" i="7"/>
  <c r="E978" i="7"/>
  <c r="BY742" i="3"/>
  <c r="F743" i="7"/>
  <c r="F978" i="7"/>
  <c r="S978" i="7"/>
  <c r="T978" i="7"/>
  <c r="S979" i="7"/>
  <c r="T979" i="7"/>
  <c r="C746" i="7"/>
  <c r="H746" i="7"/>
  <c r="H749" i="7"/>
  <c r="H980" i="7"/>
  <c r="D746" i="7"/>
  <c r="I746" i="7"/>
  <c r="I749" i="7"/>
  <c r="I980" i="7"/>
  <c r="E746" i="7"/>
  <c r="J746" i="7"/>
  <c r="J749" i="7"/>
  <c r="J980" i="7"/>
  <c r="F746" i="7"/>
  <c r="K746" i="7"/>
  <c r="K749" i="7"/>
  <c r="K980" i="7"/>
  <c r="BV748" i="3"/>
  <c r="C749" i="7"/>
  <c r="C980" i="7"/>
  <c r="BW748" i="3"/>
  <c r="D749" i="7"/>
  <c r="D980" i="7"/>
  <c r="BX748" i="3"/>
  <c r="E749" i="7"/>
  <c r="E980" i="7"/>
  <c r="BY748" i="3"/>
  <c r="F749" i="7"/>
  <c r="F980" i="7"/>
  <c r="S980" i="7"/>
  <c r="T980" i="7"/>
  <c r="S981" i="7"/>
  <c r="T981" i="7"/>
  <c r="C762" i="7"/>
  <c r="H762" i="7"/>
  <c r="H765" i="7"/>
  <c r="H982" i="7"/>
  <c r="D762" i="7"/>
  <c r="I762" i="7"/>
  <c r="I765" i="7"/>
  <c r="I982" i="7"/>
  <c r="E762" i="7"/>
  <c r="J762" i="7"/>
  <c r="J765" i="7"/>
  <c r="J982" i="7"/>
  <c r="F762" i="7"/>
  <c r="K762" i="7"/>
  <c r="K765" i="7"/>
  <c r="K982" i="7"/>
  <c r="C765" i="7"/>
  <c r="C982" i="7"/>
  <c r="D765" i="7"/>
  <c r="D982" i="7"/>
  <c r="E765" i="7"/>
  <c r="E982" i="7"/>
  <c r="F765" i="7"/>
  <c r="F982" i="7"/>
  <c r="S982" i="7"/>
  <c r="T982" i="7"/>
  <c r="C767" i="7"/>
  <c r="C770" i="7"/>
  <c r="C983" i="7"/>
  <c r="D767" i="7"/>
  <c r="D770" i="7"/>
  <c r="D983" i="7"/>
  <c r="E767" i="7"/>
  <c r="E770" i="7"/>
  <c r="E983" i="7"/>
  <c r="F767" i="7"/>
  <c r="F770" i="7"/>
  <c r="F983" i="7"/>
  <c r="S983" i="7"/>
  <c r="T983" i="7"/>
  <c r="C725" i="7"/>
  <c r="H725" i="7"/>
  <c r="H727" i="7"/>
  <c r="H984" i="7"/>
  <c r="D725" i="7"/>
  <c r="I725" i="7"/>
  <c r="I727" i="7"/>
  <c r="I984" i="7"/>
  <c r="E725" i="7"/>
  <c r="J725" i="7"/>
  <c r="J727" i="7"/>
  <c r="J984" i="7"/>
  <c r="F725" i="7"/>
  <c r="K725" i="7"/>
  <c r="K727" i="7"/>
  <c r="K984" i="7"/>
  <c r="C727" i="7"/>
  <c r="C984" i="7"/>
  <c r="D727" i="7"/>
  <c r="D984" i="7"/>
  <c r="E727" i="7"/>
  <c r="E984" i="7"/>
  <c r="F727" i="7"/>
  <c r="F984" i="7"/>
  <c r="S984" i="7"/>
  <c r="T984" i="7"/>
  <c r="A1070" i="7"/>
  <c r="A1071" i="7"/>
  <c r="A205" i="7"/>
  <c r="A926" i="7"/>
  <c r="A1072" i="7"/>
  <c r="A211" i="7"/>
  <c r="A928" i="7"/>
  <c r="A1073" i="7"/>
  <c r="A215" i="7"/>
  <c r="A929" i="7"/>
  <c r="A1074" i="7"/>
  <c r="A237" i="7"/>
  <c r="A933" i="7"/>
  <c r="A1075" i="7"/>
  <c r="A272" i="7"/>
  <c r="A938" i="7"/>
  <c r="A1076" i="7"/>
  <c r="A340" i="7"/>
  <c r="A946" i="7"/>
  <c r="A1077" i="7"/>
  <c r="A360" i="7"/>
  <c r="A948" i="7"/>
  <c r="A1078" i="7"/>
  <c r="A371" i="7"/>
  <c r="A949" i="7"/>
  <c r="A1079" i="7"/>
  <c r="A392" i="7"/>
  <c r="A951" i="7"/>
  <c r="A1080" i="7"/>
  <c r="A395" i="7"/>
  <c r="A952" i="7"/>
  <c r="A1081" i="7"/>
  <c r="A398" i="7"/>
  <c r="A953" i="7"/>
  <c r="A1082" i="7"/>
  <c r="A703" i="7"/>
  <c r="A966" i="7"/>
  <c r="A1083" i="7"/>
  <c r="A709" i="7"/>
  <c r="A967" i="7"/>
  <c r="A1084" i="7"/>
  <c r="A750" i="7"/>
  <c r="A974" i="7"/>
  <c r="A1085" i="7"/>
  <c r="A756" i="7"/>
  <c r="A976" i="7"/>
  <c r="A1086" i="7"/>
  <c r="A1087" i="7"/>
  <c r="A1088" i="7"/>
  <c r="A1089" i="7"/>
  <c r="A1090" i="7"/>
  <c r="A1091" i="7"/>
  <c r="A1092" i="7"/>
  <c r="A1093" i="7"/>
  <c r="A1094" i="7"/>
  <c r="R1094" i="7"/>
  <c r="R1093" i="7"/>
  <c r="C1093" i="7"/>
  <c r="D1093" i="7"/>
  <c r="E1093" i="7"/>
  <c r="F1093" i="7"/>
  <c r="H1093" i="7"/>
  <c r="I1093" i="7"/>
  <c r="J1093" i="7"/>
  <c r="K1093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O2" i="7"/>
  <c r="P1" i="7"/>
  <c r="C658" i="7"/>
  <c r="C657" i="7"/>
  <c r="C659" i="7"/>
  <c r="C660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6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BV364" i="3"/>
  <c r="C365" i="7"/>
  <c r="C361" i="7"/>
  <c r="C363" i="7"/>
  <c r="C364" i="7"/>
  <c r="C369" i="7"/>
  <c r="C370" i="7"/>
  <c r="C847" i="7"/>
  <c r="BW364" i="3"/>
  <c r="D365" i="7"/>
  <c r="D361" i="7"/>
  <c r="D363" i="7"/>
  <c r="D364" i="7"/>
  <c r="D369" i="7"/>
  <c r="D370" i="7"/>
  <c r="D847" i="7"/>
  <c r="BX364" i="3"/>
  <c r="E365" i="7"/>
  <c r="E370" i="7"/>
  <c r="E847" i="7"/>
  <c r="BY364" i="3"/>
  <c r="F365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8" i="7"/>
  <c r="C344" i="7"/>
  <c r="C349" i="7"/>
  <c r="C845" i="7"/>
  <c r="D340" i="7"/>
  <c r="D342" i="7"/>
  <c r="D343" i="7"/>
  <c r="D348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2" i="7"/>
  <c r="D277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BV265" i="3"/>
  <c r="C266" i="7"/>
  <c r="C265" i="7"/>
  <c r="C270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37" i="7"/>
  <c r="D242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C183" i="7"/>
  <c r="C179" i="7"/>
  <c r="BV178" i="3"/>
  <c r="C178" i="7"/>
  <c r="C180" i="7"/>
  <c r="C828" i="7"/>
  <c r="D182" i="7"/>
  <c r="D183" i="7"/>
  <c r="D179" i="7"/>
  <c r="D180" i="7"/>
  <c r="D828" i="7"/>
  <c r="E182" i="7"/>
  <c r="E183" i="7"/>
  <c r="E179" i="7"/>
  <c r="E180" i="7"/>
  <c r="E828" i="7"/>
  <c r="F179" i="7"/>
  <c r="F180" i="7"/>
  <c r="F182" i="7"/>
  <c r="F183" i="7"/>
  <c r="F828" i="7"/>
  <c r="H183" i="7"/>
  <c r="H180" i="7"/>
  <c r="H828" i="7"/>
  <c r="I183" i="7"/>
  <c r="I180" i="7"/>
  <c r="I828" i="7"/>
  <c r="J183" i="7"/>
  <c r="J180" i="7"/>
  <c r="J828" i="7"/>
  <c r="K183" i="7"/>
  <c r="K180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0" i="7"/>
  <c r="F108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2" i="7"/>
  <c r="C233" i="7"/>
  <c r="C831" i="7"/>
  <c r="D231" i="7"/>
  <c r="D232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5" i="7"/>
  <c r="A1046" i="7"/>
  <c r="A1047" i="7"/>
  <c r="A228" i="7"/>
  <c r="A830" i="7"/>
  <c r="A1048" i="7"/>
  <c r="A231" i="7"/>
  <c r="A831" i="7"/>
  <c r="A1049" i="7"/>
  <c r="A832" i="7"/>
  <c r="A1050" i="7"/>
  <c r="A265" i="7"/>
  <c r="A836" i="7"/>
  <c r="A1051" i="7"/>
  <c r="A837" i="7"/>
  <c r="A1052" i="7"/>
  <c r="A845" i="7"/>
  <c r="A1053" i="7"/>
  <c r="A847" i="7"/>
  <c r="A1054" i="7"/>
  <c r="R1054" i="7"/>
  <c r="A848" i="7"/>
  <c r="A1055" i="7"/>
  <c r="R1055" i="7"/>
  <c r="A644" i="7"/>
  <c r="A854" i="7"/>
  <c r="A1056" i="7"/>
  <c r="R1056" i="7"/>
  <c r="M1093" i="7"/>
  <c r="C1094" i="7"/>
  <c r="D1094" i="7"/>
  <c r="E1094" i="7"/>
  <c r="F1094" i="7"/>
  <c r="H1094" i="7"/>
  <c r="I1094" i="7"/>
  <c r="J1094" i="7"/>
  <c r="K1094" i="7"/>
  <c r="M1094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H435" i="7"/>
  <c r="H963" i="7"/>
  <c r="I435" i="7"/>
  <c r="I963" i="7"/>
  <c r="J435" i="7"/>
  <c r="J963" i="7"/>
  <c r="K435" i="7"/>
  <c r="K963" i="7"/>
  <c r="H445" i="7"/>
  <c r="H964" i="7"/>
  <c r="I445" i="7"/>
  <c r="I964" i="7"/>
  <c r="J445" i="7"/>
  <c r="J964" i="7"/>
  <c r="K445" i="7"/>
  <c r="K964" i="7"/>
  <c r="P177" i="7"/>
  <c r="P917" i="7"/>
  <c r="O177" i="7"/>
  <c r="O917" i="7"/>
  <c r="N177" i="7"/>
  <c r="N917" i="7"/>
  <c r="M177" i="7"/>
  <c r="M917" i="7"/>
  <c r="D917" i="7"/>
  <c r="E917" i="7"/>
  <c r="F917" i="7"/>
  <c r="C917" i="7"/>
  <c r="F177" i="7"/>
  <c r="E177" i="7"/>
  <c r="D177" i="7"/>
  <c r="C177" i="7"/>
  <c r="A917" i="7"/>
  <c r="C22" i="7"/>
  <c r="C21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74" i="7"/>
  <c r="C475" i="7"/>
  <c r="C483" i="7"/>
  <c r="C484" i="7"/>
  <c r="C492" i="7"/>
  <c r="C493" i="7"/>
  <c r="C501" i="7"/>
  <c r="C502" i="7"/>
  <c r="C507" i="7"/>
  <c r="C503" i="7"/>
  <c r="C504" i="7"/>
  <c r="C508" i="7"/>
  <c r="C585" i="7"/>
  <c r="C586" i="7"/>
  <c r="C591" i="7"/>
  <c r="C592" i="7"/>
  <c r="C989" i="7"/>
  <c r="C32" i="7"/>
  <c r="C42" i="7"/>
  <c r="D796" i="7"/>
  <c r="D805" i="7"/>
  <c r="D1000" i="7"/>
  <c r="D41" i="7"/>
  <c r="E796" i="7"/>
  <c r="E805" i="7"/>
  <c r="E1000" i="7"/>
  <c r="E41" i="7"/>
  <c r="F796" i="7"/>
  <c r="F805" i="7"/>
  <c r="F1000" i="7"/>
  <c r="F41" i="7"/>
  <c r="C796" i="7"/>
  <c r="C805" i="7"/>
  <c r="C1000" i="7"/>
  <c r="C41" i="7"/>
  <c r="D802" i="7"/>
  <c r="D803" i="7"/>
  <c r="D999" i="7"/>
  <c r="D40" i="7"/>
  <c r="E802" i="7"/>
  <c r="E803" i="7"/>
  <c r="E999" i="7"/>
  <c r="E40" i="7"/>
  <c r="F802" i="7"/>
  <c r="F803" i="7"/>
  <c r="F999" i="7"/>
  <c r="F40" i="7"/>
  <c r="C802" i="7"/>
  <c r="C803" i="7"/>
  <c r="C999" i="7"/>
  <c r="C40" i="7"/>
  <c r="D804" i="7"/>
  <c r="D998" i="7"/>
  <c r="D39" i="7"/>
  <c r="E804" i="7"/>
  <c r="E998" i="7"/>
  <c r="E39" i="7"/>
  <c r="F804" i="7"/>
  <c r="F998" i="7"/>
  <c r="F39" i="7"/>
  <c r="C804" i="7"/>
  <c r="C998" i="7"/>
  <c r="C39" i="7"/>
  <c r="D801" i="7"/>
  <c r="D997" i="7"/>
  <c r="D38" i="7"/>
  <c r="E801" i="7"/>
  <c r="E997" i="7"/>
  <c r="E38" i="7"/>
  <c r="F801" i="7"/>
  <c r="F997" i="7"/>
  <c r="F38" i="7"/>
  <c r="C801" i="7"/>
  <c r="C997" i="7"/>
  <c r="C38" i="7"/>
  <c r="D799" i="7"/>
  <c r="D800" i="7"/>
  <c r="D996" i="7"/>
  <c r="D37" i="7"/>
  <c r="E799" i="7"/>
  <c r="E800" i="7"/>
  <c r="E996" i="7"/>
  <c r="E37" i="7"/>
  <c r="F799" i="7"/>
  <c r="F800" i="7"/>
  <c r="F996" i="7"/>
  <c r="F37" i="7"/>
  <c r="C799" i="7"/>
  <c r="C800" i="7"/>
  <c r="C996" i="7"/>
  <c r="C37" i="7"/>
  <c r="D784" i="7"/>
  <c r="D785" i="7"/>
  <c r="D791" i="7"/>
  <c r="D792" i="7"/>
  <c r="D793" i="7"/>
  <c r="D794" i="7"/>
  <c r="D795" i="7"/>
  <c r="D797" i="7"/>
  <c r="D798" i="7"/>
  <c r="D995" i="7"/>
  <c r="D36" i="7"/>
  <c r="E784" i="7"/>
  <c r="E785" i="7"/>
  <c r="E791" i="7"/>
  <c r="E792" i="7"/>
  <c r="E793" i="7"/>
  <c r="E794" i="7"/>
  <c r="E795" i="7"/>
  <c r="E797" i="7"/>
  <c r="E798" i="7"/>
  <c r="E995" i="7"/>
  <c r="E36" i="7"/>
  <c r="F784" i="7"/>
  <c r="F785" i="7"/>
  <c r="F791" i="7"/>
  <c r="F792" i="7"/>
  <c r="F793" i="7"/>
  <c r="F794" i="7"/>
  <c r="F795" i="7"/>
  <c r="F797" i="7"/>
  <c r="F798" i="7"/>
  <c r="F995" i="7"/>
  <c r="F36" i="7"/>
  <c r="C784" i="7"/>
  <c r="C785" i="7"/>
  <c r="C791" i="7"/>
  <c r="C792" i="7"/>
  <c r="C793" i="7"/>
  <c r="C794" i="7"/>
  <c r="C795" i="7"/>
  <c r="C797" i="7"/>
  <c r="C798" i="7"/>
  <c r="C995" i="7"/>
  <c r="C36" i="7"/>
  <c r="D778" i="7"/>
  <c r="D781" i="7"/>
  <c r="D787" i="7"/>
  <c r="D790" i="7"/>
  <c r="D994" i="7"/>
  <c r="D35" i="7"/>
  <c r="E778" i="7"/>
  <c r="E781" i="7"/>
  <c r="E787" i="7"/>
  <c r="E790" i="7"/>
  <c r="E994" i="7"/>
  <c r="E35" i="7"/>
  <c r="F778" i="7"/>
  <c r="F781" i="7"/>
  <c r="F787" i="7"/>
  <c r="F790" i="7"/>
  <c r="F994" i="7"/>
  <c r="F35" i="7"/>
  <c r="C778" i="7"/>
  <c r="C781" i="7"/>
  <c r="C787" i="7"/>
  <c r="C790" i="7"/>
  <c r="C994" i="7"/>
  <c r="C35" i="7"/>
  <c r="D774" i="7"/>
  <c r="D775" i="7"/>
  <c r="D776" i="7"/>
  <c r="D782" i="7"/>
  <c r="D783" i="7"/>
  <c r="D806" i="7"/>
  <c r="D993" i="7"/>
  <c r="D34" i="7"/>
  <c r="E774" i="7"/>
  <c r="E775" i="7"/>
  <c r="E776" i="7"/>
  <c r="E782" i="7"/>
  <c r="E783" i="7"/>
  <c r="E806" i="7"/>
  <c r="E993" i="7"/>
  <c r="E34" i="7"/>
  <c r="F774" i="7"/>
  <c r="F775" i="7"/>
  <c r="F776" i="7"/>
  <c r="F782" i="7"/>
  <c r="F783" i="7"/>
  <c r="F806" i="7"/>
  <c r="F993" i="7"/>
  <c r="F34" i="7"/>
  <c r="C774" i="7"/>
  <c r="C775" i="7"/>
  <c r="C776" i="7"/>
  <c r="C782" i="7"/>
  <c r="C783" i="7"/>
  <c r="C806" i="7"/>
  <c r="C993" i="7"/>
  <c r="C34" i="7"/>
  <c r="D513" i="7"/>
  <c r="D509" i="7"/>
  <c r="D510" i="7"/>
  <c r="D514" i="7"/>
  <c r="D519" i="7"/>
  <c r="D515" i="7"/>
  <c r="D516" i="7"/>
  <c r="D520" i="7"/>
  <c r="D525" i="7"/>
  <c r="D526" i="7"/>
  <c r="D531" i="7"/>
  <c r="D532" i="7"/>
  <c r="D537" i="7"/>
  <c r="D538" i="7"/>
  <c r="D543" i="7"/>
  <c r="D544" i="7"/>
  <c r="D549" i="7"/>
  <c r="D550" i="7"/>
  <c r="D555" i="7"/>
  <c r="D556" i="7"/>
  <c r="D561" i="7"/>
  <c r="D562" i="7"/>
  <c r="D567" i="7"/>
  <c r="D568" i="7"/>
  <c r="D573" i="7"/>
  <c r="D574" i="7"/>
  <c r="D579" i="7"/>
  <c r="D580" i="7"/>
  <c r="D604" i="7"/>
  <c r="D605" i="7"/>
  <c r="D610" i="7"/>
  <c r="D607" i="7"/>
  <c r="D611" i="7"/>
  <c r="D622" i="7"/>
  <c r="D619" i="7"/>
  <c r="D623" i="7"/>
  <c r="D772" i="7"/>
  <c r="D773" i="7"/>
  <c r="D990" i="7"/>
  <c r="D598" i="7"/>
  <c r="D594" i="7"/>
  <c r="D595" i="7"/>
  <c r="D599" i="7"/>
  <c r="D616" i="7"/>
  <c r="D617" i="7"/>
  <c r="D628" i="7"/>
  <c r="D625" i="7"/>
  <c r="D629" i="7"/>
  <c r="D634" i="7"/>
  <c r="D635" i="7"/>
  <c r="D991" i="7"/>
  <c r="D642" i="7"/>
  <c r="D992" i="7"/>
  <c r="D33" i="7"/>
  <c r="E513" i="7"/>
  <c r="E509" i="7"/>
  <c r="E510" i="7"/>
  <c r="E514" i="7"/>
  <c r="E519" i="7"/>
  <c r="E515" i="7"/>
  <c r="E516" i="7"/>
  <c r="E520" i="7"/>
  <c r="E525" i="7"/>
  <c r="E526" i="7"/>
  <c r="E531" i="7"/>
  <c r="E532" i="7"/>
  <c r="E537" i="7"/>
  <c r="E534" i="7"/>
  <c r="E538" i="7"/>
  <c r="E543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07" i="7"/>
  <c r="E611" i="7"/>
  <c r="E622" i="7"/>
  <c r="E619" i="7"/>
  <c r="E623" i="7"/>
  <c r="E772" i="7"/>
  <c r="E773" i="7"/>
  <c r="E990" i="7"/>
  <c r="E598" i="7"/>
  <c r="E594" i="7"/>
  <c r="E595" i="7"/>
  <c r="E599" i="7"/>
  <c r="E616" i="7"/>
  <c r="E617" i="7"/>
  <c r="E628" i="7"/>
  <c r="E625" i="7"/>
  <c r="E629" i="7"/>
  <c r="E634" i="7"/>
  <c r="E635" i="7"/>
  <c r="E991" i="7"/>
  <c r="E642" i="7"/>
  <c r="E992" i="7"/>
  <c r="E33" i="7"/>
  <c r="F513" i="7"/>
  <c r="F509" i="7"/>
  <c r="F510" i="7"/>
  <c r="F514" i="7"/>
  <c r="F519" i="7"/>
  <c r="F515" i="7"/>
  <c r="F516" i="7"/>
  <c r="F520" i="7"/>
  <c r="F525" i="7"/>
  <c r="F526" i="7"/>
  <c r="F531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90" i="7"/>
  <c r="F598" i="7"/>
  <c r="F594" i="7"/>
  <c r="F595" i="7"/>
  <c r="F599" i="7"/>
  <c r="F616" i="7"/>
  <c r="F613" i="7"/>
  <c r="F617" i="7"/>
  <c r="F628" i="7"/>
  <c r="F625" i="7"/>
  <c r="F629" i="7"/>
  <c r="F634" i="7"/>
  <c r="F635" i="7"/>
  <c r="F991" i="7"/>
  <c r="F642" i="7"/>
  <c r="F992" i="7"/>
  <c r="F33" i="7"/>
  <c r="C513" i="7"/>
  <c r="C509" i="7"/>
  <c r="C510" i="7"/>
  <c r="C514" i="7"/>
  <c r="C519" i="7"/>
  <c r="C515" i="7"/>
  <c r="C516" i="7"/>
  <c r="C520" i="7"/>
  <c r="C525" i="7"/>
  <c r="C526" i="7"/>
  <c r="C531" i="7"/>
  <c r="C532" i="7"/>
  <c r="C537" i="7"/>
  <c r="C538" i="7"/>
  <c r="C543" i="7"/>
  <c r="C544" i="7"/>
  <c r="C549" i="7"/>
  <c r="C550" i="7"/>
  <c r="C555" i="7"/>
  <c r="C556" i="7"/>
  <c r="C561" i="7"/>
  <c r="C562" i="7"/>
  <c r="C567" i="7"/>
  <c r="C568" i="7"/>
  <c r="C573" i="7"/>
  <c r="C574" i="7"/>
  <c r="C579" i="7"/>
  <c r="C580" i="7"/>
  <c r="C604" i="7"/>
  <c r="C605" i="7"/>
  <c r="C610" i="7"/>
  <c r="C607" i="7"/>
  <c r="C611" i="7"/>
  <c r="C622" i="7"/>
  <c r="C619" i="7"/>
  <c r="C623" i="7"/>
  <c r="C772" i="7"/>
  <c r="C773" i="7"/>
  <c r="C990" i="7"/>
  <c r="C598" i="7"/>
  <c r="C594" i="7"/>
  <c r="C595" i="7"/>
  <c r="C599" i="7"/>
  <c r="C616" i="7"/>
  <c r="C617" i="7"/>
  <c r="C628" i="7"/>
  <c r="C625" i="7"/>
  <c r="C629" i="7"/>
  <c r="C634" i="7"/>
  <c r="C635" i="7"/>
  <c r="C991" i="7"/>
  <c r="C642" i="7"/>
  <c r="C992" i="7"/>
  <c r="C33" i="7"/>
  <c r="D456" i="7"/>
  <c r="D451" i="7"/>
  <c r="D452" i="7"/>
  <c r="D457" i="7"/>
  <c r="D465" i="7"/>
  <c r="D466" i="7"/>
  <c r="D474" i="7"/>
  <c r="D475" i="7"/>
  <c r="D483" i="7"/>
  <c r="D484" i="7"/>
  <c r="D492" i="7"/>
  <c r="D493" i="7"/>
  <c r="D501" i="7"/>
  <c r="D502" i="7"/>
  <c r="D507" i="7"/>
  <c r="D503" i="7"/>
  <c r="D504" i="7"/>
  <c r="D508" i="7"/>
  <c r="D585" i="7"/>
  <c r="D586" i="7"/>
  <c r="D591" i="7"/>
  <c r="D592" i="7"/>
  <c r="D989" i="7"/>
  <c r="D32" i="7"/>
  <c r="E456" i="7"/>
  <c r="E457" i="7"/>
  <c r="E465" i="7"/>
  <c r="E466" i="7"/>
  <c r="E474" i="7"/>
  <c r="E469" i="7"/>
  <c r="E468" i="7"/>
  <c r="E470" i="7"/>
  <c r="E471" i="7"/>
  <c r="E475" i="7"/>
  <c r="E483" i="7"/>
  <c r="E484" i="7"/>
  <c r="E492" i="7"/>
  <c r="E493" i="7"/>
  <c r="E501" i="7"/>
  <c r="E496" i="7"/>
  <c r="E495" i="7"/>
  <c r="E497" i="7"/>
  <c r="E498" i="7"/>
  <c r="E502" i="7"/>
  <c r="E507" i="7"/>
  <c r="E503" i="7"/>
  <c r="E504" i="7"/>
  <c r="E508" i="7"/>
  <c r="E585" i="7"/>
  <c r="E586" i="7"/>
  <c r="E591" i="7"/>
  <c r="E592" i="7"/>
  <c r="E989" i="7"/>
  <c r="E32" i="7"/>
  <c r="F456" i="7"/>
  <c r="F457" i="7"/>
  <c r="F465" i="7"/>
  <c r="F466" i="7"/>
  <c r="F474" i="7"/>
  <c r="F469" i="7"/>
  <c r="F468" i="7"/>
  <c r="F470" i="7"/>
  <c r="F471" i="7"/>
  <c r="F475" i="7"/>
  <c r="F483" i="7"/>
  <c r="F484" i="7"/>
  <c r="F492" i="7"/>
  <c r="F493" i="7"/>
  <c r="F501" i="7"/>
  <c r="F496" i="7"/>
  <c r="F495" i="7"/>
  <c r="F497" i="7"/>
  <c r="F498" i="7"/>
  <c r="F502" i="7"/>
  <c r="F507" i="7"/>
  <c r="F508" i="7"/>
  <c r="F585" i="7"/>
  <c r="F586" i="7"/>
  <c r="F591" i="7"/>
  <c r="F592" i="7"/>
  <c r="F989" i="7"/>
  <c r="F32" i="7"/>
  <c r="D46" i="7"/>
  <c r="I46" i="7"/>
  <c r="D540" i="7"/>
  <c r="I540" i="7"/>
  <c r="I539" i="7"/>
  <c r="I544" i="7"/>
  <c r="E46" i="7"/>
  <c r="J46" i="7"/>
  <c r="J540" i="7"/>
  <c r="J539" i="7"/>
  <c r="J544" i="7"/>
  <c r="F46" i="7"/>
  <c r="K46" i="7"/>
  <c r="K540" i="7"/>
  <c r="K539" i="7"/>
  <c r="K544" i="7"/>
  <c r="C46" i="7"/>
  <c r="H46" i="7"/>
  <c r="H540" i="7"/>
  <c r="H539" i="7"/>
  <c r="H544" i="7"/>
  <c r="I542" i="7"/>
  <c r="J542" i="7"/>
  <c r="K542" i="7"/>
  <c r="H542" i="7"/>
  <c r="I516" i="7"/>
  <c r="H516" i="7"/>
  <c r="B49" i="8"/>
  <c r="G49" i="8"/>
  <c r="H515" i="7"/>
  <c r="H520" i="7"/>
  <c r="D522" i="7"/>
  <c r="I522" i="7"/>
  <c r="H522" i="7"/>
  <c r="B50" i="8"/>
  <c r="G50" i="8"/>
  <c r="H521" i="7"/>
  <c r="H44" i="8"/>
  <c r="H526" i="7"/>
  <c r="B51" i="8"/>
  <c r="G51" i="8"/>
  <c r="H528" i="7"/>
  <c r="H45" i="8"/>
  <c r="H532" i="7"/>
  <c r="B52" i="8"/>
  <c r="G52" i="8"/>
  <c r="H534" i="7"/>
  <c r="H46" i="8"/>
  <c r="H538" i="7"/>
  <c r="B54" i="8"/>
  <c r="G54" i="8"/>
  <c r="H546" i="7"/>
  <c r="H48" i="8"/>
  <c r="H550" i="7"/>
  <c r="B55" i="8"/>
  <c r="G55" i="8"/>
  <c r="H552" i="7"/>
  <c r="H49" i="8"/>
  <c r="H556" i="7"/>
  <c r="B56" i="8"/>
  <c r="G56" i="8"/>
  <c r="H558" i="7"/>
  <c r="H55" i="8"/>
  <c r="H562" i="7"/>
  <c r="B57" i="8"/>
  <c r="G57" i="8"/>
  <c r="H564" i="7"/>
  <c r="H56" i="8"/>
  <c r="H568" i="7"/>
  <c r="B58" i="8"/>
  <c r="G58" i="8"/>
  <c r="H570" i="7"/>
  <c r="H57" i="8"/>
  <c r="H574" i="7"/>
  <c r="D576" i="7"/>
  <c r="I576" i="7"/>
  <c r="H576" i="7"/>
  <c r="B59" i="8"/>
  <c r="G59" i="8"/>
  <c r="H575" i="7"/>
  <c r="H58" i="8"/>
  <c r="H580" i="7"/>
  <c r="B63" i="8"/>
  <c r="G63" i="8"/>
  <c r="H601" i="7"/>
  <c r="H605" i="7"/>
  <c r="B64" i="8"/>
  <c r="G64" i="8"/>
  <c r="H607" i="7"/>
  <c r="H611" i="7"/>
  <c r="B66" i="8"/>
  <c r="G66" i="8"/>
  <c r="H619" i="7"/>
  <c r="H623" i="7"/>
  <c r="B71" i="8"/>
  <c r="G71" i="8"/>
  <c r="H772" i="7"/>
  <c r="B72" i="8"/>
  <c r="G72" i="8"/>
  <c r="H773" i="7"/>
  <c r="H990" i="7"/>
  <c r="D468" i="7"/>
  <c r="D470" i="7"/>
  <c r="I470" i="7"/>
  <c r="K470" i="7"/>
  <c r="B43" i="8"/>
  <c r="G43" i="8"/>
  <c r="K469" i="7"/>
  <c r="K471" i="7"/>
  <c r="H52" i="8"/>
  <c r="K475" i="7"/>
  <c r="P475" i="7"/>
  <c r="D477" i="7"/>
  <c r="D479" i="7"/>
  <c r="I479" i="7"/>
  <c r="K479" i="7"/>
  <c r="B44" i="8"/>
  <c r="G44" i="8"/>
  <c r="K478" i="7"/>
  <c r="K480" i="7"/>
  <c r="H54" i="8"/>
  <c r="K484" i="7"/>
  <c r="P484" i="7"/>
  <c r="D486" i="7"/>
  <c r="D488" i="7"/>
  <c r="I488" i="7"/>
  <c r="K488" i="7"/>
  <c r="B45" i="8"/>
  <c r="G45" i="8"/>
  <c r="K487" i="7"/>
  <c r="K489" i="7"/>
  <c r="H50" i="8"/>
  <c r="K493" i="7"/>
  <c r="P493" i="7"/>
  <c r="D495" i="7"/>
  <c r="D497" i="7"/>
  <c r="I497" i="7"/>
  <c r="K497" i="7"/>
  <c r="B46" i="8"/>
  <c r="G46" i="8"/>
  <c r="K496" i="7"/>
  <c r="K498" i="7"/>
  <c r="H51" i="8"/>
  <c r="K502" i="7"/>
  <c r="P502" i="7"/>
  <c r="I504" i="7"/>
  <c r="K504" i="7"/>
  <c r="B47" i="8"/>
  <c r="G47" i="8"/>
  <c r="K503" i="7"/>
  <c r="K508" i="7"/>
  <c r="P508" i="7"/>
  <c r="D582" i="7"/>
  <c r="I582" i="7"/>
  <c r="K582" i="7"/>
  <c r="B60" i="8"/>
  <c r="G60" i="8"/>
  <c r="K581" i="7"/>
  <c r="H59" i="8"/>
  <c r="K586" i="7"/>
  <c r="P586" i="7"/>
  <c r="D588" i="7"/>
  <c r="I588" i="7"/>
  <c r="K588" i="7"/>
  <c r="B61" i="8"/>
  <c r="G61" i="8"/>
  <c r="K587" i="7"/>
  <c r="H60" i="8"/>
  <c r="K592" i="7"/>
  <c r="P592" i="7"/>
  <c r="P989" i="7"/>
  <c r="P544" i="7"/>
  <c r="I510" i="7"/>
  <c r="K510" i="7"/>
  <c r="B48" i="8"/>
  <c r="G48" i="8"/>
  <c r="K509" i="7"/>
  <c r="K514" i="7"/>
  <c r="P514" i="7"/>
  <c r="K516" i="7"/>
  <c r="K515" i="7"/>
  <c r="K520" i="7"/>
  <c r="P520" i="7"/>
  <c r="K522" i="7"/>
  <c r="K521" i="7"/>
  <c r="K526" i="7"/>
  <c r="P526" i="7"/>
  <c r="K528" i="7"/>
  <c r="K532" i="7"/>
  <c r="P532" i="7"/>
  <c r="K534" i="7"/>
  <c r="K538" i="7"/>
  <c r="P538" i="7"/>
  <c r="K546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4" i="7"/>
  <c r="P574" i="7"/>
  <c r="K576" i="7"/>
  <c r="K575" i="7"/>
  <c r="K580" i="7"/>
  <c r="P580" i="7"/>
  <c r="K601" i="7"/>
  <c r="K605" i="7"/>
  <c r="P605" i="7"/>
  <c r="K607" i="7"/>
  <c r="K611" i="7"/>
  <c r="P611" i="7"/>
  <c r="K619" i="7"/>
  <c r="K623" i="7"/>
  <c r="P623" i="7"/>
  <c r="K772" i="7"/>
  <c r="P772" i="7"/>
  <c r="K773" i="7"/>
  <c r="P773" i="7"/>
  <c r="P990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86" i="7"/>
  <c r="P920" i="7"/>
  <c r="P197" i="7"/>
  <c r="P923" i="7"/>
  <c r="P204" i="7"/>
  <c r="P925" i="7"/>
  <c r="P207" i="7"/>
  <c r="P926" i="7"/>
  <c r="P210" i="7"/>
  <c r="P927" i="7"/>
  <c r="P213" i="7"/>
  <c r="P928" i="7"/>
  <c r="P217" i="7"/>
  <c r="P929" i="7"/>
  <c r="P241" i="7"/>
  <c r="P933" i="7"/>
  <c r="P248" i="7"/>
  <c r="P934" i="7"/>
  <c r="P255" i="7"/>
  <c r="P935" i="7"/>
  <c r="P262" i="7"/>
  <c r="P936" i="7"/>
  <c r="P269" i="7"/>
  <c r="P937" i="7"/>
  <c r="P276" i="7"/>
  <c r="P938" i="7"/>
  <c r="P283" i="7"/>
  <c r="P939" i="7"/>
  <c r="P290" i="7"/>
  <c r="P940" i="7"/>
  <c r="P297" i="7"/>
  <c r="P941" i="7"/>
  <c r="P307" i="7"/>
  <c r="P942" i="7"/>
  <c r="P317" i="7"/>
  <c r="P943" i="7"/>
  <c r="P327" i="7"/>
  <c r="P944" i="7"/>
  <c r="P337" i="7"/>
  <c r="P945" i="7"/>
  <c r="P347" i="7"/>
  <c r="P946" i="7"/>
  <c r="P357" i="7"/>
  <c r="P947" i="7"/>
  <c r="P368" i="7"/>
  <c r="P948" i="7"/>
  <c r="P379" i="7"/>
  <c r="P949" i="7"/>
  <c r="P389" i="7"/>
  <c r="P950" i="7"/>
  <c r="P415" i="7"/>
  <c r="P958" i="7"/>
  <c r="P418" i="7"/>
  <c r="P959" i="7"/>
  <c r="P422" i="7"/>
  <c r="P960" i="7"/>
  <c r="P426" i="7"/>
  <c r="P961" i="7"/>
  <c r="P435" i="7"/>
  <c r="P963" i="7"/>
  <c r="P445" i="7"/>
  <c r="P964" i="7"/>
  <c r="P708" i="7"/>
  <c r="P966" i="7"/>
  <c r="P714" i="7"/>
  <c r="P967" i="7"/>
  <c r="P720" i="7"/>
  <c r="P968" i="7"/>
  <c r="P724" i="7"/>
  <c r="P970" i="7"/>
  <c r="P737" i="7"/>
  <c r="P971" i="7"/>
  <c r="P732" i="7"/>
  <c r="P973" i="7"/>
  <c r="P755" i="7"/>
  <c r="P974" i="7"/>
  <c r="P760" i="7"/>
  <c r="P976" i="7"/>
  <c r="P743" i="7"/>
  <c r="P978" i="7"/>
  <c r="P749" i="7"/>
  <c r="P980" i="7"/>
  <c r="P765" i="7"/>
  <c r="P982" i="7"/>
  <c r="P770" i="7"/>
  <c r="P983" i="7"/>
  <c r="P727" i="7"/>
  <c r="P984" i="7"/>
  <c r="P986" i="7"/>
  <c r="B62" i="8"/>
  <c r="G62" i="8"/>
  <c r="K594" i="7"/>
  <c r="K599" i="7"/>
  <c r="P599" i="7"/>
  <c r="K617" i="7"/>
  <c r="P617" i="7"/>
  <c r="B67" i="8"/>
  <c r="G67" i="8"/>
  <c r="K625" i="7"/>
  <c r="K629" i="7"/>
  <c r="P629" i="7"/>
  <c r="B68" i="8"/>
  <c r="G68" i="8"/>
  <c r="K631" i="7"/>
  <c r="K635" i="7"/>
  <c r="P635" i="7"/>
  <c r="P991" i="7"/>
  <c r="D641" i="7"/>
  <c r="F637" i="7"/>
  <c r="B69" i="8"/>
  <c r="F69" i="8"/>
  <c r="K637" i="7"/>
  <c r="D638" i="7"/>
  <c r="I638" i="7"/>
  <c r="K638" i="7"/>
  <c r="K642" i="7"/>
  <c r="P642" i="7"/>
  <c r="P992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3" i="7"/>
  <c r="D779" i="7"/>
  <c r="B90" i="8"/>
  <c r="K779" i="7"/>
  <c r="G90" i="8"/>
  <c r="K778" i="7"/>
  <c r="F780" i="7"/>
  <c r="K781" i="7"/>
  <c r="P781" i="7"/>
  <c r="F788" i="7"/>
  <c r="B87" i="8"/>
  <c r="K788" i="7"/>
  <c r="K790" i="7"/>
  <c r="P790" i="7"/>
  <c r="P994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4" i="8"/>
  <c r="F104" i="8"/>
  <c r="K797" i="7"/>
  <c r="P797" i="7"/>
  <c r="B105" i="8"/>
  <c r="F105" i="8"/>
  <c r="K798" i="7"/>
  <c r="P798" i="7"/>
  <c r="P995" i="7"/>
  <c r="B93" i="8"/>
  <c r="G93" i="8"/>
  <c r="K799" i="7"/>
  <c r="P799" i="7"/>
  <c r="B94" i="8"/>
  <c r="G94" i="8"/>
  <c r="K800" i="7"/>
  <c r="P800" i="7"/>
  <c r="P996" i="7"/>
  <c r="B78" i="8"/>
  <c r="G78" i="8"/>
  <c r="K801" i="7"/>
  <c r="P801" i="7"/>
  <c r="P997" i="7"/>
  <c r="B81" i="8"/>
  <c r="F81" i="8"/>
  <c r="K804" i="7"/>
  <c r="P804" i="7"/>
  <c r="P998" i="7"/>
  <c r="B80" i="8"/>
  <c r="G80" i="8"/>
  <c r="K802" i="7"/>
  <c r="P802" i="7"/>
  <c r="B79" i="8"/>
  <c r="G79" i="8"/>
  <c r="K803" i="7"/>
  <c r="P803" i="7"/>
  <c r="P999" i="7"/>
  <c r="B103" i="8"/>
  <c r="F103" i="8"/>
  <c r="K796" i="7"/>
  <c r="P796" i="7"/>
  <c r="B88" i="8"/>
  <c r="G88" i="8"/>
  <c r="K805" i="7"/>
  <c r="P805" i="7"/>
  <c r="P1000" i="7"/>
  <c r="B84" i="8"/>
  <c r="G84" i="8"/>
  <c r="K807" i="7"/>
  <c r="F807" i="7"/>
  <c r="P807" i="7"/>
  <c r="P1001" i="7"/>
  <c r="B85" i="8"/>
  <c r="G85" i="8"/>
  <c r="K808" i="7"/>
  <c r="F808" i="7"/>
  <c r="P808" i="7"/>
  <c r="P1002" i="7"/>
  <c r="P1003" i="7"/>
  <c r="J470" i="7"/>
  <c r="J469" i="7"/>
  <c r="J471" i="7"/>
  <c r="J475" i="7"/>
  <c r="O475" i="7"/>
  <c r="J479" i="7"/>
  <c r="J478" i="7"/>
  <c r="J480" i="7"/>
  <c r="J484" i="7"/>
  <c r="O484" i="7"/>
  <c r="J488" i="7"/>
  <c r="J487" i="7"/>
  <c r="J489" i="7"/>
  <c r="J493" i="7"/>
  <c r="O493" i="7"/>
  <c r="J497" i="7"/>
  <c r="J496" i="7"/>
  <c r="J498" i="7"/>
  <c r="J502" i="7"/>
  <c r="O502" i="7"/>
  <c r="J504" i="7"/>
  <c r="J503" i="7"/>
  <c r="J508" i="7"/>
  <c r="O508" i="7"/>
  <c r="J582" i="7"/>
  <c r="J581" i="7"/>
  <c r="J586" i="7"/>
  <c r="O586" i="7"/>
  <c r="J588" i="7"/>
  <c r="J587" i="7"/>
  <c r="J592" i="7"/>
  <c r="O592" i="7"/>
  <c r="O989" i="7"/>
  <c r="O544" i="7"/>
  <c r="J510" i="7"/>
  <c r="J509" i="7"/>
  <c r="J514" i="7"/>
  <c r="O514" i="7"/>
  <c r="J516" i="7"/>
  <c r="J515" i="7"/>
  <c r="J520" i="7"/>
  <c r="O520" i="7"/>
  <c r="J522" i="7"/>
  <c r="J521" i="7"/>
  <c r="J526" i="7"/>
  <c r="O526" i="7"/>
  <c r="J528" i="7"/>
  <c r="J532" i="7"/>
  <c r="O532" i="7"/>
  <c r="J534" i="7"/>
  <c r="J538" i="7"/>
  <c r="O538" i="7"/>
  <c r="J546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4" i="7"/>
  <c r="O574" i="7"/>
  <c r="J576" i="7"/>
  <c r="J575" i="7"/>
  <c r="J580" i="7"/>
  <c r="O580" i="7"/>
  <c r="J601" i="7"/>
  <c r="J605" i="7"/>
  <c r="O605" i="7"/>
  <c r="J607" i="7"/>
  <c r="J611" i="7"/>
  <c r="O611" i="7"/>
  <c r="J619" i="7"/>
  <c r="J623" i="7"/>
  <c r="O623" i="7"/>
  <c r="J772" i="7"/>
  <c r="O772" i="7"/>
  <c r="J773" i="7"/>
  <c r="O773" i="7"/>
  <c r="O990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86" i="7"/>
  <c r="O920" i="7"/>
  <c r="O197" i="7"/>
  <c r="O923" i="7"/>
  <c r="O204" i="7"/>
  <c r="O925" i="7"/>
  <c r="O207" i="7"/>
  <c r="O926" i="7"/>
  <c r="O210" i="7"/>
  <c r="O927" i="7"/>
  <c r="O213" i="7"/>
  <c r="O928" i="7"/>
  <c r="O217" i="7"/>
  <c r="O929" i="7"/>
  <c r="O241" i="7"/>
  <c r="O933" i="7"/>
  <c r="O248" i="7"/>
  <c r="O934" i="7"/>
  <c r="O255" i="7"/>
  <c r="O935" i="7"/>
  <c r="O262" i="7"/>
  <c r="O936" i="7"/>
  <c r="O269" i="7"/>
  <c r="O937" i="7"/>
  <c r="O276" i="7"/>
  <c r="O938" i="7"/>
  <c r="O283" i="7"/>
  <c r="O939" i="7"/>
  <c r="O290" i="7"/>
  <c r="O940" i="7"/>
  <c r="O297" i="7"/>
  <c r="O941" i="7"/>
  <c r="O307" i="7"/>
  <c r="O942" i="7"/>
  <c r="O317" i="7"/>
  <c r="O943" i="7"/>
  <c r="O327" i="7"/>
  <c r="O944" i="7"/>
  <c r="O337" i="7"/>
  <c r="O945" i="7"/>
  <c r="O347" i="7"/>
  <c r="O946" i="7"/>
  <c r="O357" i="7"/>
  <c r="O947" i="7"/>
  <c r="O368" i="7"/>
  <c r="O948" i="7"/>
  <c r="O379" i="7"/>
  <c r="O949" i="7"/>
  <c r="O389" i="7"/>
  <c r="O950" i="7"/>
  <c r="O415" i="7"/>
  <c r="O958" i="7"/>
  <c r="O418" i="7"/>
  <c r="O959" i="7"/>
  <c r="O422" i="7"/>
  <c r="O960" i="7"/>
  <c r="O426" i="7"/>
  <c r="O961" i="7"/>
  <c r="O435" i="7"/>
  <c r="O963" i="7"/>
  <c r="O445" i="7"/>
  <c r="O964" i="7"/>
  <c r="O708" i="7"/>
  <c r="O966" i="7"/>
  <c r="O714" i="7"/>
  <c r="O967" i="7"/>
  <c r="O720" i="7"/>
  <c r="O968" i="7"/>
  <c r="O724" i="7"/>
  <c r="O970" i="7"/>
  <c r="O737" i="7"/>
  <c r="O971" i="7"/>
  <c r="O732" i="7"/>
  <c r="O973" i="7"/>
  <c r="O755" i="7"/>
  <c r="O974" i="7"/>
  <c r="O760" i="7"/>
  <c r="O976" i="7"/>
  <c r="O743" i="7"/>
  <c r="O978" i="7"/>
  <c r="O749" i="7"/>
  <c r="O980" i="7"/>
  <c r="O765" i="7"/>
  <c r="O982" i="7"/>
  <c r="O770" i="7"/>
  <c r="O983" i="7"/>
  <c r="O727" i="7"/>
  <c r="O984" i="7"/>
  <c r="O986" i="7"/>
  <c r="J594" i="7"/>
  <c r="J599" i="7"/>
  <c r="O599" i="7"/>
  <c r="J617" i="7"/>
  <c r="O617" i="7"/>
  <c r="J625" i="7"/>
  <c r="J629" i="7"/>
  <c r="O629" i="7"/>
  <c r="J631" i="7"/>
  <c r="J635" i="7"/>
  <c r="O635" i="7"/>
  <c r="O991" i="7"/>
  <c r="E637" i="7"/>
  <c r="E69" i="8"/>
  <c r="J637" i="7"/>
  <c r="J638" i="7"/>
  <c r="J642" i="7"/>
  <c r="O642" i="7"/>
  <c r="O992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3" i="7"/>
  <c r="J779" i="7"/>
  <c r="J778" i="7"/>
  <c r="E780" i="7"/>
  <c r="J781" i="7"/>
  <c r="O781" i="7"/>
  <c r="E788" i="7"/>
  <c r="J788" i="7"/>
  <c r="J790" i="7"/>
  <c r="O790" i="7"/>
  <c r="O994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4" i="8"/>
  <c r="J797" i="7"/>
  <c r="O797" i="7"/>
  <c r="E105" i="8"/>
  <c r="J798" i="7"/>
  <c r="O798" i="7"/>
  <c r="O995" i="7"/>
  <c r="J799" i="7"/>
  <c r="O799" i="7"/>
  <c r="J800" i="7"/>
  <c r="O800" i="7"/>
  <c r="O996" i="7"/>
  <c r="J801" i="7"/>
  <c r="O801" i="7"/>
  <c r="O997" i="7"/>
  <c r="E81" i="8"/>
  <c r="J804" i="7"/>
  <c r="O804" i="7"/>
  <c r="O998" i="7"/>
  <c r="J802" i="7"/>
  <c r="O802" i="7"/>
  <c r="J803" i="7"/>
  <c r="O803" i="7"/>
  <c r="O999" i="7"/>
  <c r="E103" i="8"/>
  <c r="J796" i="7"/>
  <c r="O796" i="7"/>
  <c r="J805" i="7"/>
  <c r="O805" i="7"/>
  <c r="O1000" i="7"/>
  <c r="J807" i="7"/>
  <c r="E807" i="7"/>
  <c r="O807" i="7"/>
  <c r="O1001" i="7"/>
  <c r="J808" i="7"/>
  <c r="E808" i="7"/>
  <c r="O808" i="7"/>
  <c r="O1002" i="7"/>
  <c r="O1003" i="7"/>
  <c r="I469" i="7"/>
  <c r="I471" i="7"/>
  <c r="I475" i="7"/>
  <c r="N475" i="7"/>
  <c r="I478" i="7"/>
  <c r="I480" i="7"/>
  <c r="I484" i="7"/>
  <c r="N484" i="7"/>
  <c r="I487" i="7"/>
  <c r="I489" i="7"/>
  <c r="I493" i="7"/>
  <c r="N493" i="7"/>
  <c r="I496" i="7"/>
  <c r="I498" i="7"/>
  <c r="I502" i="7"/>
  <c r="N502" i="7"/>
  <c r="I503" i="7"/>
  <c r="I508" i="7"/>
  <c r="N508" i="7"/>
  <c r="I581" i="7"/>
  <c r="I586" i="7"/>
  <c r="N586" i="7"/>
  <c r="I587" i="7"/>
  <c r="I592" i="7"/>
  <c r="N592" i="7"/>
  <c r="N989" i="7"/>
  <c r="N544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90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86" i="7"/>
  <c r="N920" i="7"/>
  <c r="N197" i="7"/>
  <c r="N923" i="7"/>
  <c r="N204" i="7"/>
  <c r="N925" i="7"/>
  <c r="N207" i="7"/>
  <c r="N926" i="7"/>
  <c r="N210" i="7"/>
  <c r="N927" i="7"/>
  <c r="N213" i="7"/>
  <c r="N928" i="7"/>
  <c r="N217" i="7"/>
  <c r="N929" i="7"/>
  <c r="N241" i="7"/>
  <c r="N933" i="7"/>
  <c r="N248" i="7"/>
  <c r="N934" i="7"/>
  <c r="N255" i="7"/>
  <c r="N935" i="7"/>
  <c r="N262" i="7"/>
  <c r="N936" i="7"/>
  <c r="N269" i="7"/>
  <c r="N937" i="7"/>
  <c r="N276" i="7"/>
  <c r="N938" i="7"/>
  <c r="N283" i="7"/>
  <c r="N939" i="7"/>
  <c r="N290" i="7"/>
  <c r="N940" i="7"/>
  <c r="N297" i="7"/>
  <c r="N941" i="7"/>
  <c r="N307" i="7"/>
  <c r="N942" i="7"/>
  <c r="N317" i="7"/>
  <c r="N943" i="7"/>
  <c r="N327" i="7"/>
  <c r="N944" i="7"/>
  <c r="N337" i="7"/>
  <c r="N945" i="7"/>
  <c r="N347" i="7"/>
  <c r="N946" i="7"/>
  <c r="N357" i="7"/>
  <c r="N947" i="7"/>
  <c r="N368" i="7"/>
  <c r="N948" i="7"/>
  <c r="N379" i="7"/>
  <c r="N949" i="7"/>
  <c r="N389" i="7"/>
  <c r="N950" i="7"/>
  <c r="N415" i="7"/>
  <c r="N958" i="7"/>
  <c r="N418" i="7"/>
  <c r="N959" i="7"/>
  <c r="N422" i="7"/>
  <c r="N960" i="7"/>
  <c r="N426" i="7"/>
  <c r="N961" i="7"/>
  <c r="N435" i="7"/>
  <c r="N963" i="7"/>
  <c r="N445" i="7"/>
  <c r="N964" i="7"/>
  <c r="N708" i="7"/>
  <c r="N966" i="7"/>
  <c r="N714" i="7"/>
  <c r="N967" i="7"/>
  <c r="N720" i="7"/>
  <c r="N968" i="7"/>
  <c r="N724" i="7"/>
  <c r="N970" i="7"/>
  <c r="N737" i="7"/>
  <c r="N971" i="7"/>
  <c r="N732" i="7"/>
  <c r="N973" i="7"/>
  <c r="N755" i="7"/>
  <c r="N974" i="7"/>
  <c r="N760" i="7"/>
  <c r="N976" i="7"/>
  <c r="N743" i="7"/>
  <c r="N978" i="7"/>
  <c r="N749" i="7"/>
  <c r="N980" i="7"/>
  <c r="N765" i="7"/>
  <c r="N982" i="7"/>
  <c r="N770" i="7"/>
  <c r="N983" i="7"/>
  <c r="N727" i="7"/>
  <c r="N984" i="7"/>
  <c r="N986" i="7"/>
  <c r="I594" i="7"/>
  <c r="I599" i="7"/>
  <c r="N599" i="7"/>
  <c r="I617" i="7"/>
  <c r="N617" i="7"/>
  <c r="I625" i="7"/>
  <c r="I629" i="7"/>
  <c r="N629" i="7"/>
  <c r="I631" i="7"/>
  <c r="I635" i="7"/>
  <c r="N635" i="7"/>
  <c r="N991" i="7"/>
  <c r="D637" i="7"/>
  <c r="D69" i="8"/>
  <c r="I637" i="7"/>
  <c r="I642" i="7"/>
  <c r="N642" i="7"/>
  <c r="N992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3" i="7"/>
  <c r="I779" i="7"/>
  <c r="I778" i="7"/>
  <c r="D780" i="7"/>
  <c r="I781" i="7"/>
  <c r="N781" i="7"/>
  <c r="D788" i="7"/>
  <c r="I788" i="7"/>
  <c r="I790" i="7"/>
  <c r="N790" i="7"/>
  <c r="N994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4" i="8"/>
  <c r="I797" i="7"/>
  <c r="N797" i="7"/>
  <c r="D105" i="8"/>
  <c r="I798" i="7"/>
  <c r="N798" i="7"/>
  <c r="N995" i="7"/>
  <c r="I799" i="7"/>
  <c r="N799" i="7"/>
  <c r="I800" i="7"/>
  <c r="N800" i="7"/>
  <c r="N996" i="7"/>
  <c r="I801" i="7"/>
  <c r="N801" i="7"/>
  <c r="N997" i="7"/>
  <c r="D81" i="8"/>
  <c r="I804" i="7"/>
  <c r="N804" i="7"/>
  <c r="N998" i="7"/>
  <c r="I802" i="7"/>
  <c r="N802" i="7"/>
  <c r="I803" i="7"/>
  <c r="N803" i="7"/>
  <c r="N999" i="7"/>
  <c r="D103" i="8"/>
  <c r="I796" i="7"/>
  <c r="N796" i="7"/>
  <c r="I805" i="7"/>
  <c r="N805" i="7"/>
  <c r="N1000" i="7"/>
  <c r="I807" i="7"/>
  <c r="D807" i="7"/>
  <c r="N807" i="7"/>
  <c r="N1001" i="7"/>
  <c r="I808" i="7"/>
  <c r="D808" i="7"/>
  <c r="N808" i="7"/>
  <c r="N1002" i="7"/>
  <c r="N1003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504" i="7"/>
  <c r="H503" i="7"/>
  <c r="H508" i="7"/>
  <c r="M508" i="7"/>
  <c r="H582" i="7"/>
  <c r="H581" i="7"/>
  <c r="H586" i="7"/>
  <c r="M586" i="7"/>
  <c r="H588" i="7"/>
  <c r="H587" i="7"/>
  <c r="H592" i="7"/>
  <c r="M592" i="7"/>
  <c r="M989" i="7"/>
  <c r="M544" i="7"/>
  <c r="H510" i="7"/>
  <c r="H509" i="7"/>
  <c r="H514" i="7"/>
  <c r="M514" i="7"/>
  <c r="M520" i="7"/>
  <c r="M526" i="7"/>
  <c r="M532" i="7"/>
  <c r="M538" i="7"/>
  <c r="M550" i="7"/>
  <c r="M556" i="7"/>
  <c r="M562" i="7"/>
  <c r="M568" i="7"/>
  <c r="M574" i="7"/>
  <c r="M580" i="7"/>
  <c r="M605" i="7"/>
  <c r="M611" i="7"/>
  <c r="M623" i="7"/>
  <c r="M772" i="7"/>
  <c r="M773" i="7"/>
  <c r="M990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86" i="7"/>
  <c r="M920" i="7"/>
  <c r="M197" i="7"/>
  <c r="M923" i="7"/>
  <c r="M204" i="7"/>
  <c r="M925" i="7"/>
  <c r="M207" i="7"/>
  <c r="M926" i="7"/>
  <c r="M210" i="7"/>
  <c r="M927" i="7"/>
  <c r="M213" i="7"/>
  <c r="M928" i="7"/>
  <c r="M217" i="7"/>
  <c r="M929" i="7"/>
  <c r="M241" i="7"/>
  <c r="M933" i="7"/>
  <c r="M248" i="7"/>
  <c r="M934" i="7"/>
  <c r="M255" i="7"/>
  <c r="M935" i="7"/>
  <c r="M262" i="7"/>
  <c r="M936" i="7"/>
  <c r="M269" i="7"/>
  <c r="M937" i="7"/>
  <c r="M276" i="7"/>
  <c r="M938" i="7"/>
  <c r="M283" i="7"/>
  <c r="M939" i="7"/>
  <c r="M290" i="7"/>
  <c r="M940" i="7"/>
  <c r="M297" i="7"/>
  <c r="M941" i="7"/>
  <c r="M307" i="7"/>
  <c r="M942" i="7"/>
  <c r="M317" i="7"/>
  <c r="M943" i="7"/>
  <c r="M327" i="7"/>
  <c r="M944" i="7"/>
  <c r="M337" i="7"/>
  <c r="M945" i="7"/>
  <c r="M347" i="7"/>
  <c r="M946" i="7"/>
  <c r="M357" i="7"/>
  <c r="M947" i="7"/>
  <c r="M368" i="7"/>
  <c r="M948" i="7"/>
  <c r="M379" i="7"/>
  <c r="M949" i="7"/>
  <c r="M389" i="7"/>
  <c r="M950" i="7"/>
  <c r="M415" i="7"/>
  <c r="M958" i="7"/>
  <c r="M418" i="7"/>
  <c r="M959" i="7"/>
  <c r="M422" i="7"/>
  <c r="M960" i="7"/>
  <c r="M426" i="7"/>
  <c r="M961" i="7"/>
  <c r="M435" i="7"/>
  <c r="M963" i="7"/>
  <c r="M445" i="7"/>
  <c r="M964" i="7"/>
  <c r="M708" i="7"/>
  <c r="M966" i="7"/>
  <c r="M714" i="7"/>
  <c r="M967" i="7"/>
  <c r="M720" i="7"/>
  <c r="M968" i="7"/>
  <c r="M724" i="7"/>
  <c r="M970" i="7"/>
  <c r="M737" i="7"/>
  <c r="M971" i="7"/>
  <c r="M732" i="7"/>
  <c r="M973" i="7"/>
  <c r="M755" i="7"/>
  <c r="M974" i="7"/>
  <c r="M760" i="7"/>
  <c r="M976" i="7"/>
  <c r="M743" i="7"/>
  <c r="M978" i="7"/>
  <c r="M749" i="7"/>
  <c r="M980" i="7"/>
  <c r="M765" i="7"/>
  <c r="M982" i="7"/>
  <c r="M770" i="7"/>
  <c r="M983" i="7"/>
  <c r="M727" i="7"/>
  <c r="M984" i="7"/>
  <c r="M986" i="7"/>
  <c r="H594" i="7"/>
  <c r="H599" i="7"/>
  <c r="M599" i="7"/>
  <c r="H617" i="7"/>
  <c r="M617" i="7"/>
  <c r="H625" i="7"/>
  <c r="H629" i="7"/>
  <c r="M629" i="7"/>
  <c r="H631" i="7"/>
  <c r="H635" i="7"/>
  <c r="M635" i="7"/>
  <c r="M991" i="7"/>
  <c r="C637" i="7"/>
  <c r="C69" i="8"/>
  <c r="H637" i="7"/>
  <c r="H638" i="7"/>
  <c r="H642" i="7"/>
  <c r="M642" i="7"/>
  <c r="M992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3" i="7"/>
  <c r="H779" i="7"/>
  <c r="H778" i="7"/>
  <c r="C780" i="7"/>
  <c r="H781" i="7"/>
  <c r="M781" i="7"/>
  <c r="C788" i="7"/>
  <c r="H788" i="7"/>
  <c r="H790" i="7"/>
  <c r="M790" i="7"/>
  <c r="M994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4" i="8"/>
  <c r="H797" i="7"/>
  <c r="M797" i="7"/>
  <c r="C105" i="8"/>
  <c r="H798" i="7"/>
  <c r="M798" i="7"/>
  <c r="M995" i="7"/>
  <c r="H799" i="7"/>
  <c r="M799" i="7"/>
  <c r="H800" i="7"/>
  <c r="M800" i="7"/>
  <c r="M996" i="7"/>
  <c r="H801" i="7"/>
  <c r="M801" i="7"/>
  <c r="M997" i="7"/>
  <c r="C81" i="8"/>
  <c r="H804" i="7"/>
  <c r="M804" i="7"/>
  <c r="M998" i="7"/>
  <c r="H802" i="7"/>
  <c r="M802" i="7"/>
  <c r="H803" i="7"/>
  <c r="M803" i="7"/>
  <c r="M999" i="7"/>
  <c r="C103" i="8"/>
  <c r="H796" i="7"/>
  <c r="M796" i="7"/>
  <c r="H805" i="7"/>
  <c r="M805" i="7"/>
  <c r="M1000" i="7"/>
  <c r="H807" i="7"/>
  <c r="C807" i="7"/>
  <c r="M807" i="7"/>
  <c r="M1001" i="7"/>
  <c r="H808" i="7"/>
  <c r="C808" i="7"/>
  <c r="M808" i="7"/>
  <c r="M1002" i="7"/>
  <c r="M1003" i="7"/>
  <c r="K989" i="7"/>
  <c r="K990" i="7"/>
  <c r="K986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J989" i="7"/>
  <c r="J990" i="7"/>
  <c r="J986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I989" i="7"/>
  <c r="I990" i="7"/>
  <c r="I986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H989" i="7"/>
  <c r="H986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C1001" i="7"/>
  <c r="D1001" i="7"/>
  <c r="E1001" i="7"/>
  <c r="F1001" i="7"/>
  <c r="C1002" i="7"/>
  <c r="D1002" i="7"/>
  <c r="E1002" i="7"/>
  <c r="F1002" i="7"/>
  <c r="C986" i="7"/>
  <c r="C1003" i="7"/>
  <c r="D986" i="7"/>
  <c r="D1003" i="7"/>
  <c r="E986" i="7"/>
  <c r="E1003" i="7"/>
  <c r="F986" i="7"/>
  <c r="F1003" i="7"/>
  <c r="BV995" i="3"/>
  <c r="BW501" i="3"/>
  <c r="BX497" i="3"/>
  <c r="BX501" i="3"/>
  <c r="BY497" i="3"/>
  <c r="BY501" i="3"/>
  <c r="BV501" i="3"/>
  <c r="BV492" i="3"/>
  <c r="BV483" i="3"/>
  <c r="BW483" i="3"/>
  <c r="BY483" i="3"/>
  <c r="BX483" i="3"/>
  <c r="P930" i="7"/>
  <c r="O930" i="7"/>
  <c r="N930" i="7"/>
  <c r="M930" i="7"/>
  <c r="P922" i="7"/>
  <c r="O922" i="7"/>
  <c r="N922" i="7"/>
  <c r="M922" i="7"/>
  <c r="K930" i="7"/>
  <c r="J930" i="7"/>
  <c r="I930" i="7"/>
  <c r="H930" i="7"/>
  <c r="K922" i="7"/>
  <c r="J922" i="7"/>
  <c r="I922" i="7"/>
  <c r="H922" i="7"/>
  <c r="A927" i="7"/>
  <c r="A925" i="7"/>
  <c r="A924" i="7"/>
  <c r="A923" i="7"/>
  <c r="A922" i="7"/>
  <c r="A921" i="7"/>
  <c r="A221" i="7"/>
  <c r="A930" i="7"/>
  <c r="A920" i="7"/>
  <c r="F641" i="7"/>
  <c r="F789" i="7"/>
  <c r="E641" i="7"/>
  <c r="E789" i="7"/>
  <c r="D789" i="7"/>
  <c r="C641" i="7"/>
  <c r="C78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0" i="6"/>
  <c r="BV61" i="6"/>
  <c r="BV70" i="6"/>
  <c r="BV73" i="6"/>
  <c r="C640" i="7"/>
  <c r="M640" i="7"/>
  <c r="M887" i="7"/>
  <c r="BW631" i="3"/>
  <c r="D632" i="7"/>
  <c r="K633" i="7"/>
  <c r="F631" i="7"/>
  <c r="F633" i="7"/>
  <c r="P633" i="7"/>
  <c r="P886" i="7"/>
  <c r="J633" i="7"/>
  <c r="E631" i="7"/>
  <c r="E633" i="7"/>
  <c r="O633" i="7"/>
  <c r="O886" i="7"/>
  <c r="I633" i="7"/>
  <c r="D631" i="7"/>
  <c r="D633" i="7"/>
  <c r="N633" i="7"/>
  <c r="N886" i="7"/>
  <c r="H633" i="7"/>
  <c r="C631" i="7"/>
  <c r="C633" i="7"/>
  <c r="M633" i="7"/>
  <c r="M886" i="7"/>
  <c r="BW625" i="3"/>
  <c r="D626" i="7"/>
  <c r="K627" i="7"/>
  <c r="BY625" i="3"/>
  <c r="F626" i="7"/>
  <c r="F627" i="7"/>
  <c r="P627" i="7"/>
  <c r="P885" i="7"/>
  <c r="J627" i="7"/>
  <c r="BX625" i="3"/>
  <c r="E626" i="7"/>
  <c r="E627" i="7"/>
  <c r="O627" i="7"/>
  <c r="O885" i="7"/>
  <c r="I627" i="7"/>
  <c r="D627" i="7"/>
  <c r="N627" i="7"/>
  <c r="N885" i="7"/>
  <c r="H627" i="7"/>
  <c r="BV625" i="3"/>
  <c r="C626" i="7"/>
  <c r="C627" i="7"/>
  <c r="M627" i="7"/>
  <c r="M885" i="7"/>
  <c r="BW619" i="3"/>
  <c r="D620" i="7"/>
  <c r="K621" i="7"/>
  <c r="F619" i="7"/>
  <c r="F621" i="7"/>
  <c r="P621" i="7"/>
  <c r="P884" i="7"/>
  <c r="J621" i="7"/>
  <c r="BX619" i="3"/>
  <c r="E620" i="7"/>
  <c r="E621" i="7"/>
  <c r="O621" i="7"/>
  <c r="O884" i="7"/>
  <c r="I621" i="7"/>
  <c r="D621" i="7"/>
  <c r="N621" i="7"/>
  <c r="N884" i="7"/>
  <c r="H621" i="7"/>
  <c r="BV619" i="3"/>
  <c r="C620" i="7"/>
  <c r="C621" i="7"/>
  <c r="M621" i="7"/>
  <c r="M884" i="7"/>
  <c r="K615" i="7"/>
  <c r="BY613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7" i="3"/>
  <c r="D608" i="7"/>
  <c r="K609" i="7"/>
  <c r="BY607" i="3"/>
  <c r="F608" i="7"/>
  <c r="F609" i="7"/>
  <c r="P609" i="7"/>
  <c r="P882" i="7"/>
  <c r="J609" i="7"/>
  <c r="BX607" i="3"/>
  <c r="E608" i="7"/>
  <c r="E609" i="7"/>
  <c r="O609" i="7"/>
  <c r="O882" i="7"/>
  <c r="I609" i="7"/>
  <c r="D609" i="7"/>
  <c r="N609" i="7"/>
  <c r="N882" i="7"/>
  <c r="H609" i="7"/>
  <c r="BV607" i="3"/>
  <c r="C608" i="7"/>
  <c r="C609" i="7"/>
  <c r="M609" i="7"/>
  <c r="M882" i="7"/>
  <c r="BW601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5" i="3"/>
  <c r="D596" i="7"/>
  <c r="K597" i="7"/>
  <c r="BY595" i="3"/>
  <c r="F596" i="7"/>
  <c r="F597" i="7"/>
  <c r="P597" i="7"/>
  <c r="P880" i="7"/>
  <c r="J597" i="7"/>
  <c r="BX595" i="3"/>
  <c r="E596" i="7"/>
  <c r="E597" i="7"/>
  <c r="O597" i="7"/>
  <c r="O880" i="7"/>
  <c r="I597" i="7"/>
  <c r="D597" i="7"/>
  <c r="N597" i="7"/>
  <c r="N880" i="7"/>
  <c r="H597" i="7"/>
  <c r="BV595" i="3"/>
  <c r="C596" i="7"/>
  <c r="C597" i="7"/>
  <c r="M597" i="7"/>
  <c r="M880" i="7"/>
  <c r="BW588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2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0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4" i="3"/>
  <c r="D565" i="7"/>
  <c r="K566" i="7"/>
  <c r="BY564" i="3"/>
  <c r="F565" i="7"/>
  <c r="F566" i="7"/>
  <c r="P566" i="7"/>
  <c r="P875" i="7"/>
  <c r="J566" i="7"/>
  <c r="BX564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8" i="3"/>
  <c r="D559" i="7"/>
  <c r="K560" i="7"/>
  <c r="BY558" i="3"/>
  <c r="F559" i="7"/>
  <c r="F560" i="7"/>
  <c r="P560" i="7"/>
  <c r="P874" i="7"/>
  <c r="J560" i="7"/>
  <c r="BX558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2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BW546" i="3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0" i="3"/>
  <c r="D541" i="7"/>
  <c r="BY540" i="3"/>
  <c r="F541" i="7"/>
  <c r="F542" i="7"/>
  <c r="P542" i="7"/>
  <c r="P871" i="7"/>
  <c r="E539" i="7"/>
  <c r="E542" i="7"/>
  <c r="O542" i="7"/>
  <c r="O871" i="7"/>
  <c r="D539" i="7"/>
  <c r="D542" i="7"/>
  <c r="N542" i="7"/>
  <c r="N871" i="7"/>
  <c r="C539" i="7"/>
  <c r="C542" i="7"/>
  <c r="M542" i="7"/>
  <c r="M871" i="7"/>
  <c r="BW534" i="3"/>
  <c r="D535" i="7"/>
  <c r="K536" i="7"/>
  <c r="BY534" i="3"/>
  <c r="F535" i="7"/>
  <c r="F536" i="7"/>
  <c r="P536" i="7"/>
  <c r="P870" i="7"/>
  <c r="J536" i="7"/>
  <c r="BX534" i="3"/>
  <c r="E535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8" i="3"/>
  <c r="D529" i="7"/>
  <c r="K530" i="7"/>
  <c r="F528" i="7"/>
  <c r="F530" i="7"/>
  <c r="P530" i="7"/>
  <c r="P869" i="7"/>
  <c r="J530" i="7"/>
  <c r="E528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2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6" i="3"/>
  <c r="D517" i="7"/>
  <c r="K518" i="7"/>
  <c r="BY516" i="3"/>
  <c r="F517" i="7"/>
  <c r="F518" i="7"/>
  <c r="P518" i="7"/>
  <c r="P867" i="7"/>
  <c r="J518" i="7"/>
  <c r="BX516" i="3"/>
  <c r="E517" i="7"/>
  <c r="E518" i="7"/>
  <c r="O518" i="7"/>
  <c r="O867" i="7"/>
  <c r="I518" i="7"/>
  <c r="D518" i="7"/>
  <c r="N518" i="7"/>
  <c r="N867" i="7"/>
  <c r="H518" i="7"/>
  <c r="BV516" i="3"/>
  <c r="C517" i="7"/>
  <c r="C518" i="7"/>
  <c r="M518" i="7"/>
  <c r="M867" i="7"/>
  <c r="BW510" i="3"/>
  <c r="D511" i="7"/>
  <c r="K512" i="7"/>
  <c r="BY510" i="3"/>
  <c r="F511" i="7"/>
  <c r="F512" i="7"/>
  <c r="P512" i="7"/>
  <c r="P866" i="7"/>
  <c r="J512" i="7"/>
  <c r="BX510" i="3"/>
  <c r="E511" i="7"/>
  <c r="E512" i="7"/>
  <c r="O512" i="7"/>
  <c r="O866" i="7"/>
  <c r="I512" i="7"/>
  <c r="D512" i="7"/>
  <c r="N512" i="7"/>
  <c r="N866" i="7"/>
  <c r="H512" i="7"/>
  <c r="BV510" i="3"/>
  <c r="C511" i="7"/>
  <c r="C512" i="7"/>
  <c r="M512" i="7"/>
  <c r="M866" i="7"/>
  <c r="BW504" i="3"/>
  <c r="D505" i="7"/>
  <c r="K506" i="7"/>
  <c r="F503" i="7"/>
  <c r="F506" i="7"/>
  <c r="P506" i="7"/>
  <c r="P865" i="7"/>
  <c r="J506" i="7"/>
  <c r="BX504" i="3"/>
  <c r="E505" i="7"/>
  <c r="E506" i="7"/>
  <c r="O506" i="7"/>
  <c r="O865" i="7"/>
  <c r="I506" i="7"/>
  <c r="D506" i="7"/>
  <c r="N506" i="7"/>
  <c r="N865" i="7"/>
  <c r="H506" i="7"/>
  <c r="BV504" i="3"/>
  <c r="C505" i="7"/>
  <c r="C506" i="7"/>
  <c r="M506" i="7"/>
  <c r="M865" i="7"/>
  <c r="BW498" i="3"/>
  <c r="D499" i="7"/>
  <c r="K500" i="7"/>
  <c r="BY498" i="3"/>
  <c r="F499" i="7"/>
  <c r="F500" i="7"/>
  <c r="P500" i="7"/>
  <c r="P864" i="7"/>
  <c r="J500" i="7"/>
  <c r="BX498" i="3"/>
  <c r="E499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89" i="3"/>
  <c r="D490" i="7"/>
  <c r="K491" i="7"/>
  <c r="F487" i="7"/>
  <c r="F489" i="7"/>
  <c r="F491" i="7"/>
  <c r="P491" i="7"/>
  <c r="P863" i="7"/>
  <c r="J491" i="7"/>
  <c r="E487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0" i="3"/>
  <c r="D481" i="7"/>
  <c r="K482" i="7"/>
  <c r="F478" i="7"/>
  <c r="F480" i="7"/>
  <c r="F482" i="7"/>
  <c r="P482" i="7"/>
  <c r="P862" i="7"/>
  <c r="J482" i="7"/>
  <c r="E478" i="7"/>
  <c r="E480" i="7"/>
  <c r="E482" i="7"/>
  <c r="O482" i="7"/>
  <c r="O862" i="7"/>
  <c r="I482" i="7"/>
  <c r="D478" i="7"/>
  <c r="D480" i="7"/>
  <c r="D482" i="7"/>
  <c r="N482" i="7"/>
  <c r="N862" i="7"/>
  <c r="H482" i="7"/>
  <c r="C478" i="7"/>
  <c r="C480" i="7"/>
  <c r="C482" i="7"/>
  <c r="M482" i="7"/>
  <c r="M862" i="7"/>
  <c r="BW471" i="3"/>
  <c r="D472" i="7"/>
  <c r="K473" i="7"/>
  <c r="BY471" i="3"/>
  <c r="F472" i="7"/>
  <c r="F473" i="7"/>
  <c r="P473" i="7"/>
  <c r="P861" i="7"/>
  <c r="J473" i="7"/>
  <c r="BX471" i="3"/>
  <c r="E472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1" i="7"/>
  <c r="C43" i="7"/>
  <c r="F42" i="7"/>
  <c r="E42" i="7"/>
  <c r="D42" i="7"/>
  <c r="D450" i="7"/>
  <c r="D453" i="7"/>
  <c r="D454" i="7"/>
  <c r="D455" i="7"/>
  <c r="D859" i="7"/>
  <c r="E451" i="7"/>
  <c r="E453" i="7"/>
  <c r="E455" i="7"/>
  <c r="E859" i="7"/>
  <c r="F451" i="7"/>
  <c r="F453" i="7"/>
  <c r="F455" i="7"/>
  <c r="F859" i="7"/>
  <c r="D460" i="7"/>
  <c r="D462" i="7"/>
  <c r="D464" i="7"/>
  <c r="D860" i="7"/>
  <c r="E460" i="7"/>
  <c r="E462" i="7"/>
  <c r="E464" i="7"/>
  <c r="E860" i="7"/>
  <c r="F460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0" i="7"/>
  <c r="C453" i="7"/>
  <c r="BV453" i="3"/>
  <c r="C454" i="7"/>
  <c r="C455" i="7"/>
  <c r="C859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492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492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492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40" i="7"/>
  <c r="C541" i="7"/>
  <c r="BV613" i="3"/>
  <c r="C614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2" i="7"/>
  <c r="BX14" i="6"/>
  <c r="BX23" i="6"/>
  <c r="BX32" i="6"/>
  <c r="BX41" i="6"/>
  <c r="BX50" i="6"/>
  <c r="BX7" i="6"/>
  <c r="BX59" i="6"/>
  <c r="BX68" i="6"/>
  <c r="E10" i="7"/>
  <c r="F232" i="7"/>
  <c r="F504" i="7"/>
  <c r="BY504" i="3"/>
  <c r="F505" i="7"/>
  <c r="BY14" i="6"/>
  <c r="BY23" i="6"/>
  <c r="BY32" i="6"/>
  <c r="BY41" i="6"/>
  <c r="BY50" i="6"/>
  <c r="BY7" i="6"/>
  <c r="BY59" i="6"/>
  <c r="BY68" i="6"/>
  <c r="F10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830" i="7"/>
  <c r="M831" i="7"/>
  <c r="M12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828" i="7"/>
  <c r="M13" i="7"/>
  <c r="M649" i="7"/>
  <c r="M854" i="7"/>
  <c r="M655" i="7"/>
  <c r="M855" i="7"/>
  <c r="M661" i="7"/>
  <c r="M856" i="7"/>
  <c r="M664" i="7"/>
  <c r="M857" i="7"/>
  <c r="M15" i="7"/>
  <c r="M16" i="7"/>
  <c r="H595" i="7"/>
  <c r="M17" i="7"/>
  <c r="H681" i="7"/>
  <c r="M681" i="7"/>
  <c r="M893" i="7"/>
  <c r="H686" i="7"/>
  <c r="M686" i="7"/>
  <c r="M894" i="7"/>
  <c r="M889" i="7"/>
  <c r="M890" i="7"/>
  <c r="M891" i="7"/>
  <c r="M892" i="7"/>
  <c r="M18" i="7"/>
  <c r="M691" i="7"/>
  <c r="M896" i="7"/>
  <c r="M696" i="7"/>
  <c r="M897" i="7"/>
  <c r="M701" i="7"/>
  <c r="M898" i="7"/>
  <c r="H437" i="7"/>
  <c r="M437" i="7"/>
  <c r="M851" i="7"/>
  <c r="H447" i="7"/>
  <c r="M447" i="7"/>
  <c r="M852" i="7"/>
  <c r="M19" i="7"/>
  <c r="M10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830" i="7"/>
  <c r="N831" i="7"/>
  <c r="N12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828" i="7"/>
  <c r="N13" i="7"/>
  <c r="N649" i="7"/>
  <c r="N854" i="7"/>
  <c r="N655" i="7"/>
  <c r="N855" i="7"/>
  <c r="N661" i="7"/>
  <c r="N856" i="7"/>
  <c r="N664" i="7"/>
  <c r="N857" i="7"/>
  <c r="N15" i="7"/>
  <c r="N16" i="7"/>
  <c r="BW613" i="3"/>
  <c r="D614" i="7"/>
  <c r="N17" i="7"/>
  <c r="I681" i="7"/>
  <c r="N681" i="7"/>
  <c r="N893" i="7"/>
  <c r="I686" i="7"/>
  <c r="N686" i="7"/>
  <c r="N894" i="7"/>
  <c r="N889" i="7"/>
  <c r="N890" i="7"/>
  <c r="N891" i="7"/>
  <c r="N892" i="7"/>
  <c r="N18" i="7"/>
  <c r="N691" i="7"/>
  <c r="N896" i="7"/>
  <c r="N696" i="7"/>
  <c r="N897" i="7"/>
  <c r="N701" i="7"/>
  <c r="N898" i="7"/>
  <c r="I437" i="7"/>
  <c r="N437" i="7"/>
  <c r="N851" i="7"/>
  <c r="I447" i="7"/>
  <c r="N447" i="7"/>
  <c r="N852" i="7"/>
  <c r="N19" i="7"/>
  <c r="N10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830" i="7"/>
  <c r="O831" i="7"/>
  <c r="O12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828" i="7"/>
  <c r="O13" i="7"/>
  <c r="O649" i="7"/>
  <c r="O854" i="7"/>
  <c r="O655" i="7"/>
  <c r="O855" i="7"/>
  <c r="O661" i="7"/>
  <c r="O856" i="7"/>
  <c r="O664" i="7"/>
  <c r="O857" i="7"/>
  <c r="O15" i="7"/>
  <c r="O16" i="7"/>
  <c r="J595" i="7"/>
  <c r="O17" i="7"/>
  <c r="J681" i="7"/>
  <c r="O681" i="7"/>
  <c r="O893" i="7"/>
  <c r="J686" i="7"/>
  <c r="O686" i="7"/>
  <c r="O894" i="7"/>
  <c r="O889" i="7"/>
  <c r="O890" i="7"/>
  <c r="O891" i="7"/>
  <c r="O892" i="7"/>
  <c r="O18" i="7"/>
  <c r="O691" i="7"/>
  <c r="O896" i="7"/>
  <c r="O696" i="7"/>
  <c r="O897" i="7"/>
  <c r="O701" i="7"/>
  <c r="O898" i="7"/>
  <c r="J437" i="7"/>
  <c r="O437" i="7"/>
  <c r="O851" i="7"/>
  <c r="J447" i="7"/>
  <c r="O447" i="7"/>
  <c r="O852" i="7"/>
  <c r="O19" i="7"/>
  <c r="O10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830" i="7"/>
  <c r="P831" i="7"/>
  <c r="P12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828" i="7"/>
  <c r="P13" i="7"/>
  <c r="P649" i="7"/>
  <c r="P854" i="7"/>
  <c r="P655" i="7"/>
  <c r="P855" i="7"/>
  <c r="P661" i="7"/>
  <c r="P856" i="7"/>
  <c r="P664" i="7"/>
  <c r="P857" i="7"/>
  <c r="P15" i="7"/>
  <c r="P16" i="7"/>
  <c r="K595" i="7"/>
  <c r="BY619" i="3"/>
  <c r="F620" i="7"/>
  <c r="P17" i="7"/>
  <c r="K681" i="7"/>
  <c r="P681" i="7"/>
  <c r="P893" i="7"/>
  <c r="K686" i="7"/>
  <c r="P686" i="7"/>
  <c r="P894" i="7"/>
  <c r="P889" i="7"/>
  <c r="P890" i="7"/>
  <c r="P891" i="7"/>
  <c r="P892" i="7"/>
  <c r="P18" i="7"/>
  <c r="P691" i="7"/>
  <c r="P896" i="7"/>
  <c r="P696" i="7"/>
  <c r="P897" i="7"/>
  <c r="P701" i="7"/>
  <c r="P898" i="7"/>
  <c r="K437" i="7"/>
  <c r="P437" i="7"/>
  <c r="P851" i="7"/>
  <c r="K447" i="7"/>
  <c r="P447" i="7"/>
  <c r="P852" i="7"/>
  <c r="P19" i="7"/>
  <c r="P10" i="7"/>
  <c r="C219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932" i="7"/>
  <c r="M951" i="7"/>
  <c r="M952" i="7"/>
  <c r="M953" i="7"/>
  <c r="M954" i="7"/>
  <c r="M955" i="7"/>
  <c r="M956" i="7"/>
  <c r="M957" i="7"/>
  <c r="M21" i="7"/>
  <c r="M916" i="7"/>
  <c r="M918" i="7"/>
  <c r="M22" i="7"/>
  <c r="M23" i="7"/>
  <c r="M24" i="7"/>
  <c r="M25" i="7"/>
  <c r="M26" i="7"/>
  <c r="M27" i="7"/>
  <c r="M28" i="7"/>
  <c r="H770" i="7"/>
  <c r="M29" i="7"/>
  <c r="M30" i="7"/>
  <c r="M20" i="7"/>
  <c r="N932" i="7"/>
  <c r="N951" i="7"/>
  <c r="N952" i="7"/>
  <c r="N953" i="7"/>
  <c r="N954" i="7"/>
  <c r="N955" i="7"/>
  <c r="N956" i="7"/>
  <c r="N957" i="7"/>
  <c r="N21" i="7"/>
  <c r="N916" i="7"/>
  <c r="N918" i="7"/>
  <c r="N22" i="7"/>
  <c r="N23" i="7"/>
  <c r="N24" i="7"/>
  <c r="N25" i="7"/>
  <c r="N26" i="7"/>
  <c r="N27" i="7"/>
  <c r="N28" i="7"/>
  <c r="I770" i="7"/>
  <c r="N29" i="7"/>
  <c r="N30" i="7"/>
  <c r="N20" i="7"/>
  <c r="O932" i="7"/>
  <c r="O951" i="7"/>
  <c r="O952" i="7"/>
  <c r="O953" i="7"/>
  <c r="O954" i="7"/>
  <c r="O955" i="7"/>
  <c r="O956" i="7"/>
  <c r="O957" i="7"/>
  <c r="O21" i="7"/>
  <c r="O916" i="7"/>
  <c r="O918" i="7"/>
  <c r="O22" i="7"/>
  <c r="O23" i="7"/>
  <c r="O24" i="7"/>
  <c r="O25" i="7"/>
  <c r="O26" i="7"/>
  <c r="O27" i="7"/>
  <c r="O28" i="7"/>
  <c r="J770" i="7"/>
  <c r="O29" i="7"/>
  <c r="O30" i="7"/>
  <c r="O20" i="7"/>
  <c r="P932" i="7"/>
  <c r="P951" i="7"/>
  <c r="P952" i="7"/>
  <c r="P953" i="7"/>
  <c r="P954" i="7"/>
  <c r="P955" i="7"/>
  <c r="P956" i="7"/>
  <c r="P957" i="7"/>
  <c r="P21" i="7"/>
  <c r="P916" i="7"/>
  <c r="P918" i="7"/>
  <c r="P22" i="7"/>
  <c r="P23" i="7"/>
  <c r="P24" i="7"/>
  <c r="P25" i="7"/>
  <c r="P26" i="7"/>
  <c r="P27" i="7"/>
  <c r="P28" i="7"/>
  <c r="K770" i="7"/>
  <c r="P29" i="7"/>
  <c r="P30" i="7"/>
  <c r="P20" i="7"/>
  <c r="BV18" i="6"/>
  <c r="BV27" i="6"/>
  <c r="BV36" i="6"/>
  <c r="BV45" i="6"/>
  <c r="BV54" i="6"/>
  <c r="BV63" i="6"/>
  <c r="BV72" i="6"/>
  <c r="BV74" i="6"/>
  <c r="C809" i="7"/>
  <c r="C810" i="7"/>
  <c r="BW18" i="6"/>
  <c r="BW27" i="6"/>
  <c r="BW36" i="6"/>
  <c r="BW45" i="6"/>
  <c r="BW54" i="6"/>
  <c r="BW63" i="6"/>
  <c r="BW72" i="6"/>
  <c r="BW74" i="6"/>
  <c r="D809" i="7"/>
  <c r="D810" i="7"/>
  <c r="BX18" i="6"/>
  <c r="BX27" i="6"/>
  <c r="BX36" i="6"/>
  <c r="BX45" i="6"/>
  <c r="BX54" i="6"/>
  <c r="BX63" i="6"/>
  <c r="BX72" i="6"/>
  <c r="BX74" i="6"/>
  <c r="E809" i="7"/>
  <c r="E810" i="7"/>
  <c r="BY18" i="6"/>
  <c r="BY27" i="6"/>
  <c r="BY36" i="6"/>
  <c r="BY45" i="6"/>
  <c r="BY54" i="6"/>
  <c r="BY63" i="6"/>
  <c r="BY72" i="6"/>
  <c r="BY74" i="6"/>
  <c r="F809" i="7"/>
  <c r="F810" i="7"/>
  <c r="C1066" i="7"/>
  <c r="E1039" i="7"/>
  <c r="C1039" i="7"/>
  <c r="C1040" i="7"/>
  <c r="E1041" i="7"/>
  <c r="C1041" i="7"/>
  <c r="M32" i="7"/>
  <c r="M33" i="7"/>
  <c r="M34" i="7"/>
  <c r="M35" i="7"/>
  <c r="M36" i="7"/>
  <c r="M37" i="7"/>
  <c r="M38" i="7"/>
  <c r="M39" i="7"/>
  <c r="M40" i="7"/>
  <c r="H809" i="7"/>
  <c r="M809" i="7"/>
  <c r="H810" i="7"/>
  <c r="M810" i="7"/>
  <c r="M41" i="7"/>
  <c r="M31" i="7"/>
  <c r="E1066" i="7"/>
  <c r="E1040" i="7"/>
  <c r="N32" i="7"/>
  <c r="N33" i="7"/>
  <c r="N34" i="7"/>
  <c r="N35" i="7"/>
  <c r="N36" i="7"/>
  <c r="N37" i="7"/>
  <c r="N38" i="7"/>
  <c r="N39" i="7"/>
  <c r="N40" i="7"/>
  <c r="I809" i="7"/>
  <c r="N809" i="7"/>
  <c r="I810" i="7"/>
  <c r="N810" i="7"/>
  <c r="N41" i="7"/>
  <c r="N31" i="7"/>
  <c r="H1066" i="7"/>
  <c r="H1039" i="7"/>
  <c r="H1040" i="7"/>
  <c r="H1041" i="7"/>
  <c r="O32" i="7"/>
  <c r="O33" i="7"/>
  <c r="O34" i="7"/>
  <c r="O35" i="7"/>
  <c r="O36" i="7"/>
  <c r="O37" i="7"/>
  <c r="O38" i="7"/>
  <c r="O39" i="7"/>
  <c r="O40" i="7"/>
  <c r="J809" i="7"/>
  <c r="O809" i="7"/>
  <c r="J810" i="7"/>
  <c r="O810" i="7"/>
  <c r="O41" i="7"/>
  <c r="O31" i="7"/>
  <c r="J1066" i="7"/>
  <c r="J1039" i="7"/>
  <c r="J1040" i="7"/>
  <c r="J1041" i="7"/>
  <c r="P32" i="7"/>
  <c r="P33" i="7"/>
  <c r="P34" i="7"/>
  <c r="P35" i="7"/>
  <c r="P36" i="7"/>
  <c r="P37" i="7"/>
  <c r="P38" i="7"/>
  <c r="P39" i="7"/>
  <c r="P40" i="7"/>
  <c r="K809" i="7"/>
  <c r="P809" i="7"/>
  <c r="K810" i="7"/>
  <c r="P810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192" i="7"/>
  <c r="C193" i="7"/>
  <c r="D193" i="7"/>
  <c r="E193" i="7"/>
  <c r="F193" i="7"/>
  <c r="C196" i="7"/>
  <c r="D196" i="7"/>
  <c r="E196" i="7"/>
  <c r="F196" i="7"/>
  <c r="C199" i="7"/>
  <c r="D199" i="7"/>
  <c r="C201" i="7"/>
  <c r="D201" i="7"/>
  <c r="E201" i="7"/>
  <c r="F201" i="7"/>
  <c r="H201" i="7"/>
  <c r="I201" i="7"/>
  <c r="J201" i="7"/>
  <c r="K201" i="7"/>
  <c r="C203" i="7"/>
  <c r="D203" i="7"/>
  <c r="E203" i="7"/>
  <c r="F203" i="7"/>
  <c r="C209" i="7"/>
  <c r="D209" i="7"/>
  <c r="E209" i="7"/>
  <c r="F209" i="7"/>
  <c r="C212" i="7"/>
  <c r="D212" i="7"/>
  <c r="C214" i="7"/>
  <c r="D214" i="7"/>
  <c r="E214" i="7"/>
  <c r="F214" i="7"/>
  <c r="H214" i="7"/>
  <c r="I214" i="7"/>
  <c r="J214" i="7"/>
  <c r="K214" i="7"/>
  <c r="A218" i="7"/>
  <c r="D219" i="7"/>
  <c r="E219" i="7"/>
  <c r="F219" i="7"/>
  <c r="C222" i="7"/>
  <c r="D222" i="7"/>
  <c r="E222" i="7"/>
  <c r="F222" i="7"/>
  <c r="A224" i="7"/>
  <c r="C225" i="7"/>
  <c r="D225" i="7"/>
  <c r="E225" i="7"/>
  <c r="F225" i="7"/>
  <c r="A230" i="7"/>
  <c r="A233" i="7"/>
  <c r="A234" i="7"/>
  <c r="C235" i="7"/>
  <c r="D235" i="7"/>
  <c r="E235" i="7"/>
  <c r="F235" i="7"/>
  <c r="A238" i="7"/>
  <c r="C240" i="7"/>
  <c r="D240" i="7"/>
  <c r="A243" i="7"/>
  <c r="A244" i="7"/>
  <c r="A245" i="7"/>
  <c r="BV244" i="3"/>
  <c r="C245" i="7"/>
  <c r="BW244" i="3"/>
  <c r="D245" i="7"/>
  <c r="BX244" i="3"/>
  <c r="E245" i="7"/>
  <c r="BY244" i="3"/>
  <c r="F245" i="7"/>
  <c r="C247" i="7"/>
  <c r="D247" i="7"/>
  <c r="E247" i="7"/>
  <c r="F247" i="7"/>
  <c r="C249" i="7"/>
  <c r="D249" i="7"/>
  <c r="E249" i="7"/>
  <c r="F249" i="7"/>
  <c r="A250" i="7"/>
  <c r="A251" i="7"/>
  <c r="A252" i="7"/>
  <c r="BV251" i="3"/>
  <c r="C252" i="7"/>
  <c r="BW251" i="3"/>
  <c r="D252" i="7"/>
  <c r="BX251" i="3"/>
  <c r="E252" i="7"/>
  <c r="BY251" i="3"/>
  <c r="F252" i="7"/>
  <c r="C254" i="7"/>
  <c r="D254" i="7"/>
  <c r="E254" i="7"/>
  <c r="F254" i="7"/>
  <c r="C256" i="7"/>
  <c r="D256" i="7"/>
  <c r="E256" i="7"/>
  <c r="F256" i="7"/>
  <c r="A257" i="7"/>
  <c r="A258" i="7"/>
  <c r="A259" i="7"/>
  <c r="BV258" i="3"/>
  <c r="C259" i="7"/>
  <c r="BW258" i="3"/>
  <c r="D259" i="7"/>
  <c r="BX258" i="3"/>
  <c r="E259" i="7"/>
  <c r="BY258" i="3"/>
  <c r="F259" i="7"/>
  <c r="C261" i="7"/>
  <c r="D261" i="7"/>
  <c r="E261" i="7"/>
  <c r="F261" i="7"/>
  <c r="C263" i="7"/>
  <c r="D263" i="7"/>
  <c r="E263" i="7"/>
  <c r="F263" i="7"/>
  <c r="A264" i="7"/>
  <c r="A266" i="7"/>
  <c r="BW265" i="3"/>
  <c r="D266" i="7"/>
  <c r="BX265" i="3"/>
  <c r="E266" i="7"/>
  <c r="BY265" i="3"/>
  <c r="F266" i="7"/>
  <c r="C268" i="7"/>
  <c r="D268" i="7"/>
  <c r="E268" i="7"/>
  <c r="F268" i="7"/>
  <c r="D270" i="7"/>
  <c r="E270" i="7"/>
  <c r="F270" i="7"/>
  <c r="A271" i="7"/>
  <c r="A273" i="7"/>
  <c r="C275" i="7"/>
  <c r="D275" i="7"/>
  <c r="A278" i="7"/>
  <c r="A279" i="7"/>
  <c r="A280" i="7"/>
  <c r="BV279" i="3"/>
  <c r="C280" i="7"/>
  <c r="BW279" i="3"/>
  <c r="D280" i="7"/>
  <c r="BX279" i="3"/>
  <c r="E280" i="7"/>
  <c r="BY279" i="3"/>
  <c r="F280" i="7"/>
  <c r="C282" i="7"/>
  <c r="D282" i="7"/>
  <c r="E282" i="7"/>
  <c r="F282" i="7"/>
  <c r="C284" i="7"/>
  <c r="D284" i="7"/>
  <c r="E284" i="7"/>
  <c r="F284" i="7"/>
  <c r="A285" i="7"/>
  <c r="A286" i="7"/>
  <c r="A287" i="7"/>
  <c r="BV286" i="3"/>
  <c r="C287" i="7"/>
  <c r="BW286" i="3"/>
  <c r="D287" i="7"/>
  <c r="BX286" i="3"/>
  <c r="E287" i="7"/>
  <c r="BY286" i="3"/>
  <c r="F287" i="7"/>
  <c r="C289" i="7"/>
  <c r="D289" i="7"/>
  <c r="E289" i="7"/>
  <c r="F289" i="7"/>
  <c r="C291" i="7"/>
  <c r="D291" i="7"/>
  <c r="E291" i="7"/>
  <c r="F291" i="7"/>
  <c r="A292" i="7"/>
  <c r="A293" i="7"/>
  <c r="A294" i="7"/>
  <c r="BV293" i="3"/>
  <c r="C294" i="7"/>
  <c r="BW293" i="3"/>
  <c r="D294" i="7"/>
  <c r="BX293" i="3"/>
  <c r="E294" i="7"/>
  <c r="BY293" i="3"/>
  <c r="F294" i="7"/>
  <c r="C296" i="7"/>
  <c r="D296" i="7"/>
  <c r="E296" i="7"/>
  <c r="F296" i="7"/>
  <c r="C298" i="7"/>
  <c r="D298" i="7"/>
  <c r="E298" i="7"/>
  <c r="F298" i="7"/>
  <c r="A299" i="7"/>
  <c r="A300" i="7"/>
  <c r="C301" i="7"/>
  <c r="D301" i="7"/>
  <c r="E301" i="7"/>
  <c r="F301" i="7"/>
  <c r="C302" i="7"/>
  <c r="D302" i="7"/>
  <c r="E302" i="7"/>
  <c r="F302" i="7"/>
  <c r="A304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A309" i="7"/>
  <c r="A310" i="7"/>
  <c r="C311" i="7"/>
  <c r="D311" i="7"/>
  <c r="E311" i="7"/>
  <c r="F311" i="7"/>
  <c r="C312" i="7"/>
  <c r="D312" i="7"/>
  <c r="E312" i="7"/>
  <c r="F312" i="7"/>
  <c r="A314" i="7"/>
  <c r="C314" i="7"/>
  <c r="D314" i="7"/>
  <c r="E314" i="7"/>
  <c r="F314" i="7"/>
  <c r="C316" i="7"/>
  <c r="D316" i="7"/>
  <c r="E316" i="7"/>
  <c r="F316" i="7"/>
  <c r="C318" i="7"/>
  <c r="D318" i="7"/>
  <c r="E318" i="7"/>
  <c r="F318" i="7"/>
  <c r="A319" i="7"/>
  <c r="A320" i="7"/>
  <c r="C321" i="7"/>
  <c r="D321" i="7"/>
  <c r="E321" i="7"/>
  <c r="F321" i="7"/>
  <c r="C322" i="7"/>
  <c r="D322" i="7"/>
  <c r="E322" i="7"/>
  <c r="F322" i="7"/>
  <c r="A324" i="7"/>
  <c r="BV323" i="3"/>
  <c r="C324" i="7"/>
  <c r="BW323" i="3"/>
  <c r="D324" i="7"/>
  <c r="BX323" i="3"/>
  <c r="E324" i="7"/>
  <c r="BY323" i="3"/>
  <c r="F324" i="7"/>
  <c r="C326" i="7"/>
  <c r="D326" i="7"/>
  <c r="E326" i="7"/>
  <c r="F326" i="7"/>
  <c r="C328" i="7"/>
  <c r="D328" i="7"/>
  <c r="E328" i="7"/>
  <c r="F328" i="7"/>
  <c r="A329" i="7"/>
  <c r="A330" i="7"/>
  <c r="C331" i="7"/>
  <c r="D331" i="7"/>
  <c r="E331" i="7"/>
  <c r="F331" i="7"/>
  <c r="C332" i="7"/>
  <c r="D332" i="7"/>
  <c r="E332" i="7"/>
  <c r="F332" i="7"/>
  <c r="A334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A339" i="7"/>
  <c r="C341" i="7"/>
  <c r="D341" i="7"/>
  <c r="E341" i="7"/>
  <c r="F341" i="7"/>
  <c r="A344" i="7"/>
  <c r="C346" i="7"/>
  <c r="D346" i="7"/>
  <c r="A349" i="7"/>
  <c r="A350" i="7"/>
  <c r="C351" i="7"/>
  <c r="D351" i="7"/>
  <c r="E351" i="7"/>
  <c r="F351" i="7"/>
  <c r="C352" i="7"/>
  <c r="D352" i="7"/>
  <c r="E352" i="7"/>
  <c r="F352" i="7"/>
  <c r="A354" i="7"/>
  <c r="BV353" i="3"/>
  <c r="C354" i="7"/>
  <c r="BW353" i="3"/>
  <c r="D354" i="7"/>
  <c r="BX353" i="3"/>
  <c r="E354" i="7"/>
  <c r="BY353" i="3"/>
  <c r="F354" i="7"/>
  <c r="C356" i="7"/>
  <c r="D356" i="7"/>
  <c r="E356" i="7"/>
  <c r="F356" i="7"/>
  <c r="C358" i="7"/>
  <c r="D358" i="7"/>
  <c r="E358" i="7"/>
  <c r="F358" i="7"/>
  <c r="A359" i="7"/>
  <c r="C360" i="7"/>
  <c r="D360" i="7"/>
  <c r="E360" i="7"/>
  <c r="F360" i="7"/>
  <c r="C362" i="7"/>
  <c r="D362" i="7"/>
  <c r="E362" i="7"/>
  <c r="F362" i="7"/>
  <c r="A365" i="7"/>
  <c r="C367" i="7"/>
  <c r="D367" i="7"/>
  <c r="A370" i="7"/>
  <c r="C371" i="7"/>
  <c r="D371" i="7"/>
  <c r="E371" i="7"/>
  <c r="F371" i="7"/>
  <c r="C373" i="7"/>
  <c r="D373" i="7"/>
  <c r="E373" i="7"/>
  <c r="F373" i="7"/>
  <c r="C374" i="7"/>
  <c r="D374" i="7"/>
  <c r="F374" i="7"/>
  <c r="A376" i="7"/>
  <c r="C376" i="7"/>
  <c r="D376" i="7"/>
  <c r="F376" i="7"/>
  <c r="C378" i="7"/>
  <c r="D378" i="7"/>
  <c r="F378" i="7"/>
  <c r="C380" i="7"/>
  <c r="D380" i="7"/>
  <c r="F380" i="7"/>
  <c r="A381" i="7"/>
  <c r="A382" i="7"/>
  <c r="C383" i="7"/>
  <c r="D383" i="7"/>
  <c r="E383" i="7"/>
  <c r="F383" i="7"/>
  <c r="C384" i="7"/>
  <c r="D384" i="7"/>
  <c r="E384" i="7"/>
  <c r="F384" i="7"/>
  <c r="A386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391" i="7"/>
  <c r="C396" i="7"/>
  <c r="D396" i="7"/>
  <c r="F396" i="7"/>
  <c r="C399" i="7"/>
  <c r="D399" i="7"/>
  <c r="F399" i="7"/>
  <c r="A401" i="7"/>
  <c r="C402" i="7"/>
  <c r="D402" i="7"/>
  <c r="E402" i="7"/>
  <c r="F402" i="7"/>
  <c r="A404" i="7"/>
  <c r="C405" i="7"/>
  <c r="D405" i="7"/>
  <c r="E405" i="7"/>
  <c r="F405" i="7"/>
  <c r="A407" i="7"/>
  <c r="C408" i="7"/>
  <c r="D408" i="7"/>
  <c r="E408" i="7"/>
  <c r="F408" i="7"/>
  <c r="A410" i="7"/>
  <c r="C411" i="7"/>
  <c r="D411" i="7"/>
  <c r="E411" i="7"/>
  <c r="F411" i="7"/>
  <c r="A413" i="7"/>
  <c r="C414" i="7"/>
  <c r="D414" i="7"/>
  <c r="E414" i="7"/>
  <c r="F414" i="7"/>
  <c r="A416" i="7"/>
  <c r="C417" i="7"/>
  <c r="D417" i="7"/>
  <c r="E417" i="7"/>
  <c r="F417" i="7"/>
  <c r="A419" i="7"/>
  <c r="C419" i="7"/>
  <c r="D419" i="7"/>
  <c r="E419" i="7"/>
  <c r="F419" i="7"/>
  <c r="C421" i="7"/>
  <c r="D421" i="7"/>
  <c r="E421" i="7"/>
  <c r="F421" i="7"/>
  <c r="A423" i="7"/>
  <c r="C423" i="7"/>
  <c r="D423" i="7"/>
  <c r="E423" i="7"/>
  <c r="F423" i="7"/>
  <c r="C425" i="7"/>
  <c r="D425" i="7"/>
  <c r="E425" i="7"/>
  <c r="F425" i="7"/>
  <c r="A428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A432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A437" i="7"/>
  <c r="A438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A442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A447" i="7"/>
  <c r="A449" i="7"/>
  <c r="C449" i="7"/>
  <c r="D449" i="7"/>
  <c r="E449" i="7"/>
  <c r="F449" i="7"/>
  <c r="E450" i="7"/>
  <c r="F450" i="7"/>
  <c r="E452" i="7"/>
  <c r="F452" i="7"/>
  <c r="A454" i="7"/>
  <c r="BX453" i="3"/>
  <c r="E454" i="7"/>
  <c r="BY453" i="3"/>
  <c r="F454" i="7"/>
  <c r="A455" i="7"/>
  <c r="A458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A463" i="7"/>
  <c r="BV462" i="3"/>
  <c r="C463" i="7"/>
  <c r="BW462" i="3"/>
  <c r="D463" i="7"/>
  <c r="BX462" i="3"/>
  <c r="E463" i="7"/>
  <c r="BY462" i="3"/>
  <c r="F463" i="7"/>
  <c r="A464" i="7"/>
  <c r="A467" i="7"/>
  <c r="C467" i="7"/>
  <c r="D467" i="7"/>
  <c r="E467" i="7"/>
  <c r="F467" i="7"/>
  <c r="C468" i="7"/>
  <c r="C470" i="7"/>
  <c r="Q470" i="7"/>
  <c r="A472" i="7"/>
  <c r="BV471" i="3"/>
  <c r="C472" i="7"/>
  <c r="A473" i="7"/>
  <c r="A476" i="7"/>
  <c r="C476" i="7"/>
  <c r="D476" i="7"/>
  <c r="E476" i="7"/>
  <c r="F476" i="7"/>
  <c r="C477" i="7"/>
  <c r="E477" i="7"/>
  <c r="F477" i="7"/>
  <c r="C479" i="7"/>
  <c r="E479" i="7"/>
  <c r="F479" i="7"/>
  <c r="A481" i="7"/>
  <c r="BV480" i="3"/>
  <c r="C481" i="7"/>
  <c r="BX480" i="3"/>
  <c r="E481" i="7"/>
  <c r="BY480" i="3"/>
  <c r="F481" i="7"/>
  <c r="A482" i="7"/>
  <c r="A485" i="7"/>
  <c r="C485" i="7"/>
  <c r="D485" i="7"/>
  <c r="E485" i="7"/>
  <c r="F485" i="7"/>
  <c r="C486" i="7"/>
  <c r="E486" i="7"/>
  <c r="F486" i="7"/>
  <c r="C488" i="7"/>
  <c r="E488" i="7"/>
  <c r="F488" i="7"/>
  <c r="A490" i="7"/>
  <c r="BV489" i="3"/>
  <c r="C490" i="7"/>
  <c r="BX489" i="3"/>
  <c r="E490" i="7"/>
  <c r="BY489" i="3"/>
  <c r="F490" i="7"/>
  <c r="A491" i="7"/>
  <c r="A494" i="7"/>
  <c r="C494" i="7"/>
  <c r="D494" i="7"/>
  <c r="E494" i="7"/>
  <c r="F494" i="7"/>
  <c r="C495" i="7"/>
  <c r="C497" i="7"/>
  <c r="A499" i="7"/>
  <c r="BV498" i="3"/>
  <c r="C499" i="7"/>
  <c r="A500" i="7"/>
  <c r="A503" i="7"/>
  <c r="A505" i="7"/>
  <c r="A506" i="7"/>
  <c r="A509" i="7"/>
  <c r="A511" i="7"/>
  <c r="A512" i="7"/>
  <c r="A515" i="7"/>
  <c r="A517" i="7"/>
  <c r="A518" i="7"/>
  <c r="A521" i="7"/>
  <c r="C522" i="7"/>
  <c r="E522" i="7"/>
  <c r="F522" i="7"/>
  <c r="A523" i="7"/>
  <c r="BV522" i="3"/>
  <c r="C523" i="7"/>
  <c r="BX522" i="3"/>
  <c r="E523" i="7"/>
  <c r="BY522" i="3"/>
  <c r="F523" i="7"/>
  <c r="A524" i="7"/>
  <c r="A527" i="7"/>
  <c r="C527" i="7"/>
  <c r="D527" i="7"/>
  <c r="E527" i="7"/>
  <c r="F527" i="7"/>
  <c r="A529" i="7"/>
  <c r="BV528" i="3"/>
  <c r="C529" i="7"/>
  <c r="BX528" i="3"/>
  <c r="E529" i="7"/>
  <c r="F529" i="7"/>
  <c r="A530" i="7"/>
  <c r="A533" i="7"/>
  <c r="C533" i="7"/>
  <c r="D533" i="7"/>
  <c r="E533" i="7"/>
  <c r="F533" i="7"/>
  <c r="A535" i="7"/>
  <c r="BV534" i="3"/>
  <c r="C535" i="7"/>
  <c r="A536" i="7"/>
  <c r="A539" i="7"/>
  <c r="E540" i="7"/>
  <c r="A541" i="7"/>
  <c r="E541" i="7"/>
  <c r="A542" i="7"/>
  <c r="A545" i="7"/>
  <c r="C545" i="7"/>
  <c r="D545" i="7"/>
  <c r="E545" i="7"/>
  <c r="F545" i="7"/>
  <c r="A547" i="7"/>
  <c r="BV546" i="3"/>
  <c r="C547" i="7"/>
  <c r="BX546" i="3"/>
  <c r="E547" i="7"/>
  <c r="BY546" i="3"/>
  <c r="F547" i="7"/>
  <c r="A548" i="7"/>
  <c r="A551" i="7"/>
  <c r="C551" i="7"/>
  <c r="D551" i="7"/>
  <c r="E551" i="7"/>
  <c r="F551" i="7"/>
  <c r="A553" i="7"/>
  <c r="BV552" i="3"/>
  <c r="C553" i="7"/>
  <c r="BX552" i="3"/>
  <c r="E553" i="7"/>
  <c r="BY552" i="3"/>
  <c r="F553" i="7"/>
  <c r="A554" i="7"/>
  <c r="A557" i="7"/>
  <c r="C557" i="7"/>
  <c r="D557" i="7"/>
  <c r="E557" i="7"/>
  <c r="F557" i="7"/>
  <c r="A559" i="7"/>
  <c r="BV558" i="3"/>
  <c r="C559" i="7"/>
  <c r="A560" i="7"/>
  <c r="A563" i="7"/>
  <c r="C563" i="7"/>
  <c r="D563" i="7"/>
  <c r="E563" i="7"/>
  <c r="F563" i="7"/>
  <c r="A565" i="7"/>
  <c r="BV564" i="3"/>
  <c r="C565" i="7"/>
  <c r="A566" i="7"/>
  <c r="A569" i="7"/>
  <c r="C569" i="7"/>
  <c r="D569" i="7"/>
  <c r="E569" i="7"/>
  <c r="F569" i="7"/>
  <c r="A571" i="7"/>
  <c r="BV570" i="3"/>
  <c r="C571" i="7"/>
  <c r="BX570" i="3"/>
  <c r="E571" i="7"/>
  <c r="BY570" i="3"/>
  <c r="F571" i="7"/>
  <c r="A572" i="7"/>
  <c r="A575" i="7"/>
  <c r="C576" i="7"/>
  <c r="E576" i="7"/>
  <c r="F576" i="7"/>
  <c r="A577" i="7"/>
  <c r="C577" i="7"/>
  <c r="E577" i="7"/>
  <c r="F577" i="7"/>
  <c r="A578" i="7"/>
  <c r="A581" i="7"/>
  <c r="C582" i="7"/>
  <c r="E582" i="7"/>
  <c r="F582" i="7"/>
  <c r="A583" i="7"/>
  <c r="BV582" i="3"/>
  <c r="C583" i="7"/>
  <c r="BX582" i="3"/>
  <c r="E583" i="7"/>
  <c r="BY582" i="3"/>
  <c r="F583" i="7"/>
  <c r="A584" i="7"/>
  <c r="A587" i="7"/>
  <c r="C588" i="7"/>
  <c r="E588" i="7"/>
  <c r="F588" i="7"/>
  <c r="A589" i="7"/>
  <c r="BV588" i="3"/>
  <c r="C589" i="7"/>
  <c r="BX588" i="3"/>
  <c r="E589" i="7"/>
  <c r="BY588" i="3"/>
  <c r="F589" i="7"/>
  <c r="A590" i="7"/>
  <c r="A593" i="7"/>
  <c r="C593" i="7"/>
  <c r="D593" i="7"/>
  <c r="E593" i="7"/>
  <c r="F593" i="7"/>
  <c r="A596" i="7"/>
  <c r="A597" i="7"/>
  <c r="A600" i="7"/>
  <c r="A602" i="7"/>
  <c r="BV601" i="3"/>
  <c r="C602" i="7"/>
  <c r="BX601" i="3"/>
  <c r="E602" i="7"/>
  <c r="BY601" i="3"/>
  <c r="F602" i="7"/>
  <c r="A603" i="7"/>
  <c r="A606" i="7"/>
  <c r="A608" i="7"/>
  <c r="A609" i="7"/>
  <c r="A612" i="7"/>
  <c r="A614" i="7"/>
  <c r="BX613" i="3"/>
  <c r="E614" i="7"/>
  <c r="H614" i="7"/>
  <c r="I614" i="7"/>
  <c r="J614" i="7"/>
  <c r="K614" i="7"/>
  <c r="A615" i="7"/>
  <c r="A618" i="7"/>
  <c r="A620" i="7"/>
  <c r="A621" i="7"/>
  <c r="A624" i="7"/>
  <c r="A626" i="7"/>
  <c r="A627" i="7"/>
  <c r="A630" i="7"/>
  <c r="A632" i="7"/>
  <c r="BV631" i="3"/>
  <c r="C632" i="7"/>
  <c r="BX631" i="3"/>
  <c r="E632" i="7"/>
  <c r="BY631" i="3"/>
  <c r="F632" i="7"/>
  <c r="A633" i="7"/>
  <c r="A636" i="7"/>
  <c r="C636" i="7"/>
  <c r="D636" i="7"/>
  <c r="E636" i="7"/>
  <c r="F636" i="7"/>
  <c r="C638" i="7"/>
  <c r="E638" i="7"/>
  <c r="F638" i="7"/>
  <c r="A639" i="7"/>
  <c r="C639" i="7"/>
  <c r="E639" i="7"/>
  <c r="F639" i="7"/>
  <c r="A640" i="7"/>
  <c r="C644" i="7"/>
  <c r="D644" i="7"/>
  <c r="E644" i="7"/>
  <c r="F644" i="7"/>
  <c r="E645" i="7"/>
  <c r="F645" i="7"/>
  <c r="J645" i="7"/>
  <c r="K645" i="7"/>
  <c r="E647" i="7"/>
  <c r="F647" i="7"/>
  <c r="J647" i="7"/>
  <c r="K647" i="7"/>
  <c r="E648" i="7"/>
  <c r="F648" i="7"/>
  <c r="A649" i="7"/>
  <c r="A650" i="7"/>
  <c r="C650" i="7"/>
  <c r="D650" i="7"/>
  <c r="E650" i="7"/>
  <c r="F650" i="7"/>
  <c r="E651" i="7"/>
  <c r="F651" i="7"/>
  <c r="J651" i="7"/>
  <c r="K651" i="7"/>
  <c r="E653" i="7"/>
  <c r="F653" i="7"/>
  <c r="J653" i="7"/>
  <c r="K653" i="7"/>
  <c r="E654" i="7"/>
  <c r="F654" i="7"/>
  <c r="A655" i="7"/>
  <c r="A656" i="7"/>
  <c r="C656" i="7"/>
  <c r="D656" i="7"/>
  <c r="E656" i="7"/>
  <c r="F656" i="7"/>
  <c r="E657" i="7"/>
  <c r="F657" i="7"/>
  <c r="J657" i="7"/>
  <c r="K657" i="7"/>
  <c r="E659" i="7"/>
  <c r="F659" i="7"/>
  <c r="J659" i="7"/>
  <c r="K659" i="7"/>
  <c r="E660" i="7"/>
  <c r="F660" i="7"/>
  <c r="A661" i="7"/>
  <c r="A662" i="7"/>
  <c r="C663" i="7"/>
  <c r="D663" i="7"/>
  <c r="E663" i="7"/>
  <c r="F663" i="7"/>
  <c r="H663" i="7"/>
  <c r="I663" i="7"/>
  <c r="J663" i="7"/>
  <c r="K663" i="7"/>
  <c r="A664" i="7"/>
  <c r="A666" i="7"/>
  <c r="A667" i="7"/>
  <c r="A668" i="7"/>
  <c r="C669" i="7"/>
  <c r="D669" i="7"/>
  <c r="E669" i="7"/>
  <c r="F669" i="7"/>
  <c r="A670" i="7"/>
  <c r="A671" i="7"/>
  <c r="C672" i="7"/>
  <c r="D672" i="7"/>
  <c r="E672" i="7"/>
  <c r="F672" i="7"/>
  <c r="A673" i="7"/>
  <c r="A674" i="7"/>
  <c r="C675" i="7"/>
  <c r="D675" i="7"/>
  <c r="E675" i="7"/>
  <c r="F675" i="7"/>
  <c r="A676" i="7"/>
  <c r="A677" i="7"/>
  <c r="C677" i="7"/>
  <c r="D677" i="7"/>
  <c r="E677" i="7"/>
  <c r="F677" i="7"/>
  <c r="C679" i="7"/>
  <c r="D679" i="7"/>
  <c r="E679" i="7"/>
  <c r="F679" i="7"/>
  <c r="A680" i="7"/>
  <c r="C680" i="7"/>
  <c r="D680" i="7"/>
  <c r="E680" i="7"/>
  <c r="F680" i="7"/>
  <c r="A681" i="7"/>
  <c r="A682" i="7"/>
  <c r="C682" i="7"/>
  <c r="D682" i="7"/>
  <c r="E682" i="7"/>
  <c r="F682" i="7"/>
  <c r="C684" i="7"/>
  <c r="D684" i="7"/>
  <c r="E684" i="7"/>
  <c r="F684" i="7"/>
  <c r="A685" i="7"/>
  <c r="BV684" i="3"/>
  <c r="C685" i="7"/>
  <c r="BW684" i="3"/>
  <c r="D685" i="7"/>
  <c r="BX684" i="3"/>
  <c r="E685" i="7"/>
  <c r="BY684" i="3"/>
  <c r="F685" i="7"/>
  <c r="A686" i="7"/>
  <c r="A687" i="7"/>
  <c r="C687" i="7"/>
  <c r="D687" i="7"/>
  <c r="E687" i="7"/>
  <c r="F687" i="7"/>
  <c r="C689" i="7"/>
  <c r="D689" i="7"/>
  <c r="E689" i="7"/>
  <c r="F689" i="7"/>
  <c r="H689" i="7"/>
  <c r="I689" i="7"/>
  <c r="J689" i="7"/>
  <c r="K689" i="7"/>
  <c r="A690" i="7"/>
  <c r="BV689" i="3"/>
  <c r="C690" i="7"/>
  <c r="BW689" i="3"/>
  <c r="D690" i="7"/>
  <c r="BX689" i="3"/>
  <c r="E690" i="7"/>
  <c r="BY689" i="3"/>
  <c r="F690" i="7"/>
  <c r="A691" i="7"/>
  <c r="A692" i="7"/>
  <c r="C692" i="7"/>
  <c r="D692" i="7"/>
  <c r="E692" i="7"/>
  <c r="F692" i="7"/>
  <c r="C694" i="7"/>
  <c r="D694" i="7"/>
  <c r="E694" i="7"/>
  <c r="F694" i="7"/>
  <c r="A695" i="7"/>
  <c r="BV694" i="3"/>
  <c r="C695" i="7"/>
  <c r="BW694" i="3"/>
  <c r="D695" i="7"/>
  <c r="BX694" i="3"/>
  <c r="E695" i="7"/>
  <c r="BY694" i="3"/>
  <c r="F695" i="7"/>
  <c r="A696" i="7"/>
  <c r="A697" i="7"/>
  <c r="C697" i="7"/>
  <c r="D697" i="7"/>
  <c r="E697" i="7"/>
  <c r="F697" i="7"/>
  <c r="C699" i="7"/>
  <c r="D699" i="7"/>
  <c r="E699" i="7"/>
  <c r="F699" i="7"/>
  <c r="A700" i="7"/>
  <c r="C700" i="7"/>
  <c r="D700" i="7"/>
  <c r="E700" i="7"/>
  <c r="F700" i="7"/>
  <c r="A701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A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A721" i="7"/>
  <c r="C722" i="7"/>
  <c r="D722" i="7"/>
  <c r="E722" i="7"/>
  <c r="F722" i="7"/>
  <c r="H722" i="7"/>
  <c r="I722" i="7"/>
  <c r="J722" i="7"/>
  <c r="K722" i="7"/>
  <c r="C723" i="7"/>
  <c r="D723" i="7"/>
  <c r="E723" i="7"/>
  <c r="F723" i="7"/>
  <c r="H723" i="7"/>
  <c r="I723" i="7"/>
  <c r="J723" i="7"/>
  <c r="K723" i="7"/>
  <c r="A725" i="7"/>
  <c r="C726" i="7"/>
  <c r="D726" i="7"/>
  <c r="E726" i="7"/>
  <c r="F726" i="7"/>
  <c r="H726" i="7"/>
  <c r="I726" i="7"/>
  <c r="J726" i="7"/>
  <c r="K726" i="7"/>
  <c r="A728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A733" i="7"/>
  <c r="C733" i="7"/>
  <c r="D733" i="7"/>
  <c r="E733" i="7"/>
  <c r="F733" i="7"/>
  <c r="H733" i="7"/>
  <c r="I733" i="7"/>
  <c r="J733" i="7"/>
  <c r="K733" i="7"/>
  <c r="C735" i="7"/>
  <c r="D735" i="7"/>
  <c r="E735" i="7"/>
  <c r="F735" i="7"/>
  <c r="H735" i="7"/>
  <c r="I735" i="7"/>
  <c r="J735" i="7"/>
  <c r="K735" i="7"/>
  <c r="C736" i="7"/>
  <c r="D736" i="7"/>
  <c r="E736" i="7"/>
  <c r="F736" i="7"/>
  <c r="A738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A744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A761" i="7"/>
  <c r="C761" i="7"/>
  <c r="D761" i="7"/>
  <c r="E761" i="7"/>
  <c r="F761" i="7"/>
  <c r="C763" i="7"/>
  <c r="D763" i="7"/>
  <c r="E763" i="7"/>
  <c r="F763" i="7"/>
  <c r="H763" i="7"/>
  <c r="I763" i="7"/>
  <c r="J763" i="7"/>
  <c r="K763" i="7"/>
  <c r="C764" i="7"/>
  <c r="D764" i="7"/>
  <c r="E764" i="7"/>
  <c r="F764" i="7"/>
  <c r="H764" i="7"/>
  <c r="I764" i="7"/>
  <c r="J764" i="7"/>
  <c r="K764" i="7"/>
  <c r="A766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Q772" i="7"/>
  <c r="A773" i="7"/>
  <c r="Q773" i="7"/>
  <c r="A774" i="7"/>
  <c r="Q774" i="7"/>
  <c r="A775" i="7"/>
  <c r="Q775" i="7"/>
  <c r="A776" i="7"/>
  <c r="Q776" i="7"/>
  <c r="A777" i="7"/>
  <c r="C777" i="7"/>
  <c r="D777" i="7"/>
  <c r="E777" i="7"/>
  <c r="F777" i="7"/>
  <c r="C779" i="7"/>
  <c r="E779" i="7"/>
  <c r="F779" i="7"/>
  <c r="Q781" i="7"/>
  <c r="A782" i="7"/>
  <c r="Q782" i="7"/>
  <c r="A783" i="7"/>
  <c r="Q783" i="7"/>
  <c r="A784" i="7"/>
  <c r="Q784" i="7"/>
  <c r="A785" i="7"/>
  <c r="Q785" i="7"/>
  <c r="A786" i="7"/>
  <c r="C786" i="7"/>
  <c r="D786" i="7"/>
  <c r="E786" i="7"/>
  <c r="F786" i="7"/>
  <c r="H787" i="7"/>
  <c r="I787" i="7"/>
  <c r="J787" i="7"/>
  <c r="K787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A801" i="7"/>
  <c r="Q801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A810" i="7"/>
  <c r="Q810" i="7"/>
  <c r="D811" i="7"/>
  <c r="E811" i="7"/>
  <c r="F811" i="7"/>
  <c r="H811" i="7"/>
  <c r="I811" i="7"/>
  <c r="J811" i="7"/>
  <c r="K811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830" i="7"/>
  <c r="I830" i="7"/>
  <c r="J830" i="7"/>
  <c r="K830" i="7"/>
  <c r="H831" i="7"/>
  <c r="I831" i="7"/>
  <c r="J831" i="7"/>
  <c r="K831" i="7"/>
  <c r="A833" i="7"/>
  <c r="A834" i="7"/>
  <c r="A835" i="7"/>
  <c r="A838" i="7"/>
  <c r="A839" i="7"/>
  <c r="A840" i="7"/>
  <c r="A841" i="7"/>
  <c r="A842" i="7"/>
  <c r="A843" i="7"/>
  <c r="A844" i="7"/>
  <c r="A846" i="7"/>
  <c r="A849" i="7"/>
  <c r="A851" i="7"/>
  <c r="H851" i="7"/>
  <c r="I851" i="7"/>
  <c r="J851" i="7"/>
  <c r="K851" i="7"/>
  <c r="A852" i="7"/>
  <c r="H852" i="7"/>
  <c r="I852" i="7"/>
  <c r="J852" i="7"/>
  <c r="K852" i="7"/>
  <c r="A855" i="7"/>
  <c r="A856" i="7"/>
  <c r="A857" i="7"/>
  <c r="A859" i="7"/>
  <c r="A860" i="7"/>
  <c r="A861" i="7"/>
  <c r="A862" i="7"/>
  <c r="Q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R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7" i="7"/>
  <c r="Q887" i="7"/>
  <c r="R887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4" i="7"/>
  <c r="H894" i="7"/>
  <c r="I894" i="7"/>
  <c r="J894" i="7"/>
  <c r="K894" i="7"/>
  <c r="A896" i="7"/>
  <c r="A897" i="7"/>
  <c r="A898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C901" i="7"/>
  <c r="D901" i="7"/>
  <c r="E901" i="7"/>
  <c r="F901" i="7"/>
  <c r="H901" i="7"/>
  <c r="I901" i="7"/>
  <c r="J901" i="7"/>
  <c r="K901" i="7"/>
  <c r="M901" i="7"/>
  <c r="N901" i="7"/>
  <c r="O901" i="7"/>
  <c r="P901" i="7"/>
  <c r="A916" i="7"/>
  <c r="H916" i="7"/>
  <c r="I916" i="7"/>
  <c r="J916" i="7"/>
  <c r="K916" i="7"/>
  <c r="A918" i="7"/>
  <c r="H918" i="7"/>
  <c r="I918" i="7"/>
  <c r="J918" i="7"/>
  <c r="K918" i="7"/>
  <c r="A932" i="7"/>
  <c r="H932" i="7"/>
  <c r="I932" i="7"/>
  <c r="J932" i="7"/>
  <c r="K932" i="7"/>
  <c r="A934" i="7"/>
  <c r="A935" i="7"/>
  <c r="A936" i="7"/>
  <c r="A937" i="7"/>
  <c r="A939" i="7"/>
  <c r="A940" i="7"/>
  <c r="A941" i="7"/>
  <c r="A942" i="7"/>
  <c r="A943" i="7"/>
  <c r="A944" i="7"/>
  <c r="A945" i="7"/>
  <c r="A947" i="7"/>
  <c r="A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A954" i="7"/>
  <c r="H954" i="7"/>
  <c r="I954" i="7"/>
  <c r="J954" i="7"/>
  <c r="K954" i="7"/>
  <c r="A955" i="7"/>
  <c r="H955" i="7"/>
  <c r="I955" i="7"/>
  <c r="J955" i="7"/>
  <c r="K955" i="7"/>
  <c r="A956" i="7"/>
  <c r="H956" i="7"/>
  <c r="I956" i="7"/>
  <c r="J956" i="7"/>
  <c r="K956" i="7"/>
  <c r="A957" i="7"/>
  <c r="H957" i="7"/>
  <c r="I957" i="7"/>
  <c r="J957" i="7"/>
  <c r="K957" i="7"/>
  <c r="A958" i="7"/>
  <c r="A959" i="7"/>
  <c r="A960" i="7"/>
  <c r="A961" i="7"/>
  <c r="A963" i="7"/>
  <c r="A964" i="7"/>
  <c r="A968" i="7"/>
  <c r="A970" i="7"/>
  <c r="A971" i="7"/>
  <c r="A973" i="7"/>
  <c r="A978" i="7"/>
  <c r="A980" i="7"/>
  <c r="A982" i="7"/>
  <c r="A983" i="7"/>
  <c r="H983" i="7"/>
  <c r="I983" i="7"/>
  <c r="J983" i="7"/>
  <c r="K983" i="7"/>
  <c r="A984" i="7"/>
  <c r="C1005" i="7"/>
  <c r="D1005" i="7"/>
  <c r="E1005" i="7"/>
  <c r="F1005" i="7"/>
  <c r="H1005" i="7"/>
  <c r="I1005" i="7"/>
  <c r="J1005" i="7"/>
  <c r="K1005" i="7"/>
  <c r="M1005" i="7"/>
  <c r="N1005" i="7"/>
  <c r="O1005" i="7"/>
  <c r="P1005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C1016" i="7"/>
  <c r="D1016" i="7"/>
  <c r="E1016" i="7"/>
  <c r="F1016" i="7"/>
  <c r="C1017" i="7"/>
  <c r="D1017" i="7"/>
  <c r="E1017" i="7"/>
  <c r="F1017" i="7"/>
  <c r="C1018" i="7"/>
  <c r="A1021" i="7"/>
  <c r="C1021" i="7"/>
  <c r="D1021" i="7"/>
  <c r="E1021" i="7"/>
  <c r="F1021" i="7"/>
  <c r="C1022" i="7"/>
  <c r="D1022" i="7"/>
  <c r="E1022" i="7"/>
  <c r="F1022" i="7"/>
  <c r="A1023" i="7"/>
  <c r="D1023" i="7"/>
  <c r="C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A1027" i="7"/>
  <c r="C1027" i="7"/>
  <c r="D1027" i="7"/>
  <c r="E1027" i="7"/>
  <c r="F1027" i="7"/>
  <c r="C1105" i="7"/>
  <c r="C1031" i="7"/>
  <c r="D1105" i="7"/>
  <c r="E1031" i="7"/>
  <c r="E1105" i="7"/>
  <c r="H1031" i="7"/>
  <c r="F1105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5" i="7"/>
  <c r="E1035" i="7"/>
  <c r="H1035" i="7"/>
  <c r="J1035" i="7"/>
  <c r="C1037" i="7"/>
  <c r="E1037" i="7"/>
  <c r="H1037" i="7"/>
  <c r="J1037" i="7"/>
  <c r="C1038" i="7"/>
  <c r="H1038" i="7"/>
  <c r="J1038" i="7"/>
  <c r="C1043" i="7"/>
  <c r="E1043" i="7"/>
  <c r="H1043" i="7"/>
  <c r="J1043" i="7"/>
  <c r="C1045" i="7"/>
  <c r="D1045" i="7"/>
  <c r="E1045" i="7"/>
  <c r="F1045" i="7"/>
  <c r="H1045" i="7"/>
  <c r="I1045" i="7"/>
  <c r="J1045" i="7"/>
  <c r="K1045" i="7"/>
  <c r="R1045" i="7"/>
  <c r="R1080" i="7"/>
  <c r="R1081" i="7"/>
  <c r="R1082" i="7"/>
  <c r="R1083" i="7"/>
  <c r="R1070" i="7"/>
  <c r="R1071" i="7"/>
  <c r="R1072" i="7"/>
  <c r="R1073" i="7"/>
  <c r="R1074" i="7"/>
  <c r="R1075" i="7"/>
  <c r="R1076" i="7"/>
  <c r="R1077" i="7"/>
  <c r="R1078" i="7"/>
  <c r="R1079" i="7"/>
  <c r="R1084" i="7"/>
  <c r="R1085" i="7"/>
  <c r="R1086" i="7"/>
  <c r="R1087" i="7"/>
  <c r="R1088" i="7"/>
  <c r="R1089" i="7"/>
  <c r="R1090" i="7"/>
  <c r="R1091" i="7"/>
  <c r="R1092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R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C1056" i="7"/>
  <c r="D1056" i="7"/>
  <c r="E1056" i="7"/>
  <c r="F1056" i="7"/>
  <c r="H1056" i="7"/>
  <c r="I1056" i="7"/>
  <c r="J1056" i="7"/>
  <c r="K1056" i="7"/>
  <c r="M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A1061" i="7"/>
  <c r="C1061" i="7"/>
  <c r="D1061" i="7"/>
  <c r="E1061" i="7"/>
  <c r="F1061" i="7"/>
  <c r="H1061" i="7"/>
  <c r="I1061" i="7"/>
  <c r="J1061" i="7"/>
  <c r="K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1064" i="7"/>
  <c r="D1064" i="7"/>
  <c r="E1064" i="7"/>
  <c r="F1064" i="7"/>
  <c r="H1064" i="7"/>
  <c r="I1064" i="7"/>
  <c r="J1064" i="7"/>
  <c r="K1064" i="7"/>
  <c r="C1065" i="7"/>
  <c r="D1065" i="7"/>
  <c r="E1065" i="7"/>
  <c r="F1065" i="7"/>
  <c r="H1065" i="7"/>
  <c r="I1065" i="7"/>
  <c r="J1065" i="7"/>
  <c r="K1065" i="7"/>
  <c r="D1066" i="7"/>
  <c r="F1066" i="7"/>
  <c r="I1066" i="7"/>
  <c r="K1066" i="7"/>
  <c r="C1067" i="7"/>
  <c r="D1067" i="7"/>
  <c r="E1067" i="7"/>
  <c r="F1067" i="7"/>
  <c r="H1067" i="7"/>
  <c r="I1067" i="7"/>
  <c r="J1067" i="7"/>
  <c r="K1067" i="7"/>
  <c r="C1069" i="7"/>
  <c r="D1069" i="7"/>
  <c r="E1069" i="7"/>
  <c r="F1069" i="7"/>
  <c r="H1069" i="7"/>
  <c r="I1069" i="7"/>
  <c r="J1069" i="7"/>
  <c r="K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2" i="7"/>
  <c r="D1092" i="7"/>
  <c r="E1092" i="7"/>
  <c r="F1092" i="7"/>
  <c r="H1092" i="7"/>
  <c r="I1092" i="7"/>
  <c r="J1092" i="7"/>
  <c r="K1092" i="7"/>
  <c r="M1092" i="7"/>
  <c r="C1095" i="7"/>
  <c r="D1095" i="7"/>
  <c r="E1095" i="7"/>
  <c r="F1095" i="7"/>
  <c r="H1095" i="7"/>
  <c r="I1095" i="7"/>
  <c r="J1095" i="7"/>
  <c r="K1095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C1101" i="7"/>
  <c r="D1101" i="7"/>
  <c r="E1101" i="7"/>
  <c r="F1101" i="7"/>
  <c r="H1101" i="7"/>
  <c r="I1101" i="7"/>
  <c r="J1101" i="7"/>
  <c r="K1101" i="7"/>
  <c r="A1104" i="7"/>
  <c r="H1105" i="7"/>
  <c r="I1105" i="7"/>
  <c r="J1105" i="7"/>
  <c r="K1105" i="7"/>
  <c r="A1106" i="7"/>
  <c r="C1106" i="7"/>
  <c r="D1106" i="7"/>
  <c r="E1106" i="7"/>
  <c r="F1106" i="7"/>
  <c r="A1109" i="7"/>
  <c r="C1109" i="7"/>
  <c r="D1109" i="7"/>
  <c r="E1109" i="7"/>
  <c r="F1109" i="7"/>
  <c r="M1109" i="7"/>
  <c r="A1110" i="7"/>
  <c r="C1110" i="7"/>
  <c r="D1110" i="7"/>
  <c r="E1110" i="7"/>
  <c r="F1110" i="7"/>
  <c r="M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4" i="7"/>
  <c r="C1144" i="7"/>
  <c r="D1144" i="7"/>
  <c r="E1144" i="7"/>
  <c r="F1144" i="7"/>
  <c r="M1144" i="7"/>
  <c r="A1145" i="7"/>
  <c r="H1145" i="7"/>
  <c r="I1145" i="7"/>
  <c r="J1145" i="7"/>
  <c r="K1145" i="7"/>
  <c r="N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H1188" i="7"/>
  <c r="I1188" i="7"/>
  <c r="J1188" i="7"/>
  <c r="K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<sst xmlns="http://schemas.openxmlformats.org/spreadsheetml/2006/main" count="3414" uniqueCount="823">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</sst>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2" customWidth="1"/>
    <col min="21" max="21" width="11.5" style="1482" bestFit="1" customWidth="1"/>
    <col min="22" max="22" width="10.5" style="1482" bestFit="1" customWidth="1"/>
    <col min="23" max="23" width="16.83203125" style="1482" bestFit="1" customWidth="1"/>
    <col min="24" max="24" width="11.5" style="1482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2" bestFit="1" customWidth="1"/>
    <col min="38" max="38" width="11.5" style="1482" bestFit="1" customWidth="1"/>
    <col min="39" max="39" width="10.5" style="1482" bestFit="1" customWidth="1"/>
    <col min="40" max="40" width="16.83203125" style="1482" bestFit="1" customWidth="1"/>
    <col min="41" max="41" width="10.5" style="1482" bestFit="1" customWidth="1"/>
    <col min="42" max="42" width="8.83203125" style="1482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2" bestFit="1" customWidth="1"/>
    <col min="55" max="55" width="11.5" style="1482" bestFit="1" customWidth="1"/>
    <col min="56" max="56" width="10.5" style="1482" bestFit="1" customWidth="1"/>
    <col min="57" max="57" width="16.83203125" style="1482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2" bestFit="1" customWidth="1"/>
    <col min="72" max="72" width="11.5" style="1482" bestFit="1" customWidth="1"/>
    <col min="73" max="73" width="10.5" style="1482" bestFit="1" customWidth="1"/>
    <col min="74" max="74" width="16.83203125" style="1482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749</v>
      </c>
      <c r="C1" s="19"/>
      <c r="D1" s="20" t="s">
        <v>800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60" t="s">
        <v>800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6"/>
      <c r="CL3" s="1307" t="s">
        <v>38</v>
      </c>
      <c r="CM3" s="130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719</v>
      </c>
      <c r="B4" s="64"/>
      <c r="C4" s="1467" t="s">
        <v>750</v>
      </c>
      <c r="D4" s="65" t="s">
        <v>750</v>
      </c>
      <c r="E4" s="65" t="s">
        <v>750</v>
      </c>
      <c r="F4" s="65" t="s">
        <v>750</v>
      </c>
      <c r="G4" s="65" t="s">
        <v>750</v>
      </c>
      <c r="H4" s="65" t="s">
        <v>750</v>
      </c>
      <c r="I4" s="65" t="s">
        <v>751</v>
      </c>
      <c r="J4" s="65" t="s">
        <v>751</v>
      </c>
      <c r="K4" s="65" t="s">
        <v>751</v>
      </c>
      <c r="L4" s="1495" t="s">
        <v>801</v>
      </c>
      <c r="M4" s="1495" t="s">
        <v>801</v>
      </c>
      <c r="N4" s="1495" t="s">
        <v>801</v>
      </c>
      <c r="O4" s="1495" t="s">
        <v>801</v>
      </c>
      <c r="P4" s="1495" t="s">
        <v>801</v>
      </c>
      <c r="Q4" s="1495" t="s">
        <v>801</v>
      </c>
      <c r="R4" s="1495" t="s">
        <v>801</v>
      </c>
      <c r="S4" s="1495" t="s">
        <v>801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03" t="s">
        <v>47</v>
      </c>
      <c r="CR4" s="150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9" t="s">
        <v>48</v>
      </c>
      <c r="DF4" s="1499"/>
      <c r="DG4" s="1499"/>
      <c r="DH4" s="1504" t="s">
        <v>47</v>
      </c>
      <c r="DI4" s="150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9" t="s">
        <v>48</v>
      </c>
      <c r="DW4" s="1499"/>
      <c r="DX4" s="1499"/>
      <c r="DY4" s="71" t="s">
        <v>49</v>
      </c>
      <c r="DZ4" s="71"/>
      <c r="EA4" s="1500" t="s">
        <v>50</v>
      </c>
      <c r="EB4" s="1500"/>
      <c r="EC4" s="1500"/>
      <c r="ED4" s="1500"/>
      <c r="EE4" s="1500"/>
      <c r="EF4" s="1500"/>
      <c r="EG4" s="1500"/>
      <c r="EH4" s="72"/>
    </row>
    <row r="5" spans="1:143" s="73" customFormat="1" ht="24.5" customHeight="1">
      <c r="A5" s="74" t="s">
        <v>51</v>
      </c>
      <c r="B5" s="75"/>
      <c r="C5" s="76" t="s">
        <v>752</v>
      </c>
      <c r="D5" s="77" t="s">
        <v>753</v>
      </c>
      <c r="E5" s="77" t="s">
        <v>754</v>
      </c>
      <c r="F5" s="77" t="s">
        <v>755</v>
      </c>
      <c r="G5" s="77" t="s">
        <v>756</v>
      </c>
      <c r="H5" s="77" t="s">
        <v>757</v>
      </c>
      <c r="I5" s="77" t="s">
        <v>758</v>
      </c>
      <c r="J5" s="77" t="s">
        <v>759</v>
      </c>
      <c r="K5" s="77" t="s">
        <v>760</v>
      </c>
      <c r="L5" s="1496" t="s">
        <v>119</v>
      </c>
      <c r="M5" s="1496" t="s">
        <v>119</v>
      </c>
      <c r="N5" s="1496" t="s">
        <v>119</v>
      </c>
      <c r="O5" s="1496" t="s">
        <v>119</v>
      </c>
      <c r="P5" s="1496" t="s">
        <v>119</v>
      </c>
      <c r="Q5" s="1496" t="s">
        <v>119</v>
      </c>
      <c r="R5" s="1496" t="s">
        <v>119</v>
      </c>
      <c r="S5" s="1496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3">
        <v>22</v>
      </c>
      <c r="BT9" s="151">
        <v>74</v>
      </c>
      <c r="BU9" s="1483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0.38</v>
      </c>
      <c r="CL9" s="1322">
        <v>0.25</v>
      </c>
      <c r="CM9" s="132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4">
        <v>33</v>
      </c>
      <c r="BT10" s="168">
        <v>12</v>
      </c>
      <c r="BU10" s="1484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0.33</v>
      </c>
      <c r="CL10" s="1322">
        <v>0.27</v>
      </c>
      <c r="CM10" s="132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4">
        <v>32</v>
      </c>
      <c r="BT11" s="168">
        <v>9</v>
      </c>
      <c r="BU11" s="1484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0.2</v>
      </c>
      <c r="CL11" s="1322">
        <v>0.23</v>
      </c>
      <c r="CM11" s="132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5">
        <v>13</v>
      </c>
      <c r="BT12" s="180">
        <v>5</v>
      </c>
      <c r="BU12" s="1485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0.08</v>
      </c>
      <c r="CM12" s="132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6" t="str">
        <f t="shared" si="26"/>
        <v/>
      </c>
      <c r="CR18" s="1487" t="str">
        <f t="shared" si="27"/>
        <v/>
      </c>
      <c r="CS18" s="1488" t="str">
        <f t="shared" si="28"/>
        <v/>
      </c>
      <c r="CT18" s="1488" t="str">
        <f t="shared" si="29"/>
        <v/>
      </c>
      <c r="CU18" s="1488">
        <f t="shared" si="30"/>
        <v>0.25</v>
      </c>
      <c r="CV18" s="1488">
        <f t="shared" si="31"/>
        <v>2</v>
      </c>
      <c r="CW18" s="1488">
        <f t="shared" si="32"/>
        <v>3</v>
      </c>
      <c r="CX18" s="1489">
        <f t="shared" si="33"/>
        <v>3</v>
      </c>
      <c r="CY18" s="1489">
        <f t="shared" si="34"/>
        <v>4</v>
      </c>
      <c r="CZ18" s="1489">
        <f t="shared" si="35"/>
        <v>5</v>
      </c>
      <c r="DA18" s="1488">
        <f t="shared" si="36"/>
        <v>10</v>
      </c>
      <c r="DB18" s="1488">
        <f t="shared" si="37"/>
        <v>20</v>
      </c>
      <c r="DC18" s="1488">
        <f t="shared" si="38"/>
        <v>30</v>
      </c>
      <c r="DD18" s="1488" t="str">
        <f t="shared" si="39"/>
        <v/>
      </c>
      <c r="DE18" s="1488" t="str">
        <f t="shared" si="40"/>
        <v/>
      </c>
      <c r="DF18" s="1487" t="str">
        <f t="shared" si="41"/>
        <v/>
      </c>
      <c r="DG18" s="1490" t="str">
        <f t="shared" si="42"/>
        <v/>
      </c>
      <c r="DH18" s="1486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7" t="str">
        <f t="shared" si="47"/>
        <v/>
      </c>
      <c r="DJ18" s="1488" t="str">
        <f t="shared" si="47"/>
        <v/>
      </c>
      <c r="DK18" s="1488" t="str">
        <f t="shared" si="47"/>
        <v/>
      </c>
      <c r="DL18" s="1488">
        <f t="shared" si="47"/>
        <v>0.5</v>
      </c>
      <c r="DM18" s="1488">
        <f t="shared" si="47"/>
        <v>1.5</v>
      </c>
      <c r="DN18" s="1488">
        <f t="shared" si="47"/>
        <v>2</v>
      </c>
      <c r="DO18" s="1489">
        <f t="shared" si="47"/>
        <v>2</v>
      </c>
      <c r="DP18" s="1489">
        <f t="shared" si="47"/>
        <v>2</v>
      </c>
      <c r="DQ18" s="1489">
        <f t="shared" si="47"/>
        <v>2</v>
      </c>
      <c r="DR18" s="1488">
        <f t="shared" si="47"/>
        <v>2</v>
      </c>
      <c r="DS18" s="1488">
        <f t="shared" si="47"/>
        <v>2</v>
      </c>
      <c r="DT18" s="1488">
        <f t="shared" si="47"/>
        <v>5</v>
      </c>
      <c r="DU18" s="1488" t="str">
        <f t="shared" si="47"/>
        <v/>
      </c>
      <c r="DV18" s="1488" t="str">
        <f t="shared" si="47"/>
        <v/>
      </c>
      <c r="DW18" s="1487" t="str">
        <f t="shared" si="47"/>
        <v/>
      </c>
      <c r="DX18" s="1490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6" t="str">
        <f t="shared" si="26"/>
        <v/>
      </c>
      <c r="CR19" s="1487" t="str">
        <f t="shared" si="27"/>
        <v/>
      </c>
      <c r="CS19" s="1488" t="str">
        <f t="shared" si="28"/>
        <v/>
      </c>
      <c r="CT19" s="1488" t="str">
        <f t="shared" si="29"/>
        <v/>
      </c>
      <c r="CU19" s="1488">
        <f t="shared" si="30"/>
        <v>2</v>
      </c>
      <c r="CV19" s="1488">
        <f t="shared" si="31"/>
        <v>4</v>
      </c>
      <c r="CW19" s="1488">
        <f t="shared" si="32"/>
        <v>4</v>
      </c>
      <c r="CX19" s="1489">
        <f t="shared" si="33"/>
        <v>5</v>
      </c>
      <c r="CY19" s="1489">
        <f t="shared" si="34"/>
        <v>5</v>
      </c>
      <c r="CZ19" s="1489">
        <f t="shared" si="35"/>
        <v>12</v>
      </c>
      <c r="DA19" s="1488">
        <f t="shared" si="36"/>
        <v>15</v>
      </c>
      <c r="DB19" s="1488">
        <f t="shared" si="37"/>
        <v>25</v>
      </c>
      <c r="DC19" s="1488">
        <f t="shared" si="38"/>
        <v>30</v>
      </c>
      <c r="DD19" s="1488" t="str">
        <f t="shared" si="39"/>
        <v/>
      </c>
      <c r="DE19" s="1488" t="str">
        <f t="shared" si="40"/>
        <v/>
      </c>
      <c r="DF19" s="1487" t="str">
        <f t="shared" si="41"/>
        <v/>
      </c>
      <c r="DG19" s="1490" t="str">
        <f t="shared" si="42"/>
        <v/>
      </c>
      <c r="DH19" s="1486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7" t="str">
        <f t="shared" si="48"/>
        <v/>
      </c>
      <c r="DJ19" s="1488" t="str">
        <f t="shared" si="48"/>
        <v/>
      </c>
      <c r="DK19" s="1488" t="str">
        <f t="shared" si="48"/>
        <v/>
      </c>
      <c r="DL19" s="1488">
        <f t="shared" si="48"/>
        <v>1.5</v>
      </c>
      <c r="DM19" s="1488">
        <f t="shared" si="48"/>
        <v>2</v>
      </c>
      <c r="DN19" s="1488">
        <f t="shared" si="48"/>
        <v>2</v>
      </c>
      <c r="DO19" s="1489">
        <f t="shared" si="48"/>
        <v>3</v>
      </c>
      <c r="DP19" s="1489">
        <f t="shared" si="48"/>
        <v>5</v>
      </c>
      <c r="DQ19" s="1489">
        <f t="shared" si="48"/>
        <v>5</v>
      </c>
      <c r="DR19" s="1488">
        <f t="shared" si="48"/>
        <v>5</v>
      </c>
      <c r="DS19" s="1488">
        <f t="shared" si="48"/>
        <v>5</v>
      </c>
      <c r="DT19" s="1488">
        <f t="shared" si="48"/>
        <v>8</v>
      </c>
      <c r="DU19" s="1488" t="str">
        <f t="shared" si="48"/>
        <v/>
      </c>
      <c r="DV19" s="1488" t="str">
        <f t="shared" si="48"/>
        <v/>
      </c>
      <c r="DW19" s="1487" t="str">
        <f t="shared" si="48"/>
        <v/>
      </c>
      <c r="DX19" s="1490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6" t="str">
        <f t="shared" si="26"/>
        <v/>
      </c>
      <c r="CR20" s="1487" t="str">
        <f t="shared" si="27"/>
        <v/>
      </c>
      <c r="CS20" s="1488" t="str">
        <f t="shared" si="28"/>
        <v/>
      </c>
      <c r="CT20" s="1488" t="str">
        <f t="shared" si="29"/>
        <v/>
      </c>
      <c r="CU20" s="1488">
        <f t="shared" si="30"/>
        <v>4</v>
      </c>
      <c r="CV20" s="1488">
        <f t="shared" si="31"/>
        <v>5</v>
      </c>
      <c r="CW20" s="1488">
        <f t="shared" si="32"/>
        <v>8</v>
      </c>
      <c r="CX20" s="1489">
        <f t="shared" si="33"/>
        <v>9</v>
      </c>
      <c r="CY20" s="1489">
        <f t="shared" si="34"/>
        <v>10</v>
      </c>
      <c r="CZ20" s="1489">
        <f t="shared" si="35"/>
        <v>15</v>
      </c>
      <c r="DA20" s="1488">
        <f t="shared" si="36"/>
        <v>15</v>
      </c>
      <c r="DB20" s="1488">
        <f t="shared" si="37"/>
        <v>35</v>
      </c>
      <c r="DC20" s="1488">
        <f t="shared" si="38"/>
        <v>50</v>
      </c>
      <c r="DD20" s="1488" t="str">
        <f t="shared" si="39"/>
        <v/>
      </c>
      <c r="DE20" s="1488" t="str">
        <f t="shared" si="40"/>
        <v/>
      </c>
      <c r="DF20" s="1487" t="str">
        <f t="shared" si="41"/>
        <v/>
      </c>
      <c r="DG20" s="1490" t="str">
        <f t="shared" si="42"/>
        <v/>
      </c>
      <c r="DH20" s="1486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7" t="str">
        <f t="shared" si="49"/>
        <v/>
      </c>
      <c r="DJ20" s="1488" t="str">
        <f t="shared" si="49"/>
        <v/>
      </c>
      <c r="DK20" s="1488" t="str">
        <f t="shared" si="49"/>
        <v/>
      </c>
      <c r="DL20" s="1488">
        <f t="shared" si="49"/>
        <v>5</v>
      </c>
      <c r="DM20" s="1488">
        <f t="shared" si="49"/>
        <v>5</v>
      </c>
      <c r="DN20" s="1488">
        <f t="shared" si="49"/>
        <v>5</v>
      </c>
      <c r="DO20" s="1489">
        <f t="shared" si="49"/>
        <v>8</v>
      </c>
      <c r="DP20" s="1489">
        <f t="shared" si="49"/>
        <v>8</v>
      </c>
      <c r="DQ20" s="1489">
        <f t="shared" si="49"/>
        <v>9</v>
      </c>
      <c r="DR20" s="1488">
        <f t="shared" si="49"/>
        <v>10</v>
      </c>
      <c r="DS20" s="1488">
        <f t="shared" si="49"/>
        <v>15</v>
      </c>
      <c r="DT20" s="1488">
        <f t="shared" si="49"/>
        <v>15</v>
      </c>
      <c r="DU20" s="1488" t="str">
        <f t="shared" si="49"/>
        <v/>
      </c>
      <c r="DV20" s="1488" t="str">
        <f t="shared" si="49"/>
        <v/>
      </c>
      <c r="DW20" s="1487" t="str">
        <f t="shared" si="49"/>
        <v/>
      </c>
      <c r="DX20" s="1490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6" t="str">
        <f t="shared" si="26"/>
        <v/>
      </c>
      <c r="CR21" s="1487" t="str">
        <f t="shared" si="27"/>
        <v/>
      </c>
      <c r="CS21" s="1488" t="str">
        <f t="shared" si="28"/>
        <v/>
      </c>
      <c r="CT21" s="1488" t="str">
        <f t="shared" si="29"/>
        <v/>
      </c>
      <c r="CU21" s="1488">
        <f t="shared" si="30"/>
        <v>5</v>
      </c>
      <c r="CV21" s="1488">
        <f t="shared" si="31"/>
        <v>15</v>
      </c>
      <c r="CW21" s="1488">
        <f t="shared" si="32"/>
        <v>15</v>
      </c>
      <c r="CX21" s="1489">
        <f t="shared" si="33"/>
        <v>20</v>
      </c>
      <c r="CY21" s="1489">
        <f t="shared" si="34"/>
        <v>25</v>
      </c>
      <c r="CZ21" s="1489">
        <f t="shared" si="35"/>
        <v>30</v>
      </c>
      <c r="DA21" s="1488">
        <f t="shared" si="36"/>
        <v>40</v>
      </c>
      <c r="DB21" s="1488">
        <f t="shared" si="37"/>
        <v>40</v>
      </c>
      <c r="DC21" s="1488">
        <f t="shared" si="38"/>
        <v>60</v>
      </c>
      <c r="DD21" s="1488" t="str">
        <f t="shared" si="39"/>
        <v/>
      </c>
      <c r="DE21" s="1488" t="str">
        <f t="shared" si="40"/>
        <v/>
      </c>
      <c r="DF21" s="1487" t="str">
        <f t="shared" si="41"/>
        <v/>
      </c>
      <c r="DG21" s="1490" t="str">
        <f t="shared" si="42"/>
        <v/>
      </c>
      <c r="DH21" s="1486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7" t="str">
        <f t="shared" si="50"/>
        <v/>
      </c>
      <c r="DJ21" s="1488" t="str">
        <f t="shared" si="50"/>
        <v/>
      </c>
      <c r="DK21" s="1488" t="str">
        <f t="shared" si="50"/>
        <v/>
      </c>
      <c r="DL21" s="1488">
        <f t="shared" si="50"/>
        <v>10</v>
      </c>
      <c r="DM21" s="1488">
        <f t="shared" si="50"/>
        <v>12</v>
      </c>
      <c r="DN21" s="1488">
        <f t="shared" si="50"/>
        <v>15</v>
      </c>
      <c r="DO21" s="1489">
        <f t="shared" si="50"/>
        <v>20</v>
      </c>
      <c r="DP21" s="1489">
        <f t="shared" si="50"/>
        <v>26</v>
      </c>
      <c r="DQ21" s="1489">
        <f t="shared" si="50"/>
        <v>30</v>
      </c>
      <c r="DR21" s="1488">
        <f t="shared" si="50"/>
        <v>40</v>
      </c>
      <c r="DS21" s="1488">
        <f t="shared" si="50"/>
        <v>60</v>
      </c>
      <c r="DT21" s="1488">
        <f t="shared" si="50"/>
        <v>150</v>
      </c>
      <c r="DU21" s="1488" t="str">
        <f t="shared" si="50"/>
        <v/>
      </c>
      <c r="DV21" s="1488" t="str">
        <f t="shared" si="50"/>
        <v/>
      </c>
      <c r="DW21" s="1487" t="str">
        <f t="shared" si="50"/>
        <v/>
      </c>
      <c r="DX21" s="1490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6" t="str">
        <f t="shared" si="26"/>
        <v/>
      </c>
      <c r="CR22" s="1487" t="str">
        <f t="shared" si="27"/>
        <v/>
      </c>
      <c r="CS22" s="1488" t="str">
        <f t="shared" si="28"/>
        <v/>
      </c>
      <c r="CT22" s="1488" t="str">
        <f t="shared" si="29"/>
        <v/>
      </c>
      <c r="CU22" s="1488">
        <f t="shared" si="30"/>
        <v>0.25</v>
      </c>
      <c r="CV22" s="1488">
        <f t="shared" si="31"/>
        <v>0.5</v>
      </c>
      <c r="CW22" s="1488">
        <f t="shared" si="32"/>
        <v>0.5</v>
      </c>
      <c r="CX22" s="1489">
        <f t="shared" si="33"/>
        <v>1</v>
      </c>
      <c r="CY22" s="1489">
        <f t="shared" si="34"/>
        <v>1</v>
      </c>
      <c r="CZ22" s="1489">
        <f t="shared" si="35"/>
        <v>1</v>
      </c>
      <c r="DA22" s="1488">
        <f t="shared" si="36"/>
        <v>1</v>
      </c>
      <c r="DB22" s="1488">
        <f t="shared" si="37"/>
        <v>2</v>
      </c>
      <c r="DC22" s="1488">
        <f t="shared" si="38"/>
        <v>5</v>
      </c>
      <c r="DD22" s="1488" t="str">
        <f t="shared" si="39"/>
        <v/>
      </c>
      <c r="DE22" s="1488" t="str">
        <f t="shared" si="40"/>
        <v/>
      </c>
      <c r="DF22" s="1487" t="str">
        <f t="shared" si="41"/>
        <v/>
      </c>
      <c r="DG22" s="1490" t="str">
        <f t="shared" si="42"/>
        <v/>
      </c>
      <c r="DH22" s="1486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7" t="str">
        <f t="shared" si="51"/>
        <v/>
      </c>
      <c r="DJ22" s="1488" t="str">
        <f t="shared" si="51"/>
        <v/>
      </c>
      <c r="DK22" s="1488" t="str">
        <f t="shared" si="51"/>
        <v/>
      </c>
      <c r="DL22" s="1488">
        <f t="shared" si="51"/>
        <v>0.25</v>
      </c>
      <c r="DM22" s="1488">
        <f t="shared" si="51"/>
        <v>1</v>
      </c>
      <c r="DN22" s="1488">
        <f t="shared" si="51"/>
        <v>1.5</v>
      </c>
      <c r="DO22" s="1489">
        <f t="shared" si="51"/>
        <v>2</v>
      </c>
      <c r="DP22" s="1489">
        <f t="shared" si="51"/>
        <v>2</v>
      </c>
      <c r="DQ22" s="1489">
        <f t="shared" si="51"/>
        <v>2</v>
      </c>
      <c r="DR22" s="1488">
        <f t="shared" si="51"/>
        <v>2</v>
      </c>
      <c r="DS22" s="1488">
        <f t="shared" si="51"/>
        <v>2</v>
      </c>
      <c r="DT22" s="1488">
        <f t="shared" si="51"/>
        <v>3</v>
      </c>
      <c r="DU22" s="1488" t="str">
        <f t="shared" si="51"/>
        <v/>
      </c>
      <c r="DV22" s="1488" t="str">
        <f t="shared" si="51"/>
        <v/>
      </c>
      <c r="DW22" s="1487" t="str">
        <f t="shared" si="51"/>
        <v/>
      </c>
      <c r="DX22" s="1490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6" t="str">
        <f t="shared" si="26"/>
        <v/>
      </c>
      <c r="CR23" s="1487" t="str">
        <f t="shared" si="27"/>
        <v/>
      </c>
      <c r="CS23" s="1488" t="str">
        <f t="shared" si="28"/>
        <v/>
      </c>
      <c r="CT23" s="1488" t="str">
        <f t="shared" si="29"/>
        <v/>
      </c>
      <c r="CU23" s="1488">
        <f t="shared" si="30"/>
        <v>1</v>
      </c>
      <c r="CV23" s="1488">
        <f t="shared" si="31"/>
        <v>1</v>
      </c>
      <c r="CW23" s="1488">
        <f t="shared" si="32"/>
        <v>1.5</v>
      </c>
      <c r="CX23" s="1489">
        <f t="shared" si="33"/>
        <v>1.5</v>
      </c>
      <c r="CY23" s="1489">
        <f t="shared" si="34"/>
        <v>2</v>
      </c>
      <c r="CZ23" s="1489">
        <f t="shared" si="35"/>
        <v>3</v>
      </c>
      <c r="DA23" s="1488">
        <f t="shared" si="36"/>
        <v>3</v>
      </c>
      <c r="DB23" s="1488">
        <f t="shared" si="37"/>
        <v>4</v>
      </c>
      <c r="DC23" s="1488">
        <f t="shared" si="38"/>
        <v>10</v>
      </c>
      <c r="DD23" s="1488" t="str">
        <f t="shared" si="39"/>
        <v/>
      </c>
      <c r="DE23" s="1488" t="str">
        <f t="shared" si="40"/>
        <v/>
      </c>
      <c r="DF23" s="1487" t="str">
        <f t="shared" si="41"/>
        <v/>
      </c>
      <c r="DG23" s="1490" t="str">
        <f t="shared" si="42"/>
        <v/>
      </c>
      <c r="DH23" s="1486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7" t="str">
        <f t="shared" si="52"/>
        <v/>
      </c>
      <c r="DJ23" s="1488" t="str">
        <f t="shared" si="52"/>
        <v/>
      </c>
      <c r="DK23" s="1488" t="str">
        <f t="shared" si="52"/>
        <v/>
      </c>
      <c r="DL23" s="1488">
        <f t="shared" si="52"/>
        <v>0.75</v>
      </c>
      <c r="DM23" s="1488">
        <f t="shared" si="52"/>
        <v>1</v>
      </c>
      <c r="DN23" s="1488">
        <f t="shared" si="52"/>
        <v>1</v>
      </c>
      <c r="DO23" s="1489">
        <f t="shared" si="52"/>
        <v>1.5</v>
      </c>
      <c r="DP23" s="1489">
        <f t="shared" si="52"/>
        <v>1.5</v>
      </c>
      <c r="DQ23" s="1489">
        <f t="shared" si="52"/>
        <v>2</v>
      </c>
      <c r="DR23" s="1488">
        <f t="shared" si="52"/>
        <v>3</v>
      </c>
      <c r="DS23" s="1488">
        <f t="shared" si="52"/>
        <v>3</v>
      </c>
      <c r="DT23" s="1488">
        <f t="shared" si="52"/>
        <v>5</v>
      </c>
      <c r="DU23" s="1488" t="str">
        <f t="shared" si="52"/>
        <v/>
      </c>
      <c r="DV23" s="1488" t="str">
        <f t="shared" si="52"/>
        <v/>
      </c>
      <c r="DW23" s="1487" t="str">
        <f t="shared" si="52"/>
        <v/>
      </c>
      <c r="DX23" s="1490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6" t="str">
        <f t="shared" si="26"/>
        <v/>
      </c>
      <c r="CR24" s="1487" t="str">
        <f t="shared" si="27"/>
        <v/>
      </c>
      <c r="CS24" s="1488" t="str">
        <f t="shared" si="28"/>
        <v/>
      </c>
      <c r="CT24" s="1488" t="str">
        <f t="shared" si="29"/>
        <v/>
      </c>
      <c r="CU24" s="1488">
        <f t="shared" si="30"/>
        <v>3.5</v>
      </c>
      <c r="CV24" s="1488">
        <f t="shared" si="31"/>
        <v>4</v>
      </c>
      <c r="CW24" s="1488">
        <f t="shared" si="32"/>
        <v>5</v>
      </c>
      <c r="CX24" s="1489">
        <f t="shared" si="33"/>
        <v>5</v>
      </c>
      <c r="CY24" s="1489">
        <f t="shared" si="34"/>
        <v>6</v>
      </c>
      <c r="CZ24" s="1489">
        <f t="shared" si="35"/>
        <v>6</v>
      </c>
      <c r="DA24" s="1488">
        <f t="shared" si="36"/>
        <v>11</v>
      </c>
      <c r="DB24" s="1488">
        <f t="shared" si="37"/>
        <v>12</v>
      </c>
      <c r="DC24" s="1488">
        <f t="shared" si="38"/>
        <v>20</v>
      </c>
      <c r="DD24" s="1488" t="str">
        <f t="shared" si="39"/>
        <v/>
      </c>
      <c r="DE24" s="1488" t="str">
        <f t="shared" si="40"/>
        <v/>
      </c>
      <c r="DF24" s="1487" t="str">
        <f t="shared" si="41"/>
        <v/>
      </c>
      <c r="DG24" s="1490" t="str">
        <f t="shared" si="42"/>
        <v/>
      </c>
      <c r="DH24" s="1486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7" t="str">
        <f t="shared" si="53"/>
        <v/>
      </c>
      <c r="DJ24" s="1488" t="str">
        <f t="shared" si="53"/>
        <v/>
      </c>
      <c r="DK24" s="1488" t="str">
        <f t="shared" si="53"/>
        <v/>
      </c>
      <c r="DL24" s="1488">
        <f t="shared" si="53"/>
        <v>3</v>
      </c>
      <c r="DM24" s="1488">
        <f t="shared" si="53"/>
        <v>4</v>
      </c>
      <c r="DN24" s="1488">
        <f t="shared" si="53"/>
        <v>5</v>
      </c>
      <c r="DO24" s="1489">
        <f t="shared" si="53"/>
        <v>5</v>
      </c>
      <c r="DP24" s="1489">
        <f t="shared" si="53"/>
        <v>6</v>
      </c>
      <c r="DQ24" s="1489">
        <f t="shared" si="53"/>
        <v>7</v>
      </c>
      <c r="DR24" s="1488">
        <f t="shared" si="53"/>
        <v>8</v>
      </c>
      <c r="DS24" s="1488">
        <f t="shared" si="53"/>
        <v>10</v>
      </c>
      <c r="DT24" s="1488">
        <f t="shared" si="53"/>
        <v>15</v>
      </c>
      <c r="DU24" s="1488" t="str">
        <f t="shared" si="53"/>
        <v/>
      </c>
      <c r="DV24" s="1488" t="str">
        <f t="shared" si="53"/>
        <v/>
      </c>
      <c r="DW24" s="1487" t="str">
        <f t="shared" si="53"/>
        <v/>
      </c>
      <c r="DX24" s="1490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6" t="str">
        <f t="shared" si="26"/>
        <v/>
      </c>
      <c r="CR25" s="1487" t="str">
        <f t="shared" si="27"/>
        <v/>
      </c>
      <c r="CS25" s="1488" t="str">
        <f t="shared" si="28"/>
        <v/>
      </c>
      <c r="CT25" s="1488" t="str">
        <f t="shared" si="29"/>
        <v/>
      </c>
      <c r="CU25" s="1488">
        <f t="shared" si="30"/>
        <v>7</v>
      </c>
      <c r="CV25" s="1488">
        <f t="shared" si="31"/>
        <v>10</v>
      </c>
      <c r="CW25" s="1488">
        <f t="shared" si="32"/>
        <v>20</v>
      </c>
      <c r="CX25" s="1489">
        <f t="shared" si="33"/>
        <v>20</v>
      </c>
      <c r="CY25" s="1489">
        <f t="shared" si="34"/>
        <v>23</v>
      </c>
      <c r="CZ25" s="1489">
        <f t="shared" si="35"/>
        <v>25</v>
      </c>
      <c r="DA25" s="1488">
        <f t="shared" si="36"/>
        <v>40</v>
      </c>
      <c r="DB25" s="1488">
        <f t="shared" si="37"/>
        <v>50</v>
      </c>
      <c r="DC25" s="1488">
        <f t="shared" si="38"/>
        <v>60</v>
      </c>
      <c r="DD25" s="1488" t="str">
        <f t="shared" si="39"/>
        <v/>
      </c>
      <c r="DE25" s="1488" t="str">
        <f t="shared" si="40"/>
        <v/>
      </c>
      <c r="DF25" s="1487" t="str">
        <f t="shared" si="41"/>
        <v/>
      </c>
      <c r="DG25" s="1490" t="str">
        <f t="shared" si="42"/>
        <v/>
      </c>
      <c r="DH25" s="1486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7" t="str">
        <f t="shared" si="54"/>
        <v/>
      </c>
      <c r="DJ25" s="1488" t="str">
        <f t="shared" si="54"/>
        <v/>
      </c>
      <c r="DK25" s="1488" t="str">
        <f t="shared" si="54"/>
        <v/>
      </c>
      <c r="DL25" s="1488">
        <f t="shared" si="54"/>
        <v>8</v>
      </c>
      <c r="DM25" s="1488">
        <f t="shared" si="54"/>
        <v>10</v>
      </c>
      <c r="DN25" s="1488">
        <f t="shared" si="54"/>
        <v>15</v>
      </c>
      <c r="DO25" s="1489">
        <f t="shared" si="54"/>
        <v>15</v>
      </c>
      <c r="DP25" s="1489">
        <f t="shared" si="54"/>
        <v>20</v>
      </c>
      <c r="DQ25" s="1489">
        <f t="shared" si="54"/>
        <v>25</v>
      </c>
      <c r="DR25" s="1488">
        <f t="shared" si="54"/>
        <v>26</v>
      </c>
      <c r="DS25" s="1488">
        <f t="shared" si="54"/>
        <v>40</v>
      </c>
      <c r="DT25" s="1488">
        <f t="shared" si="54"/>
        <v>60</v>
      </c>
      <c r="DU25" s="1488" t="str">
        <f t="shared" si="54"/>
        <v/>
      </c>
      <c r="DV25" s="1488" t="str">
        <f t="shared" si="54"/>
        <v/>
      </c>
      <c r="DW25" s="1487" t="str">
        <f t="shared" si="54"/>
        <v/>
      </c>
      <c r="DX25" s="1490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6" t="str">
        <f t="shared" si="26"/>
        <v/>
      </c>
      <c r="CR26" s="1487" t="str">
        <f t="shared" si="27"/>
        <v/>
      </c>
      <c r="CS26" s="1488" t="str">
        <f t="shared" si="28"/>
        <v/>
      </c>
      <c r="CT26" s="1488" t="str">
        <f t="shared" si="29"/>
        <v/>
      </c>
      <c r="CU26" s="1488">
        <f t="shared" si="30"/>
        <v>0.25</v>
      </c>
      <c r="CV26" s="1488">
        <f t="shared" si="31"/>
        <v>0.25</v>
      </c>
      <c r="CW26" s="1488">
        <f t="shared" si="32"/>
        <v>0.5</v>
      </c>
      <c r="CX26" s="1489">
        <f t="shared" si="33"/>
        <v>0.5</v>
      </c>
      <c r="CY26" s="1489">
        <f t="shared" si="34"/>
        <v>0.5</v>
      </c>
      <c r="CZ26" s="1489">
        <f t="shared" si="35"/>
        <v>1</v>
      </c>
      <c r="DA26" s="1488">
        <f t="shared" si="36"/>
        <v>1</v>
      </c>
      <c r="DB26" s="1488">
        <f t="shared" si="37"/>
        <v>2</v>
      </c>
      <c r="DC26" s="1488">
        <f t="shared" si="38"/>
        <v>2</v>
      </c>
      <c r="DD26" s="1488" t="str">
        <f t="shared" si="39"/>
        <v/>
      </c>
      <c r="DE26" s="1488" t="str">
        <f t="shared" si="40"/>
        <v/>
      </c>
      <c r="DF26" s="1487" t="str">
        <f t="shared" si="41"/>
        <v/>
      </c>
      <c r="DG26" s="1490" t="str">
        <f t="shared" si="42"/>
        <v/>
      </c>
      <c r="DH26" s="1486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7" t="str">
        <f t="shared" si="55"/>
        <v/>
      </c>
      <c r="DJ26" s="1488" t="str">
        <f t="shared" si="55"/>
        <v/>
      </c>
      <c r="DK26" s="1488" t="str">
        <f t="shared" si="55"/>
        <v/>
      </c>
      <c r="DL26" s="1488">
        <f t="shared" si="55"/>
        <v>0.125</v>
      </c>
      <c r="DM26" s="1488">
        <f t="shared" si="55"/>
        <v>0.5</v>
      </c>
      <c r="DN26" s="1488">
        <f t="shared" si="55"/>
        <v>1</v>
      </c>
      <c r="DO26" s="1489">
        <f t="shared" si="55"/>
        <v>1.5</v>
      </c>
      <c r="DP26" s="1489">
        <f t="shared" si="55"/>
        <v>2</v>
      </c>
      <c r="DQ26" s="1489">
        <f t="shared" si="55"/>
        <v>2</v>
      </c>
      <c r="DR26" s="1488">
        <f t="shared" si="55"/>
        <v>2</v>
      </c>
      <c r="DS26" s="1488">
        <f t="shared" si="55"/>
        <v>2</v>
      </c>
      <c r="DT26" s="1488">
        <f t="shared" si="55"/>
        <v>3</v>
      </c>
      <c r="DU26" s="1488" t="str">
        <f t="shared" si="55"/>
        <v/>
      </c>
      <c r="DV26" s="1488" t="str">
        <f t="shared" si="55"/>
        <v/>
      </c>
      <c r="DW26" s="1487" t="str">
        <f t="shared" si="55"/>
        <v/>
      </c>
      <c r="DX26" s="1490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6" t="str">
        <f t="shared" si="26"/>
        <v/>
      </c>
      <c r="CR27" s="1487" t="str">
        <f t="shared" si="27"/>
        <v/>
      </c>
      <c r="CS27" s="1488" t="str">
        <f t="shared" si="28"/>
        <v/>
      </c>
      <c r="CT27" s="1488" t="str">
        <f t="shared" si="29"/>
        <v/>
      </c>
      <c r="CU27" s="1488">
        <f t="shared" si="30"/>
        <v>0.5</v>
      </c>
      <c r="CV27" s="1488">
        <f t="shared" si="31"/>
        <v>0.5</v>
      </c>
      <c r="CW27" s="1488">
        <f t="shared" si="32"/>
        <v>1</v>
      </c>
      <c r="CX27" s="1489">
        <f t="shared" si="33"/>
        <v>1.5</v>
      </c>
      <c r="CY27" s="1489">
        <f t="shared" si="34"/>
        <v>2</v>
      </c>
      <c r="CZ27" s="1489">
        <f t="shared" si="35"/>
        <v>2</v>
      </c>
      <c r="DA27" s="1488">
        <f t="shared" si="36"/>
        <v>3</v>
      </c>
      <c r="DB27" s="1488">
        <f t="shared" si="37"/>
        <v>4</v>
      </c>
      <c r="DC27" s="1488">
        <f t="shared" si="38"/>
        <v>4</v>
      </c>
      <c r="DD27" s="1488" t="str">
        <f t="shared" si="39"/>
        <v/>
      </c>
      <c r="DE27" s="1488" t="str">
        <f t="shared" si="40"/>
        <v/>
      </c>
      <c r="DF27" s="1487" t="str">
        <f t="shared" si="41"/>
        <v/>
      </c>
      <c r="DG27" s="1490" t="str">
        <f t="shared" si="42"/>
        <v/>
      </c>
      <c r="DH27" s="1486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7" t="str">
        <f t="shared" si="56"/>
        <v/>
      </c>
      <c r="DJ27" s="1488" t="str">
        <f t="shared" si="56"/>
        <v/>
      </c>
      <c r="DK27" s="1488" t="str">
        <f t="shared" si="56"/>
        <v/>
      </c>
      <c r="DL27" s="1488">
        <f t="shared" si="56"/>
        <v>0.25</v>
      </c>
      <c r="DM27" s="1488">
        <f t="shared" si="56"/>
        <v>0.5</v>
      </c>
      <c r="DN27" s="1488">
        <f t="shared" si="56"/>
        <v>0.5</v>
      </c>
      <c r="DO27" s="1489">
        <f t="shared" si="56"/>
        <v>1</v>
      </c>
      <c r="DP27" s="1489">
        <f t="shared" si="56"/>
        <v>1.5</v>
      </c>
      <c r="DQ27" s="1489">
        <f t="shared" si="56"/>
        <v>2</v>
      </c>
      <c r="DR27" s="1488">
        <f t="shared" si="56"/>
        <v>3</v>
      </c>
      <c r="DS27" s="1488">
        <f t="shared" si="56"/>
        <v>3</v>
      </c>
      <c r="DT27" s="1488">
        <f t="shared" si="56"/>
        <v>3</v>
      </c>
      <c r="DU27" s="1488" t="str">
        <f t="shared" si="56"/>
        <v/>
      </c>
      <c r="DV27" s="1488" t="str">
        <f t="shared" si="56"/>
        <v/>
      </c>
      <c r="DW27" s="1487" t="str">
        <f t="shared" si="56"/>
        <v/>
      </c>
      <c r="DX27" s="1490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6" t="str">
        <f t="shared" si="26"/>
        <v/>
      </c>
      <c r="CR28" s="1487" t="str">
        <f t="shared" si="27"/>
        <v/>
      </c>
      <c r="CS28" s="1488" t="str">
        <f t="shared" si="28"/>
        <v/>
      </c>
      <c r="CT28" s="1488" t="str">
        <f t="shared" si="29"/>
        <v/>
      </c>
      <c r="CU28" s="1488">
        <f t="shared" si="30"/>
        <v>2</v>
      </c>
      <c r="CV28" s="1488">
        <f t="shared" si="31"/>
        <v>2</v>
      </c>
      <c r="CW28" s="1488">
        <f t="shared" si="32"/>
        <v>2</v>
      </c>
      <c r="CX28" s="1489">
        <f t="shared" si="33"/>
        <v>2</v>
      </c>
      <c r="CY28" s="1489">
        <f t="shared" si="34"/>
        <v>3</v>
      </c>
      <c r="CZ28" s="1489">
        <f t="shared" si="35"/>
        <v>3</v>
      </c>
      <c r="DA28" s="1488">
        <f t="shared" si="36"/>
        <v>4</v>
      </c>
      <c r="DB28" s="1488">
        <f t="shared" si="37"/>
        <v>10</v>
      </c>
      <c r="DC28" s="1488">
        <f t="shared" si="38"/>
        <v>10</v>
      </c>
      <c r="DD28" s="1488" t="str">
        <f t="shared" si="39"/>
        <v/>
      </c>
      <c r="DE28" s="1488" t="str">
        <f t="shared" si="40"/>
        <v/>
      </c>
      <c r="DF28" s="1487" t="str">
        <f t="shared" si="41"/>
        <v/>
      </c>
      <c r="DG28" s="1490" t="str">
        <f t="shared" si="42"/>
        <v/>
      </c>
      <c r="DH28" s="1486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7" t="str">
        <f t="shared" si="57"/>
        <v/>
      </c>
      <c r="DJ28" s="1488" t="str">
        <f t="shared" si="57"/>
        <v/>
      </c>
      <c r="DK28" s="1488" t="str">
        <f t="shared" si="57"/>
        <v/>
      </c>
      <c r="DL28" s="1488">
        <f t="shared" si="57"/>
        <v>2</v>
      </c>
      <c r="DM28" s="1488">
        <f t="shared" si="57"/>
        <v>2</v>
      </c>
      <c r="DN28" s="1488">
        <f t="shared" si="57"/>
        <v>2</v>
      </c>
      <c r="DO28" s="1489">
        <f t="shared" si="57"/>
        <v>3</v>
      </c>
      <c r="DP28" s="1489">
        <f t="shared" si="57"/>
        <v>4</v>
      </c>
      <c r="DQ28" s="1489">
        <f t="shared" si="57"/>
        <v>4</v>
      </c>
      <c r="DR28" s="1488">
        <f t="shared" si="57"/>
        <v>5</v>
      </c>
      <c r="DS28" s="1488">
        <f t="shared" si="57"/>
        <v>8</v>
      </c>
      <c r="DT28" s="1488">
        <f t="shared" si="57"/>
        <v>8</v>
      </c>
      <c r="DU28" s="1488" t="str">
        <f t="shared" si="57"/>
        <v/>
      </c>
      <c r="DV28" s="1488" t="str">
        <f t="shared" si="57"/>
        <v/>
      </c>
      <c r="DW28" s="1487" t="str">
        <f t="shared" si="57"/>
        <v/>
      </c>
      <c r="DX28" s="1490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6" t="str">
        <f t="shared" si="26"/>
        <v/>
      </c>
      <c r="CR29" s="1487" t="str">
        <f t="shared" si="27"/>
        <v/>
      </c>
      <c r="CS29" s="1488" t="str">
        <f t="shared" si="28"/>
        <v/>
      </c>
      <c r="CT29" s="1488" t="str">
        <f t="shared" si="29"/>
        <v/>
      </c>
      <c r="CU29" s="1488">
        <f t="shared" si="30"/>
        <v>2</v>
      </c>
      <c r="CV29" s="1488">
        <f t="shared" si="31"/>
        <v>5</v>
      </c>
      <c r="CW29" s="1488">
        <f t="shared" si="32"/>
        <v>5</v>
      </c>
      <c r="CX29" s="1489">
        <f t="shared" si="33"/>
        <v>8</v>
      </c>
      <c r="CY29" s="1489">
        <f t="shared" si="34"/>
        <v>10</v>
      </c>
      <c r="CZ29" s="1489">
        <f t="shared" si="35"/>
        <v>10</v>
      </c>
      <c r="DA29" s="1488">
        <f t="shared" si="36"/>
        <v>15</v>
      </c>
      <c r="DB29" s="1488">
        <f t="shared" si="37"/>
        <v>20</v>
      </c>
      <c r="DC29" s="1488">
        <f t="shared" si="38"/>
        <v>58</v>
      </c>
      <c r="DD29" s="1488" t="str">
        <f t="shared" si="39"/>
        <v/>
      </c>
      <c r="DE29" s="1488" t="str">
        <f t="shared" si="40"/>
        <v/>
      </c>
      <c r="DF29" s="1487" t="str">
        <f t="shared" si="41"/>
        <v/>
      </c>
      <c r="DG29" s="1490" t="str">
        <f t="shared" si="42"/>
        <v/>
      </c>
      <c r="DH29" s="1486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7" t="str">
        <f t="shared" si="58"/>
        <v/>
      </c>
      <c r="DJ29" s="1488" t="str">
        <f t="shared" si="58"/>
        <v/>
      </c>
      <c r="DK29" s="1488" t="str">
        <f t="shared" si="58"/>
        <v/>
      </c>
      <c r="DL29" s="1488">
        <f t="shared" si="58"/>
        <v>2</v>
      </c>
      <c r="DM29" s="1488">
        <f t="shared" si="58"/>
        <v>5</v>
      </c>
      <c r="DN29" s="1488">
        <f t="shared" si="58"/>
        <v>5</v>
      </c>
      <c r="DO29" s="1489">
        <f t="shared" si="58"/>
        <v>5</v>
      </c>
      <c r="DP29" s="1489">
        <f t="shared" si="58"/>
        <v>14.75</v>
      </c>
      <c r="DQ29" s="1489">
        <f t="shared" si="58"/>
        <v>20</v>
      </c>
      <c r="DR29" s="1488">
        <f t="shared" si="58"/>
        <v>25</v>
      </c>
      <c r="DS29" s="1488">
        <f t="shared" si="58"/>
        <v>26</v>
      </c>
      <c r="DT29" s="1488">
        <f t="shared" si="58"/>
        <v>30</v>
      </c>
      <c r="DU29" s="1488" t="str">
        <f t="shared" si="58"/>
        <v/>
      </c>
      <c r="DV29" s="1488" t="str">
        <f t="shared" si="58"/>
        <v/>
      </c>
      <c r="DW29" s="1487" t="str">
        <f t="shared" si="58"/>
        <v/>
      </c>
      <c r="DX29" s="1490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6" t="str">
        <f t="shared" si="26"/>
        <v/>
      </c>
      <c r="CR30" s="1487" t="str">
        <f t="shared" si="27"/>
        <v/>
      </c>
      <c r="CS30" s="1488" t="str">
        <f t="shared" si="28"/>
        <v/>
      </c>
      <c r="CT30" s="1488" t="str">
        <f t="shared" si="29"/>
        <v/>
      </c>
      <c r="CU30" s="1488">
        <f t="shared" si="30"/>
        <v>0</v>
      </c>
      <c r="CV30" s="1488">
        <f t="shared" si="31"/>
        <v>0</v>
      </c>
      <c r="CW30" s="1488">
        <f t="shared" si="32"/>
        <v>0</v>
      </c>
      <c r="CX30" s="1489">
        <f t="shared" si="33"/>
        <v>0</v>
      </c>
      <c r="CY30" s="1489">
        <f t="shared" si="34"/>
        <v>0</v>
      </c>
      <c r="CZ30" s="1489">
        <f t="shared" si="35"/>
        <v>0</v>
      </c>
      <c r="DA30" s="1488">
        <f t="shared" si="36"/>
        <v>0.25</v>
      </c>
      <c r="DB30" s="1488">
        <f t="shared" si="37"/>
        <v>0.5</v>
      </c>
      <c r="DC30" s="1488">
        <f t="shared" si="38"/>
        <v>0.5</v>
      </c>
      <c r="DD30" s="1488" t="str">
        <f t="shared" si="39"/>
        <v/>
      </c>
      <c r="DE30" s="1488" t="str">
        <f t="shared" si="40"/>
        <v/>
      </c>
      <c r="DF30" s="1487" t="str">
        <f t="shared" si="41"/>
        <v/>
      </c>
      <c r="DG30" s="1490" t="str">
        <f t="shared" si="42"/>
        <v/>
      </c>
      <c r="DH30" s="1486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7" t="str">
        <f t="shared" si="59"/>
        <v/>
      </c>
      <c r="DJ30" s="1488" t="str">
        <f t="shared" si="59"/>
        <v/>
      </c>
      <c r="DK30" s="1488" t="str">
        <f t="shared" si="59"/>
        <v/>
      </c>
      <c r="DL30" s="1488">
        <f t="shared" si="59"/>
        <v>0</v>
      </c>
      <c r="DM30" s="1488">
        <f t="shared" si="59"/>
        <v>0</v>
      </c>
      <c r="DN30" s="1488">
        <f t="shared" si="59"/>
        <v>0</v>
      </c>
      <c r="DO30" s="1489">
        <f t="shared" si="59"/>
        <v>0</v>
      </c>
      <c r="DP30" s="1489">
        <f t="shared" si="59"/>
        <v>0</v>
      </c>
      <c r="DQ30" s="1489">
        <f t="shared" si="59"/>
        <v>0</v>
      </c>
      <c r="DR30" s="1488">
        <f t="shared" si="59"/>
        <v>0.125</v>
      </c>
      <c r="DS30" s="1488">
        <f t="shared" si="59"/>
        <v>0.5</v>
      </c>
      <c r="DT30" s="1488">
        <f t="shared" si="59"/>
        <v>1</v>
      </c>
      <c r="DU30" s="1488" t="str">
        <f t="shared" si="59"/>
        <v/>
      </c>
      <c r="DV30" s="1488" t="str">
        <f t="shared" si="59"/>
        <v/>
      </c>
      <c r="DW30" s="1487" t="str">
        <f t="shared" si="59"/>
        <v/>
      </c>
      <c r="DX30" s="1490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6" t="str">
        <f t="shared" si="26"/>
        <v/>
      </c>
      <c r="CR31" s="1487" t="str">
        <f t="shared" si="27"/>
        <v/>
      </c>
      <c r="CS31" s="1488" t="str">
        <f t="shared" si="28"/>
        <v/>
      </c>
      <c r="CT31" s="1488" t="str">
        <f t="shared" si="29"/>
        <v/>
      </c>
      <c r="CU31" s="1488">
        <f t="shared" si="30"/>
        <v>0</v>
      </c>
      <c r="CV31" s="1488">
        <f t="shared" si="31"/>
        <v>0</v>
      </c>
      <c r="CW31" s="1488">
        <f t="shared" si="32"/>
        <v>0</v>
      </c>
      <c r="CX31" s="1489">
        <f t="shared" si="33"/>
        <v>0</v>
      </c>
      <c r="CY31" s="1489">
        <f t="shared" si="34"/>
        <v>0</v>
      </c>
      <c r="CZ31" s="1489">
        <f t="shared" si="35"/>
        <v>0.5</v>
      </c>
      <c r="DA31" s="1488">
        <f t="shared" si="36"/>
        <v>0.5</v>
      </c>
      <c r="DB31" s="1488">
        <f t="shared" si="37"/>
        <v>0.5</v>
      </c>
      <c r="DC31" s="1488">
        <f t="shared" si="38"/>
        <v>1</v>
      </c>
      <c r="DD31" s="1488" t="str">
        <f t="shared" si="39"/>
        <v/>
      </c>
      <c r="DE31" s="1488" t="str">
        <f t="shared" si="40"/>
        <v/>
      </c>
      <c r="DF31" s="1487" t="str">
        <f t="shared" si="41"/>
        <v/>
      </c>
      <c r="DG31" s="1490" t="str">
        <f t="shared" si="42"/>
        <v/>
      </c>
      <c r="DH31" s="1486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7" t="str">
        <f t="shared" si="60"/>
        <v/>
      </c>
      <c r="DJ31" s="1488" t="str">
        <f t="shared" si="60"/>
        <v/>
      </c>
      <c r="DK31" s="1488" t="str">
        <f t="shared" si="60"/>
        <v/>
      </c>
      <c r="DL31" s="1488">
        <f t="shared" si="60"/>
        <v>0</v>
      </c>
      <c r="DM31" s="1488">
        <f t="shared" si="60"/>
        <v>0</v>
      </c>
      <c r="DN31" s="1488">
        <f t="shared" si="60"/>
        <v>0</v>
      </c>
      <c r="DO31" s="1489">
        <f t="shared" si="60"/>
        <v>0</v>
      </c>
      <c r="DP31" s="1489">
        <f t="shared" si="60"/>
        <v>0.25</v>
      </c>
      <c r="DQ31" s="1489">
        <f t="shared" si="60"/>
        <v>0.25</v>
      </c>
      <c r="DR31" s="1488">
        <f t="shared" si="60"/>
        <v>0.5</v>
      </c>
      <c r="DS31" s="1488">
        <f t="shared" si="60"/>
        <v>0.5</v>
      </c>
      <c r="DT31" s="1488">
        <f t="shared" si="60"/>
        <v>2</v>
      </c>
      <c r="DU31" s="1488" t="str">
        <f t="shared" si="60"/>
        <v/>
      </c>
      <c r="DV31" s="1488" t="str">
        <f t="shared" si="60"/>
        <v/>
      </c>
      <c r="DW31" s="1487" t="str">
        <f t="shared" si="60"/>
        <v/>
      </c>
      <c r="DX31" s="1490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6" t="str">
        <f t="shared" si="26"/>
        <v/>
      </c>
      <c r="CR32" s="1487" t="str">
        <f t="shared" si="27"/>
        <v/>
      </c>
      <c r="CS32" s="1488" t="str">
        <f t="shared" si="28"/>
        <v/>
      </c>
      <c r="CT32" s="1488" t="str">
        <f t="shared" si="29"/>
        <v/>
      </c>
      <c r="CU32" s="1488">
        <f t="shared" si="30"/>
        <v>1</v>
      </c>
      <c r="CV32" s="1488">
        <f t="shared" si="31"/>
        <v>1.5</v>
      </c>
      <c r="CW32" s="1488">
        <f t="shared" si="32"/>
        <v>2</v>
      </c>
      <c r="CX32" s="1489">
        <f t="shared" si="33"/>
        <v>2</v>
      </c>
      <c r="CY32" s="1489">
        <f t="shared" si="34"/>
        <v>2</v>
      </c>
      <c r="CZ32" s="1489">
        <f t="shared" si="35"/>
        <v>3</v>
      </c>
      <c r="DA32" s="1488">
        <f t="shared" si="36"/>
        <v>4</v>
      </c>
      <c r="DB32" s="1488">
        <f t="shared" si="37"/>
        <v>9</v>
      </c>
      <c r="DC32" s="1488">
        <f t="shared" si="38"/>
        <v>10</v>
      </c>
      <c r="DD32" s="1488" t="str">
        <f t="shared" si="39"/>
        <v/>
      </c>
      <c r="DE32" s="1488" t="str">
        <f t="shared" si="40"/>
        <v/>
      </c>
      <c r="DF32" s="1487" t="str">
        <f t="shared" si="41"/>
        <v/>
      </c>
      <c r="DG32" s="1490" t="str">
        <f t="shared" si="42"/>
        <v/>
      </c>
      <c r="DH32" s="1486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7" t="str">
        <f t="shared" si="61"/>
        <v/>
      </c>
      <c r="DJ32" s="1488" t="str">
        <f t="shared" si="61"/>
        <v/>
      </c>
      <c r="DK32" s="1488" t="str">
        <f t="shared" si="61"/>
        <v/>
      </c>
      <c r="DL32" s="1488">
        <f t="shared" si="61"/>
        <v>1</v>
      </c>
      <c r="DM32" s="1488">
        <f t="shared" si="61"/>
        <v>2</v>
      </c>
      <c r="DN32" s="1488">
        <f t="shared" si="61"/>
        <v>2</v>
      </c>
      <c r="DO32" s="1489">
        <f t="shared" si="61"/>
        <v>2</v>
      </c>
      <c r="DP32" s="1489">
        <f t="shared" si="61"/>
        <v>2</v>
      </c>
      <c r="DQ32" s="1489">
        <f t="shared" si="61"/>
        <v>2</v>
      </c>
      <c r="DR32" s="1488">
        <f t="shared" si="61"/>
        <v>3</v>
      </c>
      <c r="DS32" s="1488">
        <f t="shared" si="61"/>
        <v>4</v>
      </c>
      <c r="DT32" s="1488">
        <f t="shared" si="61"/>
        <v>7</v>
      </c>
      <c r="DU32" s="1488" t="str">
        <f t="shared" si="61"/>
        <v/>
      </c>
      <c r="DV32" s="1488" t="str">
        <f t="shared" si="61"/>
        <v/>
      </c>
      <c r="DW32" s="1487" t="str">
        <f t="shared" si="61"/>
        <v/>
      </c>
      <c r="DX32" s="1490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6" t="str">
        <f t="shared" si="26"/>
        <v/>
      </c>
      <c r="CR33" s="1487" t="str">
        <f t="shared" si="27"/>
        <v/>
      </c>
      <c r="CS33" s="1488" t="str">
        <f t="shared" si="28"/>
        <v/>
      </c>
      <c r="CT33" s="1488" t="str">
        <f t="shared" si="29"/>
        <v/>
      </c>
      <c r="CU33" s="1488">
        <f t="shared" si="30"/>
        <v>2</v>
      </c>
      <c r="CV33" s="1488">
        <f t="shared" si="31"/>
        <v>5</v>
      </c>
      <c r="CW33" s="1488">
        <f t="shared" si="32"/>
        <v>5</v>
      </c>
      <c r="CX33" s="1489">
        <f t="shared" si="33"/>
        <v>5</v>
      </c>
      <c r="CY33" s="1489">
        <f t="shared" si="34"/>
        <v>10</v>
      </c>
      <c r="CZ33" s="1489">
        <f t="shared" si="35"/>
        <v>15</v>
      </c>
      <c r="DA33" s="1488">
        <f t="shared" si="36"/>
        <v>15</v>
      </c>
      <c r="DB33" s="1488">
        <f t="shared" si="37"/>
        <v>25</v>
      </c>
      <c r="DC33" s="1488">
        <f t="shared" si="38"/>
        <v>40</v>
      </c>
      <c r="DD33" s="1488" t="str">
        <f t="shared" si="39"/>
        <v/>
      </c>
      <c r="DE33" s="1488" t="str">
        <f t="shared" si="40"/>
        <v/>
      </c>
      <c r="DF33" s="1487" t="str">
        <f t="shared" si="41"/>
        <v/>
      </c>
      <c r="DG33" s="1490" t="str">
        <f t="shared" si="42"/>
        <v/>
      </c>
      <c r="DH33" s="1486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7" t="str">
        <f t="shared" si="62"/>
        <v/>
      </c>
      <c r="DJ33" s="1488" t="str">
        <f t="shared" si="62"/>
        <v/>
      </c>
      <c r="DK33" s="1488" t="str">
        <f t="shared" si="62"/>
        <v/>
      </c>
      <c r="DL33" s="1488">
        <f t="shared" si="62"/>
        <v>0</v>
      </c>
      <c r="DM33" s="1488">
        <f t="shared" si="62"/>
        <v>0</v>
      </c>
      <c r="DN33" s="1488">
        <f t="shared" si="62"/>
        <v>0.25</v>
      </c>
      <c r="DO33" s="1489">
        <f t="shared" si="62"/>
        <v>5</v>
      </c>
      <c r="DP33" s="1489">
        <f t="shared" si="62"/>
        <v>5</v>
      </c>
      <c r="DQ33" s="1489">
        <f t="shared" si="62"/>
        <v>6</v>
      </c>
      <c r="DR33" s="1488">
        <f t="shared" si="62"/>
        <v>10</v>
      </c>
      <c r="DS33" s="1488">
        <f t="shared" si="62"/>
        <v>20</v>
      </c>
      <c r="DT33" s="1488">
        <f t="shared" si="62"/>
        <v>30</v>
      </c>
      <c r="DU33" s="1488" t="str">
        <f t="shared" si="62"/>
        <v/>
      </c>
      <c r="DV33" s="1488" t="str">
        <f t="shared" si="62"/>
        <v/>
      </c>
      <c r="DW33" s="1487" t="str">
        <f t="shared" si="62"/>
        <v/>
      </c>
      <c r="DX33" s="1490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8">
        <f t="shared" ref="CL157:CM157" si="323">IF(CL150="","",CL150+SUM(CL152,CL156)-SUM(CL153:CL155))</f>
        <v>1</v>
      </c>
      <c r="CM157" s="1498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1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8">
        <f t="shared" ref="CL165:CM165" si="345">IF(CL158="","",CL158+SUM(CL160,CL164)-SUM(CL161:CL163))</f>
        <v>10</v>
      </c>
      <c r="CM165" s="1498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70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2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2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2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9" t="s">
        <v>102</v>
      </c>
      <c r="B200" s="1468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5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5"/>
      <c r="AL200" s="387"/>
      <c r="AM200" s="387"/>
      <c r="AN200" s="1476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7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7"/>
      <c r="AL201" s="397"/>
      <c r="AM201" s="397"/>
      <c r="AN201" s="1478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7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7"/>
      <c r="AL202" s="397"/>
      <c r="AM202" s="397"/>
      <c r="AN202" s="1478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9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1"/>
      <c r="U205" s="1491"/>
      <c r="V205" s="413"/>
      <c r="W205" s="1491"/>
      <c r="X205" s="149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5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5"/>
      <c r="AL207" s="387"/>
      <c r="AM207" s="387"/>
      <c r="AN207" s="1476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7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7"/>
      <c r="AL208" s="397"/>
      <c r="AM208" s="397"/>
      <c r="AN208" s="1478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7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7"/>
      <c r="AL209" s="397"/>
      <c r="AM209" s="397"/>
      <c r="AN209" s="1478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9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1"/>
      <c r="U212" s="1491"/>
      <c r="V212" s="413"/>
      <c r="W212" s="1491"/>
      <c r="X212" s="149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5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5"/>
      <c r="AL214" s="387"/>
      <c r="AM214" s="387"/>
      <c r="AN214" s="1476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7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7"/>
      <c r="AL215" s="397"/>
      <c r="AM215" s="397"/>
      <c r="AN215" s="1478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7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7"/>
      <c r="AL216" s="397"/>
      <c r="AM216" s="397"/>
      <c r="AN216" s="1478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9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1"/>
      <c r="U219" s="1491"/>
      <c r="V219" s="413"/>
      <c r="W219" s="1491"/>
      <c r="X219" s="149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5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5"/>
      <c r="AL221" s="387"/>
      <c r="AM221" s="387"/>
      <c r="AN221" s="1476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7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7"/>
      <c r="AL222" s="397"/>
      <c r="AM222" s="397"/>
      <c r="AN222" s="1478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7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7"/>
      <c r="AL223" s="397"/>
      <c r="AM223" s="397"/>
      <c r="AN223" s="1478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9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1"/>
      <c r="U226" s="1491"/>
      <c r="V226" s="413"/>
      <c r="W226" s="1491"/>
      <c r="X226" s="149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80"/>
      <c r="U229" s="1480"/>
      <c r="V229" s="1480"/>
      <c r="W229" s="1480"/>
      <c r="X229" s="1480"/>
      <c r="AK229" s="1480"/>
      <c r="AL229" s="1480"/>
      <c r="AM229" s="1480"/>
      <c r="AN229" s="1480"/>
      <c r="AO229" s="1480"/>
      <c r="AP229" s="1480"/>
      <c r="BB229" s="1480"/>
      <c r="BC229" s="1480"/>
      <c r="BD229" s="1480"/>
      <c r="BE229" s="1480"/>
      <c r="BS229" s="1480"/>
      <c r="BT229" s="1480"/>
      <c r="BU229" s="1480"/>
      <c r="BV229" s="148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585</v>
      </c>
      <c r="D232" s="1330" t="s">
        <v>586</v>
      </c>
      <c r="E232" s="1330" t="s">
        <v>587</v>
      </c>
      <c r="F232" s="1330" t="s">
        <v>588</v>
      </c>
      <c r="G232" s="1330" t="s">
        <v>589</v>
      </c>
      <c r="H232" s="1330" t="s">
        <v>590</v>
      </c>
      <c r="I232" s="1330" t="s">
        <v>591</v>
      </c>
      <c r="J232" s="1330" t="s">
        <v>592</v>
      </c>
      <c r="K232" s="1330" t="s">
        <v>593</v>
      </c>
      <c r="L232" s="1330" t="s">
        <v>594</v>
      </c>
      <c r="M232" s="1330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481" t="s">
        <v>601</v>
      </c>
      <c r="U232" s="1481" t="s">
        <v>602</v>
      </c>
      <c r="V232" s="1481" t="s">
        <v>603</v>
      </c>
      <c r="W232" s="1481" t="s">
        <v>604</v>
      </c>
      <c r="X232" s="1481" t="s">
        <v>605</v>
      </c>
      <c r="Y232" t="s">
        <v>606</v>
      </c>
      <c r="Z232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481" t="s">
        <v>618</v>
      </c>
      <c r="AL232" s="1481" t="s">
        <v>619</v>
      </c>
      <c r="AM232" s="1481" t="s">
        <v>620</v>
      </c>
      <c r="AN232" s="1481" t="s">
        <v>621</v>
      </c>
      <c r="AO232" s="1481" t="s">
        <v>622</v>
      </c>
      <c r="AP232" s="1481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 s="1481">
        <v>2.77</v>
      </c>
      <c r="AP233" s="148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/>
      <c r="Z235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 s="1481"/>
      <c r="AP235" s="1481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/>
      <c r="Z236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 s="1481"/>
      <c r="AP236" s="148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481" t="s">
        <v>637</v>
      </c>
      <c r="U237" s="1481" t="s">
        <v>638</v>
      </c>
      <c r="V237" s="1481" t="s">
        <v>639</v>
      </c>
      <c r="W237" s="1481" t="s">
        <v>640</v>
      </c>
      <c r="X237" s="1481" t="s">
        <v>641</v>
      </c>
      <c r="Y237" t="s">
        <v>642</v>
      </c>
      <c r="Z237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481"/>
      <c r="AL237" s="1481"/>
      <c r="AM237" s="1481"/>
      <c r="AN237" s="1481"/>
      <c r="AO237" s="1481"/>
      <c r="AP237" s="148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 s="1481"/>
      <c r="AP238" s="148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 s="1481"/>
      <c r="AP239" s="148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 s="1481"/>
      <c r="AP240" s="148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 s="1481"/>
      <c r="AP241" s="148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/>
      <c r="Z242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 s="1481"/>
      <c r="AP242" s="148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/>
      <c r="Z243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 s="1481"/>
      <c r="AP243" s="148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/>
      <c r="Z244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 s="1481"/>
      <c r="AP244" s="148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/>
      <c r="Z245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 s="1481"/>
      <c r="AP245" s="148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/>
      <c r="Z246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 s="1481"/>
      <c r="AP246" s="148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 s="1481"/>
      <c r="AP247" s="148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 s="1481"/>
      <c r="AP248" s="148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 s="1481"/>
      <c r="AP249" s="148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/>
      <c r="Z250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 s="1481"/>
      <c r="AP250" s="148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/>
      <c r="Z25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 s="1481"/>
      <c r="AP251" s="148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/>
      <c r="Z252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 s="1481"/>
      <c r="AP252" s="148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/>
      <c r="Z253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 s="1481"/>
      <c r="AP253" s="148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/>
      <c r="Z254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 s="1481"/>
      <c r="AP254" s="148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/>
      <c r="Z255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 s="1481"/>
      <c r="AP255" s="1481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/>
      <c r="Z256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 s="1481"/>
      <c r="AP256" s="148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/>
      <c r="Z257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 s="1481"/>
      <c r="AP257" s="148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/>
      <c r="Z258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 s="1481"/>
      <c r="AP258" s="148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/>
      <c r="Z259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 s="1481"/>
      <c r="AP259" s="148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/>
      <c r="Z260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 s="1481"/>
      <c r="AP260" s="148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/>
      <c r="Z26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 s="1481"/>
      <c r="AP261" s="148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/>
      <c r="Z262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 s="1481"/>
      <c r="AP262" s="148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/>
      <c r="Z263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 s="1481"/>
      <c r="AP263" s="148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/>
      <c r="Z264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 s="1481"/>
      <c r="AP264" s="148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/>
      <c r="Z265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 s="1481"/>
      <c r="AP265" s="148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/>
      <c r="Z266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 s="1481"/>
      <c r="AP266" s="148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/>
      <c r="Z267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 s="1481"/>
      <c r="AP267" s="148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/>
      <c r="Z268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 s="1481"/>
      <c r="AP268" s="148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/>
      <c r="Z269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 s="1481"/>
      <c r="AP269" s="148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01"/>
      <c r="W270" s="1501"/>
      <c r="X270" s="1492" t="s">
        <v>653</v>
      </c>
      <c r="Y270" s="1333">
        <v>59301</v>
      </c>
      <c r="Z270" s="1333" t="s">
        <v>654</v>
      </c>
      <c r="AA270" s="1333" t="s">
        <v>655</v>
      </c>
      <c r="AB270" s="1333" t="s">
        <v>656</v>
      </c>
      <c r="AC270" s="1333" t="s">
        <v>657</v>
      </c>
      <c r="AD270" s="1333" t="s">
        <v>661</v>
      </c>
      <c r="AE270" t="s">
        <v>658</v>
      </c>
      <c r="AF270" t="s">
        <v>659</v>
      </c>
      <c r="AG270" s="1502" t="s">
        <v>660</v>
      </c>
      <c r="AH270" s="1502"/>
      <c r="AI270"/>
      <c r="AJ270"/>
      <c r="AK270" s="1481"/>
      <c r="AL270" s="1481"/>
      <c r="AM270" s="1481"/>
      <c r="AN270" s="1481"/>
      <c r="AO270" s="1481"/>
      <c r="AP270" s="148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662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 s="1481"/>
      <c r="AP271" s="148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93" t="s">
        <v>663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 s="1481"/>
      <c r="AP272" s="148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664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 s="1481"/>
      <c r="AP273" s="148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93" t="s">
        <v>665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 s="1481"/>
      <c r="AP274" s="148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666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 s="1481"/>
      <c r="AP275" s="148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93" t="s">
        <v>667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 s="1481"/>
      <c r="AP276" s="148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668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 s="1481"/>
      <c r="AP277" s="148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93" t="s">
        <v>669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 s="1481"/>
      <c r="AP278" s="148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1"/>
      <c r="Y279"/>
      <c r="Z279"/>
      <c r="AA279"/>
      <c r="AB279"/>
      <c r="AC279"/>
      <c r="AD279"/>
      <c r="AE279"/>
      <c r="AF279"/>
      <c r="AG279"/>
      <c r="AH279"/>
      <c r="AI279"/>
      <c r="AJ279"/>
      <c r="AK279" s="1481"/>
      <c r="AL279" s="1481"/>
      <c r="AM279" s="1481"/>
      <c r="AN279" s="1481"/>
      <c r="AO279" s="1481"/>
      <c r="AP279" s="148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/>
      <c r="Z280"/>
      <c r="AA280"/>
      <c r="AB280"/>
      <c r="AC280"/>
      <c r="AD280"/>
      <c r="AE280"/>
      <c r="AF280"/>
      <c r="AG280"/>
      <c r="AH280"/>
      <c r="AI280"/>
      <c r="AJ280"/>
      <c r="AK280" s="1481"/>
      <c r="AL280" s="1481"/>
      <c r="AM280" s="1481"/>
      <c r="AN280" s="1481"/>
      <c r="AO280" s="1481"/>
      <c r="AP280" s="148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/>
      <c r="Z2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 s="1481"/>
      <c r="AP281" s="14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/>
      <c r="Z282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 s="1481"/>
      <c r="AP282" s="148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/>
      <c r="Z283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 s="1481"/>
      <c r="AP283" s="148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/>
      <c r="Z284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 s="1481"/>
      <c r="AP284" s="148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/>
      <c r="Z285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 s="1481"/>
      <c r="AP285" s="148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 s="1481"/>
      <c r="AP286" s="148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 s="1481"/>
      <c r="AP287" s="148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 s="1481"/>
      <c r="AP288" s="148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/>
      <c r="Z289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 s="1481"/>
      <c r="AP289" s="148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/>
      <c r="Z290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 s="1481"/>
      <c r="AP290" s="148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/>
      <c r="Z29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 s="1481"/>
      <c r="AP291" s="148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/>
      <c r="Z292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 s="1481"/>
      <c r="AP292" s="148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/>
      <c r="Z293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 s="1481"/>
      <c r="AP293" s="148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/>
      <c r="Z294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 s="1481"/>
      <c r="AP294" s="148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/>
      <c r="Z295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 s="1481"/>
      <c r="AP295" s="148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/>
      <c r="Z296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 s="1481"/>
      <c r="AP296" s="148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/>
      <c r="Z297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 s="1481"/>
      <c r="AP297" s="148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/>
      <c r="Z298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 s="1481"/>
      <c r="AP298" s="148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/>
      <c r="Z299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 s="1481"/>
      <c r="AP299" s="148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/>
      <c r="Z300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 s="1481"/>
      <c r="AP300" s="148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/>
      <c r="Z30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 s="1481"/>
      <c r="AP301" s="148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/>
      <c r="Z302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 s="1481"/>
      <c r="AP302" s="148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/>
      <c r="Z303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 s="1481"/>
      <c r="AP303" s="148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/>
      <c r="Z304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 s="1481"/>
      <c r="AP304" s="148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/>
      <c r="Z305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 s="1481"/>
      <c r="AP305" s="148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/>
      <c r="Z306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 s="1481"/>
      <c r="AP306" s="148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/>
      <c r="Z307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 s="1481"/>
      <c r="AP307" s="148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/>
      <c r="Z308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 s="1481"/>
      <c r="AP308" s="148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/>
      <c r="Z309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 s="1481"/>
      <c r="AP309" s="148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01"/>
      <c r="W310" s="1501"/>
      <c r="X310" s="1481"/>
      <c r="Y310"/>
      <c r="Z310"/>
      <c r="AA310"/>
      <c r="AB310"/>
      <c r="AC310"/>
      <c r="AD310"/>
      <c r="AE310"/>
      <c r="AF310"/>
      <c r="AG310" s="1502"/>
      <c r="AH310" s="1502"/>
      <c r="AI310"/>
      <c r="AJ310"/>
      <c r="AK310" s="1481"/>
      <c r="AL310" s="1481"/>
      <c r="AM310" s="1481"/>
      <c r="AN310" s="1481"/>
      <c r="AO310" s="1481"/>
      <c r="AP310" s="148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/>
      <c r="Z31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 s="1481"/>
      <c r="AP311" s="148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/>
      <c r="Z312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 s="1481"/>
      <c r="AP312" s="148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 s="1481"/>
      <c r="AP313" s="148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 s="1481"/>
      <c r="AP314" s="148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 s="1481"/>
      <c r="AP315" s="148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/>
      <c r="Z316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 s="1481"/>
      <c r="AP316" s="148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/>
      <c r="Z317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 s="1481"/>
      <c r="AP317" s="148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/>
      <c r="Z318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 s="1481"/>
      <c r="AP318" s="148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/>
      <c r="Z319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 s="1481"/>
      <c r="AP319" s="148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678</v>
      </c>
      <c r="O320" s="1416" t="s">
        <v>679</v>
      </c>
      <c r="P320" s="1416" t="s">
        <v>680</v>
      </c>
      <c r="Q320" s="1417" t="s">
        <v>681</v>
      </c>
      <c r="R320" s="1416" t="s">
        <v>682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 s="1481"/>
      <c r="AP320" s="148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683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 s="1481"/>
      <c r="AP321" s="148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465</v>
      </c>
      <c r="O322" s="1416">
        <v>4</v>
      </c>
      <c r="P322" s="1416">
        <v>96</v>
      </c>
      <c r="Q322" s="1417">
        <f t="shared" ref="Q322:Q327" si="427">IF(SUM(P322)=0,"",O322/P322)</f>
        <v>4.1666666666666664E-2</v>
      </c>
      <c r="R322" s="1418">
        <f>Q322/SUM(CK$9:CK$10)</f>
        <v>5.8685446009389672E-2</v>
      </c>
    </row>
    <row r="323" spans="3:50" ht="12" customHeight="1">
      <c r="N323" s="1416" t="s">
        <v>684</v>
      </c>
      <c r="O323" s="1416">
        <v>44</v>
      </c>
      <c r="P323" s="1416">
        <v>96</v>
      </c>
      <c r="Q323" s="1417">
        <f t="shared" si="427"/>
        <v>0.45833333333333331</v>
      </c>
      <c r="R323" s="1418">
        <f>Q323/SUM(CK$9:CK$10)</f>
        <v>0.64553990610328638</v>
      </c>
    </row>
    <row r="324" spans="3:50" ht="12" customHeight="1">
      <c r="N324" s="1416" t="s">
        <v>685</v>
      </c>
      <c r="O324" s="1416">
        <v>1</v>
      </c>
      <c r="P324" s="1416">
        <v>96</v>
      </c>
      <c r="Q324" s="1417">
        <f t="shared" si="427"/>
        <v>1.0416666666666666E-2</v>
      </c>
      <c r="R324" s="1418">
        <f>Q324/SUM(CK$9:CK$10)</f>
        <v>1.4671361502347418E-2</v>
      </c>
    </row>
    <row r="325" spans="3:50" ht="12" customHeight="1">
      <c r="N325" s="1416" t="s">
        <v>686</v>
      </c>
      <c r="O325" s="1416">
        <v>0</v>
      </c>
      <c r="P325" s="1416">
        <v>96</v>
      </c>
      <c r="Q325" s="1417">
        <f t="shared" si="427"/>
        <v>0</v>
      </c>
      <c r="R325" s="1418">
        <f>Q325/SUM(CK$9:CK$12)</f>
        <v>0</v>
      </c>
    </row>
    <row r="326" spans="3:50" ht="12" customHeight="1">
      <c r="N326" s="1416" t="s">
        <v>687</v>
      </c>
      <c r="O326" s="1416">
        <v>0</v>
      </c>
      <c r="P326" s="1416">
        <v>96</v>
      </c>
      <c r="Q326" s="1417">
        <f t="shared" si="427"/>
        <v>0</v>
      </c>
      <c r="R326" s="1418">
        <f>Q326/SUM(CK$9:CK$12)</f>
        <v>0</v>
      </c>
    </row>
    <row r="327" spans="3:50" ht="12" customHeight="1">
      <c r="N327" s="1416" t="s">
        <v>688</v>
      </c>
      <c r="O327" s="1416">
        <v>0</v>
      </c>
      <c r="P327" s="1416">
        <v>96</v>
      </c>
      <c r="Q327" s="1417">
        <f t="shared" si="427"/>
        <v>0</v>
      </c>
      <c r="R327" s="141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56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716</v>
      </c>
      <c r="D1" s="459"/>
      <c r="E1" s="459"/>
      <c r="F1" s="1440">
        <f>[1]ExpFactors!$C$1</f>
        <v>2100</v>
      </c>
      <c r="G1" s="1441" t="str">
        <f>[1]ExpFactors!$D$1</f>
        <v>kcal</v>
      </c>
      <c r="H1" s="459"/>
      <c r="I1" s="458"/>
      <c r="J1" s="1461" t="s">
        <v>720</v>
      </c>
      <c r="K1" s="1462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5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583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5" t="s">
        <v>50</v>
      </c>
      <c r="DR4" s="1505"/>
      <c r="DS4" s="1505"/>
      <c r="DT4" s="1505"/>
      <c r="DU4" s="1505"/>
      <c r="DV4" s="1505"/>
      <c r="DW4" s="150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6" t="s">
        <v>47</v>
      </c>
      <c r="CE6" s="150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07" t="s">
        <v>48</v>
      </c>
      <c r="CT6" s="1507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7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1.0510782778864971</v>
      </c>
      <c r="CM10" s="1356">
        <f t="shared" si="12"/>
        <v>1.0945399869536856</v>
      </c>
      <c r="CN10" s="1355">
        <f t="shared" si="12"/>
        <v>1.1992369685109412</v>
      </c>
      <c r="CO10" s="1355">
        <f t="shared" si="12"/>
        <v>1.231447908675799</v>
      </c>
      <c r="CP10" s="1355">
        <f t="shared" si="12"/>
        <v>1.2360891498151771</v>
      </c>
      <c r="CQ10" s="1355">
        <f t="shared" si="12"/>
        <v>1.2550758317025443</v>
      </c>
      <c r="CR10" s="1355">
        <f t="shared" si="12"/>
        <v>1.2687202522287455</v>
      </c>
      <c r="CS10" s="1354">
        <f t="shared" si="12"/>
        <v>1.3160838225701241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0.26310067405957815</v>
      </c>
      <c r="CM11" s="1356">
        <f t="shared" si="37"/>
        <v>0.35518590998043054</v>
      </c>
      <c r="CN11" s="1355">
        <f t="shared" si="37"/>
        <v>0.37886497064579255</v>
      </c>
      <c r="CO11" s="1355">
        <f t="shared" si="37"/>
        <v>0.39465101108936723</v>
      </c>
      <c r="CP11" s="1355">
        <f t="shared" si="37"/>
        <v>0.42622309197651664</v>
      </c>
      <c r="CQ11" s="1355">
        <f t="shared" si="37"/>
        <v>0.47358121330724073</v>
      </c>
      <c r="CR11" s="1355">
        <f t="shared" si="37"/>
        <v>0.53816046966731901</v>
      </c>
      <c r="CS11" s="1354">
        <f t="shared" si="37"/>
        <v>0.59197651663405093</v>
      </c>
      <c r="CT11" s="135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3.3333333333333333E-2</v>
      </c>
      <c r="CM12" s="1356">
        <f t="shared" si="37"/>
        <v>4.9929332463579036E-2</v>
      </c>
      <c r="CN12" s="1355">
        <f t="shared" si="37"/>
        <v>0.10415035877364645</v>
      </c>
      <c r="CO12" s="1355">
        <f t="shared" si="37"/>
        <v>0.11720482713633398</v>
      </c>
      <c r="CP12" s="1355">
        <f t="shared" si="37"/>
        <v>0.19912752772341813</v>
      </c>
      <c r="CQ12" s="1355">
        <f t="shared" si="37"/>
        <v>0.27756033920417483</v>
      </c>
      <c r="CR12" s="1355">
        <f t="shared" si="37"/>
        <v>0.27788649706457924</v>
      </c>
      <c r="CS12" s="1354">
        <f t="shared" si="37"/>
        <v>0.31840019569471623</v>
      </c>
      <c r="CT12" s="135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7.5414220482713637E-2</v>
      </c>
      <c r="CM13" s="1356">
        <f t="shared" si="37"/>
        <v>0.16699282452707109</v>
      </c>
      <c r="CN13" s="1355">
        <f t="shared" si="37"/>
        <v>0.27665932811480759</v>
      </c>
      <c r="CO13" s="1355">
        <f t="shared" si="37"/>
        <v>0.29200913242009136</v>
      </c>
      <c r="CP13" s="1355">
        <f t="shared" si="37"/>
        <v>0.3353392041748206</v>
      </c>
      <c r="CQ13" s="1355">
        <f t="shared" si="37"/>
        <v>0.34719504240052185</v>
      </c>
      <c r="CR13" s="1355">
        <f t="shared" si="37"/>
        <v>0.37928897586431831</v>
      </c>
      <c r="CS13" s="1354">
        <f t="shared" si="37"/>
        <v>0.40153294194390088</v>
      </c>
      <c r="CT13" s="135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0</v>
      </c>
      <c r="CP14" s="1355">
        <f t="shared" si="37"/>
        <v>0</v>
      </c>
      <c r="CQ14" s="1355">
        <f t="shared" si="37"/>
        <v>0</v>
      </c>
      <c r="CR14" s="1355">
        <f t="shared" si="37"/>
        <v>2.0439225918677971E-3</v>
      </c>
      <c r="CS14" s="1354">
        <f t="shared" si="37"/>
        <v>4.905414220482714E-3</v>
      </c>
      <c r="CT14" s="135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0</v>
      </c>
      <c r="CQ15" s="1355">
        <f t="shared" si="37"/>
        <v>0</v>
      </c>
      <c r="CR15" s="1355">
        <f t="shared" si="37"/>
        <v>0</v>
      </c>
      <c r="CS15" s="1354">
        <f t="shared" si="37"/>
        <v>0</v>
      </c>
      <c r="CT15" s="135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8.2661448140900207E-3</v>
      </c>
      <c r="CM16" s="1356">
        <f t="shared" si="37"/>
        <v>1.385518590998043E-2</v>
      </c>
      <c r="CN16" s="1355">
        <f t="shared" si="37"/>
        <v>2.7624977761964063E-2</v>
      </c>
      <c r="CO16" s="1355">
        <f t="shared" si="37"/>
        <v>4.2027334637964778E-2</v>
      </c>
      <c r="CP16" s="1355">
        <f t="shared" si="37"/>
        <v>8.0613698630136996E-2</v>
      </c>
      <c r="CQ16" s="1355">
        <f t="shared" si="37"/>
        <v>0.14796868884540118</v>
      </c>
      <c r="CR16" s="1355">
        <f t="shared" si="37"/>
        <v>0.16197651663405088</v>
      </c>
      <c r="CS16" s="1354">
        <f t="shared" si="37"/>
        <v>0.2516263187649489</v>
      </c>
      <c r="CT16" s="1357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676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6.881148075668625E-2</v>
      </c>
      <c r="CM17" s="1356">
        <f t="shared" si="37"/>
        <v>9.3873450750163068E-2</v>
      </c>
      <c r="CN17" s="1355">
        <f t="shared" si="37"/>
        <v>0.11093542074363992</v>
      </c>
      <c r="CO17" s="1355">
        <f t="shared" si="37"/>
        <v>0.11306813734210992</v>
      </c>
      <c r="CP17" s="1355">
        <f t="shared" si="37"/>
        <v>0.12031311154598825</v>
      </c>
      <c r="CQ17" s="1355">
        <f t="shared" si="37"/>
        <v>0.13117155903457273</v>
      </c>
      <c r="CR17" s="1355">
        <f t="shared" si="37"/>
        <v>0.15278815394651013</v>
      </c>
      <c r="CS17" s="1354">
        <f t="shared" si="37"/>
        <v>0.32273102848445312</v>
      </c>
      <c r="CT17" s="1357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30485</v>
      </c>
      <c r="CM20" s="1400">
        <f t="shared" si="12"/>
        <v>35200.300000000003</v>
      </c>
      <c r="CN20" s="1399">
        <f t="shared" si="12"/>
        <v>36190</v>
      </c>
      <c r="CO20" s="1399">
        <f t="shared" si="12"/>
        <v>59089.599999999999</v>
      </c>
      <c r="CP20" s="1399">
        <f t="shared" si="12"/>
        <v>63290</v>
      </c>
      <c r="CQ20" s="1399">
        <f t="shared" si="12"/>
        <v>148505</v>
      </c>
      <c r="CR20" s="1399">
        <f t="shared" si="12"/>
        <v>282200</v>
      </c>
      <c r="CS20" s="1398">
        <f t="shared" si="12"/>
        <v>345750</v>
      </c>
      <c r="CT20" s="140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18349.599999999999</v>
      </c>
      <c r="CM21" s="1400">
        <f t="shared" si="12"/>
        <v>19125</v>
      </c>
      <c r="CN21" s="1399">
        <f t="shared" si="12"/>
        <v>20090.3</v>
      </c>
      <c r="CO21" s="1399">
        <f t="shared" si="12"/>
        <v>28430</v>
      </c>
      <c r="CP21" s="1399">
        <f t="shared" si="12"/>
        <v>32999.94</v>
      </c>
      <c r="CQ21" s="1399">
        <f t="shared" si="12"/>
        <v>37530</v>
      </c>
      <c r="CR21" s="1399">
        <f t="shared" si="12"/>
        <v>111405</v>
      </c>
      <c r="CS21" s="1398">
        <f t="shared" si="12"/>
        <v>187950</v>
      </c>
      <c r="CT21" s="140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1500</v>
      </c>
      <c r="CO22" s="1399">
        <f t="shared" si="12"/>
        <v>1600</v>
      </c>
      <c r="CP22" s="1399">
        <f t="shared" si="12"/>
        <v>3000</v>
      </c>
      <c r="CQ22" s="1399">
        <f t="shared" si="12"/>
        <v>4000</v>
      </c>
      <c r="CR22" s="1399">
        <f t="shared" si="12"/>
        <v>13000</v>
      </c>
      <c r="CS22" s="1398">
        <f t="shared" si="12"/>
        <v>16000</v>
      </c>
      <c r="CT22" s="140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4100</v>
      </c>
      <c r="CM23" s="1400">
        <f t="shared" si="12"/>
        <v>6000</v>
      </c>
      <c r="CN23" s="1399">
        <f t="shared" si="12"/>
        <v>6140</v>
      </c>
      <c r="CO23" s="1399">
        <f t="shared" si="12"/>
        <v>6260</v>
      </c>
      <c r="CP23" s="1399">
        <f t="shared" si="12"/>
        <v>11020</v>
      </c>
      <c r="CQ23" s="1399">
        <f t="shared" si="12"/>
        <v>11360</v>
      </c>
      <c r="CR23" s="1399">
        <f t="shared" si="12"/>
        <v>18000</v>
      </c>
      <c r="CS23" s="1398">
        <f t="shared" si="12"/>
        <v>80200</v>
      </c>
      <c r="CT23" s="140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670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671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90</v>
      </c>
      <c r="CP27" s="1399">
        <f t="shared" si="12"/>
        <v>3600</v>
      </c>
      <c r="CQ27" s="1399">
        <f t="shared" si="12"/>
        <v>18160</v>
      </c>
      <c r="CR27" s="1399">
        <f t="shared" si="12"/>
        <v>20000</v>
      </c>
      <c r="CS27" s="1398">
        <f t="shared" si="12"/>
        <v>77600</v>
      </c>
      <c r="CT27" s="140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1"/>
        <v>0</v>
      </c>
      <c r="CF29" s="1399">
        <f t="shared" si="121"/>
        <v>0</v>
      </c>
      <c r="CG29" s="1399">
        <f t="shared" si="121"/>
        <v>0</v>
      </c>
      <c r="CH29" s="1399">
        <f t="shared" si="121"/>
        <v>0</v>
      </c>
      <c r="CI29" s="1399">
        <f t="shared" si="121"/>
        <v>0</v>
      </c>
      <c r="CJ29" s="1399">
        <f t="shared" si="121"/>
        <v>0</v>
      </c>
      <c r="CK29" s="1400">
        <f t="shared" si="121"/>
        <v>0</v>
      </c>
      <c r="CL29" s="1400">
        <f t="shared" si="121"/>
        <v>0</v>
      </c>
      <c r="CM29" s="1400">
        <f t="shared" si="121"/>
        <v>0</v>
      </c>
      <c r="CN29" s="1399">
        <f t="shared" si="121"/>
        <v>0</v>
      </c>
      <c r="CO29" s="1399">
        <f t="shared" si="121"/>
        <v>0</v>
      </c>
      <c r="CP29" s="1399">
        <f t="shared" si="121"/>
        <v>0</v>
      </c>
      <c r="CQ29" s="1399">
        <f t="shared" si="121"/>
        <v>0</v>
      </c>
      <c r="CR29" s="1399">
        <f t="shared" si="121"/>
        <v>0</v>
      </c>
      <c r="CS29" s="1398">
        <f t="shared" si="121"/>
        <v>0</v>
      </c>
      <c r="CT29" s="140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7">
        <f t="shared" si="121"/>
        <v>0</v>
      </c>
      <c r="CE30" s="1398">
        <f t="shared" si="121"/>
        <v>0</v>
      </c>
      <c r="CF30" s="1399">
        <f t="shared" si="121"/>
        <v>0</v>
      </c>
      <c r="CG30" s="1399">
        <f t="shared" si="121"/>
        <v>0</v>
      </c>
      <c r="CH30" s="1399">
        <f t="shared" si="121"/>
        <v>0</v>
      </c>
      <c r="CI30" s="1399">
        <f t="shared" si="121"/>
        <v>0</v>
      </c>
      <c r="CJ30" s="1399">
        <f t="shared" si="121"/>
        <v>0</v>
      </c>
      <c r="CK30" s="1400">
        <f t="shared" si="121"/>
        <v>0</v>
      </c>
      <c r="CL30" s="1400">
        <f t="shared" si="121"/>
        <v>0</v>
      </c>
      <c r="CM30" s="1400">
        <f t="shared" si="121"/>
        <v>0</v>
      </c>
      <c r="CN30" s="1399">
        <f t="shared" si="121"/>
        <v>0</v>
      </c>
      <c r="CO30" s="1399">
        <f t="shared" si="121"/>
        <v>0</v>
      </c>
      <c r="CP30" s="1399">
        <f t="shared" si="121"/>
        <v>0</v>
      </c>
      <c r="CQ30" s="1399">
        <f t="shared" si="121"/>
        <v>0</v>
      </c>
      <c r="CR30" s="1399">
        <f t="shared" si="121"/>
        <v>0</v>
      </c>
      <c r="CS30" s="1398">
        <f t="shared" si="121"/>
        <v>0</v>
      </c>
      <c r="CT30" s="1401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7">
        <f t="shared" si="121"/>
        <v>0</v>
      </c>
      <c r="CE31" s="1398">
        <f t="shared" si="121"/>
        <v>0</v>
      </c>
      <c r="CF31" s="1399">
        <f t="shared" si="121"/>
        <v>0</v>
      </c>
      <c r="CG31" s="1399">
        <f t="shared" si="121"/>
        <v>0</v>
      </c>
      <c r="CH31" s="1399">
        <f t="shared" si="121"/>
        <v>0</v>
      </c>
      <c r="CI31" s="1399">
        <f t="shared" si="121"/>
        <v>0</v>
      </c>
      <c r="CJ31" s="1399">
        <f t="shared" si="121"/>
        <v>0</v>
      </c>
      <c r="CK31" s="1400">
        <f t="shared" si="121"/>
        <v>0</v>
      </c>
      <c r="CL31" s="1400">
        <f t="shared" si="121"/>
        <v>24464</v>
      </c>
      <c r="CM31" s="1400">
        <f t="shared" si="121"/>
        <v>28596</v>
      </c>
      <c r="CN31" s="1399">
        <f t="shared" si="121"/>
        <v>34882.646000000001</v>
      </c>
      <c r="CO31" s="1399">
        <f t="shared" si="121"/>
        <v>35667.919999999998</v>
      </c>
      <c r="CP31" s="1399">
        <f t="shared" si="121"/>
        <v>51095.880000000005</v>
      </c>
      <c r="CQ31" s="1399">
        <f t="shared" si="121"/>
        <v>82331.925000000003</v>
      </c>
      <c r="CR31" s="1399">
        <f t="shared" si="121"/>
        <v>94913.941999999995</v>
      </c>
      <c r="CS31" s="1398">
        <f t="shared" si="121"/>
        <v>126258</v>
      </c>
      <c r="CT31" s="1401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7">
        <f t="shared" si="121"/>
        <v>0</v>
      </c>
      <c r="CE32" s="1398">
        <f t="shared" si="121"/>
        <v>0</v>
      </c>
      <c r="CF32" s="1399">
        <f t="shared" si="121"/>
        <v>0</v>
      </c>
      <c r="CG32" s="1399">
        <f t="shared" si="121"/>
        <v>0</v>
      </c>
      <c r="CH32" s="1399">
        <f t="shared" si="121"/>
        <v>0</v>
      </c>
      <c r="CI32" s="1399">
        <f t="shared" si="121"/>
        <v>0</v>
      </c>
      <c r="CJ32" s="1399">
        <f t="shared" si="121"/>
        <v>0</v>
      </c>
      <c r="CK32" s="1400">
        <f t="shared" si="121"/>
        <v>0</v>
      </c>
      <c r="CL32" s="1400">
        <f t="shared" si="121"/>
        <v>144</v>
      </c>
      <c r="CM32" s="1400">
        <f t="shared" si="121"/>
        <v>750.19200000000001</v>
      </c>
      <c r="CN32" s="1399">
        <f t="shared" si="121"/>
        <v>1020</v>
      </c>
      <c r="CO32" s="1399">
        <f t="shared" si="121"/>
        <v>1080</v>
      </c>
      <c r="CP32" s="1399">
        <f t="shared" si="121"/>
        <v>1542</v>
      </c>
      <c r="CQ32" s="1399">
        <f t="shared" si="121"/>
        <v>4500</v>
      </c>
      <c r="CR32" s="1399">
        <f t="shared" si="121"/>
        <v>5280</v>
      </c>
      <c r="CS32" s="1398">
        <f t="shared" si="121"/>
        <v>6144</v>
      </c>
      <c r="CT32" s="1401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7">
        <f t="shared" si="121"/>
        <v>0</v>
      </c>
      <c r="CE33" s="1398">
        <f t="shared" si="121"/>
        <v>0</v>
      </c>
      <c r="CF33" s="1399">
        <f t="shared" si="121"/>
        <v>0</v>
      </c>
      <c r="CG33" s="1399">
        <f t="shared" si="121"/>
        <v>0</v>
      </c>
      <c r="CH33" s="1399">
        <f t="shared" si="121"/>
        <v>0</v>
      </c>
      <c r="CI33" s="1399">
        <f t="shared" si="121"/>
        <v>0</v>
      </c>
      <c r="CJ33" s="1399">
        <f t="shared" si="121"/>
        <v>0</v>
      </c>
      <c r="CK33" s="1400">
        <f t="shared" si="121"/>
        <v>0</v>
      </c>
      <c r="CL33" s="1400">
        <f t="shared" si="121"/>
        <v>3086.88</v>
      </c>
      <c r="CM33" s="1400">
        <f t="shared" si="121"/>
        <v>3248</v>
      </c>
      <c r="CN33" s="1399">
        <f t="shared" si="121"/>
        <v>3996</v>
      </c>
      <c r="CO33" s="1399">
        <f t="shared" si="121"/>
        <v>4109.92</v>
      </c>
      <c r="CP33" s="1399">
        <f t="shared" si="121"/>
        <v>5208</v>
      </c>
      <c r="CQ33" s="1399">
        <f t="shared" si="121"/>
        <v>5373.942</v>
      </c>
      <c r="CR33" s="1399">
        <f t="shared" si="121"/>
        <v>5728.4539999999997</v>
      </c>
      <c r="CS33" s="1398">
        <f t="shared" si="121"/>
        <v>9710</v>
      </c>
      <c r="CT33" s="1401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7">
        <f t="shared" si="121"/>
        <v>0</v>
      </c>
      <c r="CE34" s="1398">
        <f t="shared" si="121"/>
        <v>0</v>
      </c>
      <c r="CF34" s="1399">
        <f t="shared" si="121"/>
        <v>0</v>
      </c>
      <c r="CG34" s="1399">
        <f t="shared" si="121"/>
        <v>0</v>
      </c>
      <c r="CH34" s="1399">
        <f t="shared" si="121"/>
        <v>0</v>
      </c>
      <c r="CI34" s="1399">
        <f t="shared" si="121"/>
        <v>0</v>
      </c>
      <c r="CJ34" s="1399">
        <f t="shared" si="121"/>
        <v>0</v>
      </c>
      <c r="CK34" s="1400">
        <f t="shared" si="121"/>
        <v>0</v>
      </c>
      <c r="CL34" s="1400">
        <f t="shared" si="121"/>
        <v>348</v>
      </c>
      <c r="CM34" s="1400">
        <f t="shared" si="121"/>
        <v>600</v>
      </c>
      <c r="CN34" s="1399">
        <f t="shared" si="121"/>
        <v>622</v>
      </c>
      <c r="CO34" s="1399">
        <f t="shared" si="121"/>
        <v>700</v>
      </c>
      <c r="CP34" s="1399">
        <f t="shared" si="121"/>
        <v>912</v>
      </c>
      <c r="CQ34" s="1399">
        <f t="shared" si="121"/>
        <v>1320</v>
      </c>
      <c r="CR34" s="1399">
        <f t="shared" si="121"/>
        <v>1596</v>
      </c>
      <c r="CS34" s="1398">
        <f t="shared" si="121"/>
        <v>3396</v>
      </c>
      <c r="CT34" s="1401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7">
        <f t="shared" si="121"/>
        <v>0</v>
      </c>
      <c r="CE35" s="1398">
        <f t="shared" si="121"/>
        <v>0</v>
      </c>
      <c r="CF35" s="1399">
        <f t="shared" si="121"/>
        <v>0</v>
      </c>
      <c r="CG35" s="1399">
        <f t="shared" si="121"/>
        <v>0</v>
      </c>
      <c r="CH35" s="1399">
        <f t="shared" si="121"/>
        <v>0</v>
      </c>
      <c r="CI35" s="1399">
        <f t="shared" si="121"/>
        <v>0</v>
      </c>
      <c r="CJ35" s="1399">
        <f t="shared" si="121"/>
        <v>0</v>
      </c>
      <c r="CK35" s="1400">
        <f t="shared" si="121"/>
        <v>0</v>
      </c>
      <c r="CL35" s="1400">
        <f t="shared" si="121"/>
        <v>0</v>
      </c>
      <c r="CM35" s="1400">
        <f t="shared" si="121"/>
        <v>0</v>
      </c>
      <c r="CN35" s="1399">
        <f t="shared" si="121"/>
        <v>0</v>
      </c>
      <c r="CO35" s="1399">
        <f t="shared" si="121"/>
        <v>0</v>
      </c>
      <c r="CP35" s="1399">
        <f t="shared" si="121"/>
        <v>0</v>
      </c>
      <c r="CQ35" s="1399">
        <f t="shared" si="121"/>
        <v>0</v>
      </c>
      <c r="CR35" s="1399">
        <f t="shared" si="121"/>
        <v>0</v>
      </c>
      <c r="CS35" s="1398">
        <f t="shared" si="121"/>
        <v>0</v>
      </c>
      <c r="CT35" s="1401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7">
        <f t="shared" si="121"/>
        <v>0</v>
      </c>
      <c r="CE36" s="1398">
        <f t="shared" si="121"/>
        <v>0</v>
      </c>
      <c r="CF36" s="1399">
        <f t="shared" si="121"/>
        <v>0</v>
      </c>
      <c r="CG36" s="1399">
        <f t="shared" si="121"/>
        <v>0</v>
      </c>
      <c r="CH36" s="1399">
        <f t="shared" si="121"/>
        <v>0</v>
      </c>
      <c r="CI36" s="1399">
        <f t="shared" si="121"/>
        <v>0</v>
      </c>
      <c r="CJ36" s="1399">
        <f t="shared" si="121"/>
        <v>0</v>
      </c>
      <c r="CK36" s="1400">
        <f t="shared" si="121"/>
        <v>0</v>
      </c>
      <c r="CL36" s="1400">
        <f t="shared" si="121"/>
        <v>12500</v>
      </c>
      <c r="CM36" s="1400">
        <f t="shared" si="121"/>
        <v>14200</v>
      </c>
      <c r="CN36" s="1399">
        <f t="shared" si="121"/>
        <v>14800</v>
      </c>
      <c r="CO36" s="1399">
        <f t="shared" si="121"/>
        <v>22335</v>
      </c>
      <c r="CP36" s="1399">
        <f t="shared" si="121"/>
        <v>22496</v>
      </c>
      <c r="CQ36" s="1399">
        <f t="shared" si="121"/>
        <v>37000</v>
      </c>
      <c r="CR36" s="1399">
        <f t="shared" si="121"/>
        <v>41000</v>
      </c>
      <c r="CS36" s="1398">
        <f t="shared" si="121"/>
        <v>46700</v>
      </c>
      <c r="CT36" s="1401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7">
        <f t="shared" si="121"/>
        <v>0</v>
      </c>
      <c r="CE37" s="1398">
        <f t="shared" si="121"/>
        <v>0</v>
      </c>
      <c r="CF37" s="1399">
        <f t="shared" si="121"/>
        <v>0</v>
      </c>
      <c r="CG37" s="1399">
        <f t="shared" si="121"/>
        <v>0</v>
      </c>
      <c r="CH37" s="1399">
        <f t="shared" si="121"/>
        <v>0</v>
      </c>
      <c r="CI37" s="1399">
        <f t="shared" si="121"/>
        <v>0</v>
      </c>
      <c r="CJ37" s="1399">
        <f t="shared" si="121"/>
        <v>0</v>
      </c>
      <c r="CK37" s="1400">
        <f t="shared" si="121"/>
        <v>0</v>
      </c>
      <c r="CL37" s="1400">
        <f t="shared" si="121"/>
        <v>1000</v>
      </c>
      <c r="CM37" s="1400">
        <f t="shared" si="121"/>
        <v>3000</v>
      </c>
      <c r="CN37" s="1399">
        <f t="shared" si="121"/>
        <v>3250</v>
      </c>
      <c r="CO37" s="1399">
        <f t="shared" si="121"/>
        <v>7150</v>
      </c>
      <c r="CP37" s="1399">
        <f t="shared" si="121"/>
        <v>10200</v>
      </c>
      <c r="CQ37" s="1399">
        <f t="shared" si="121"/>
        <v>15500</v>
      </c>
      <c r="CR37" s="1399">
        <f t="shared" si="121"/>
        <v>30000</v>
      </c>
      <c r="CS37" s="1398">
        <f t="shared" si="121"/>
        <v>60500</v>
      </c>
      <c r="CT37" s="1401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7">
        <f t="shared" si="121"/>
        <v>0</v>
      </c>
      <c r="CE38" s="1398">
        <f t="shared" si="121"/>
        <v>0</v>
      </c>
      <c r="CF38" s="1399">
        <f t="shared" si="121"/>
        <v>0</v>
      </c>
      <c r="CG38" s="1399">
        <f t="shared" si="121"/>
        <v>0</v>
      </c>
      <c r="CH38" s="1399">
        <f t="shared" si="121"/>
        <v>0</v>
      </c>
      <c r="CI38" s="1399">
        <f t="shared" si="121"/>
        <v>0</v>
      </c>
      <c r="CJ38" s="1399">
        <f t="shared" si="121"/>
        <v>0</v>
      </c>
      <c r="CK38" s="1400">
        <f t="shared" si="121"/>
        <v>0</v>
      </c>
      <c r="CL38" s="1400">
        <f t="shared" si="121"/>
        <v>0</v>
      </c>
      <c r="CM38" s="1400">
        <f t="shared" si="121"/>
        <v>0</v>
      </c>
      <c r="CN38" s="1399">
        <f t="shared" si="121"/>
        <v>0</v>
      </c>
      <c r="CO38" s="1399">
        <f t="shared" si="121"/>
        <v>500</v>
      </c>
      <c r="CP38" s="1399">
        <f t="shared" si="121"/>
        <v>700</v>
      </c>
      <c r="CQ38" s="1399">
        <f t="shared" si="121"/>
        <v>1000</v>
      </c>
      <c r="CR38" s="1399">
        <f t="shared" si="121"/>
        <v>2000</v>
      </c>
      <c r="CS38" s="1398">
        <f t="shared" si="121"/>
        <v>3000</v>
      </c>
      <c r="CT38" s="1401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7">
        <f t="shared" si="121"/>
        <v>0</v>
      </c>
      <c r="CE39" s="1398">
        <f t="shared" si="121"/>
        <v>0</v>
      </c>
      <c r="CF39" s="1399">
        <f t="shared" si="121"/>
        <v>0</v>
      </c>
      <c r="CG39" s="1399">
        <f t="shared" si="121"/>
        <v>0</v>
      </c>
      <c r="CH39" s="1399">
        <f t="shared" si="121"/>
        <v>0</v>
      </c>
      <c r="CI39" s="1399">
        <f t="shared" si="121"/>
        <v>0</v>
      </c>
      <c r="CJ39" s="1399">
        <f t="shared" si="121"/>
        <v>0</v>
      </c>
      <c r="CK39" s="1400">
        <f t="shared" si="121"/>
        <v>0</v>
      </c>
      <c r="CL39" s="1400">
        <f t="shared" si="121"/>
        <v>100</v>
      </c>
      <c r="CM39" s="1400">
        <f t="shared" si="121"/>
        <v>600</v>
      </c>
      <c r="CN39" s="1399">
        <f t="shared" si="121"/>
        <v>850</v>
      </c>
      <c r="CO39" s="1399">
        <f t="shared" si="121"/>
        <v>1000</v>
      </c>
      <c r="CP39" s="1399">
        <f t="shared" si="121"/>
        <v>1400</v>
      </c>
      <c r="CQ39" s="1399">
        <f t="shared" si="121"/>
        <v>2000</v>
      </c>
      <c r="CR39" s="1399">
        <f t="shared" si="121"/>
        <v>2700</v>
      </c>
      <c r="CS39" s="1398">
        <f t="shared" si="121"/>
        <v>3600</v>
      </c>
      <c r="CT39" s="1401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7">
        <f t="shared" si="121"/>
        <v>0</v>
      </c>
      <c r="CE40" s="1398">
        <f t="shared" si="121"/>
        <v>0</v>
      </c>
      <c r="CF40" s="1399">
        <f t="shared" si="121"/>
        <v>0</v>
      </c>
      <c r="CG40" s="1399">
        <f t="shared" si="121"/>
        <v>0</v>
      </c>
      <c r="CH40" s="1399">
        <f t="shared" si="121"/>
        <v>0</v>
      </c>
      <c r="CI40" s="1399">
        <f t="shared" si="121"/>
        <v>0</v>
      </c>
      <c r="CJ40" s="1399">
        <f t="shared" si="121"/>
        <v>0</v>
      </c>
      <c r="CK40" s="1400">
        <f t="shared" si="121"/>
        <v>0</v>
      </c>
      <c r="CL40" s="1400">
        <f t="shared" si="121"/>
        <v>280</v>
      </c>
      <c r="CM40" s="1400">
        <f t="shared" si="121"/>
        <v>360</v>
      </c>
      <c r="CN40" s="1399">
        <f t="shared" si="121"/>
        <v>600</v>
      </c>
      <c r="CO40" s="1399">
        <f t="shared" si="121"/>
        <v>900</v>
      </c>
      <c r="CP40" s="1399">
        <f t="shared" si="121"/>
        <v>2600</v>
      </c>
      <c r="CQ40" s="1399">
        <f t="shared" si="121"/>
        <v>3000</v>
      </c>
      <c r="CR40" s="1399">
        <f t="shared" si="121"/>
        <v>3456</v>
      </c>
      <c r="CS40" s="1398">
        <f t="shared" si="121"/>
        <v>3500</v>
      </c>
      <c r="CT40" s="1401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7">
        <f t="shared" si="121"/>
        <v>0</v>
      </c>
      <c r="CE41" s="1398">
        <f t="shared" si="121"/>
        <v>0</v>
      </c>
      <c r="CF41" s="1399">
        <f t="shared" si="121"/>
        <v>0</v>
      </c>
      <c r="CG41" s="1399">
        <f t="shared" si="121"/>
        <v>0</v>
      </c>
      <c r="CH41" s="1399">
        <f t="shared" si="121"/>
        <v>0</v>
      </c>
      <c r="CI41" s="1399">
        <f t="shared" si="121"/>
        <v>0</v>
      </c>
      <c r="CJ41" s="1399">
        <f t="shared" si="121"/>
        <v>0</v>
      </c>
      <c r="CK41" s="1400">
        <f t="shared" si="121"/>
        <v>0</v>
      </c>
      <c r="CL41" s="1400">
        <f t="shared" si="121"/>
        <v>0</v>
      </c>
      <c r="CM41" s="1400">
        <f t="shared" si="121"/>
        <v>0</v>
      </c>
      <c r="CN41" s="1399">
        <f t="shared" si="121"/>
        <v>0</v>
      </c>
      <c r="CO41" s="1399">
        <f t="shared" si="121"/>
        <v>600</v>
      </c>
      <c r="CP41" s="1399">
        <f t="shared" si="121"/>
        <v>1500</v>
      </c>
      <c r="CQ41" s="1399">
        <f t="shared" si="121"/>
        <v>2860</v>
      </c>
      <c r="CR41" s="1399">
        <f t="shared" si="121"/>
        <v>3000</v>
      </c>
      <c r="CS41" s="1398">
        <f t="shared" si="121"/>
        <v>3240</v>
      </c>
      <c r="CT41" s="1401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7" t="str">
        <f t="shared" si="121"/>
        <v/>
      </c>
      <c r="CE42" s="1398" t="str">
        <f t="shared" si="121"/>
        <v/>
      </c>
      <c r="CF42" s="1399" t="str">
        <f t="shared" si="121"/>
        <v/>
      </c>
      <c r="CG42" s="1399" t="str">
        <f t="shared" si="121"/>
        <v/>
      </c>
      <c r="CH42" s="1399">
        <f t="shared" si="121"/>
        <v>4.0908742255037593E-3</v>
      </c>
      <c r="CI42" s="1399">
        <f t="shared" si="121"/>
        <v>1.0841890452799645E-2</v>
      </c>
      <c r="CJ42" s="1399">
        <f t="shared" si="121"/>
        <v>1.2695838184722861E-2</v>
      </c>
      <c r="CK42" s="1400">
        <f t="shared" si="121"/>
        <v>1.3015184381778741E-2</v>
      </c>
      <c r="CL42" s="1400">
        <f t="shared" si="121"/>
        <v>2.1771793054571227E-2</v>
      </c>
      <c r="CM42" s="1400">
        <f t="shared" si="121"/>
        <v>2.4364038552693947E-2</v>
      </c>
      <c r="CN42" s="1399">
        <f t="shared" si="121"/>
        <v>2.8184581376070737E-2</v>
      </c>
      <c r="CO42" s="1399">
        <f t="shared" si="121"/>
        <v>3.5427259307856319E-2</v>
      </c>
      <c r="CP42" s="1399">
        <f t="shared" si="121"/>
        <v>5.454311302649742E-2</v>
      </c>
      <c r="CQ42" s="1399" t="str">
        <f t="shared" si="121"/>
        <v/>
      </c>
      <c r="CR42" s="1399" t="str">
        <f t="shared" si="121"/>
        <v/>
      </c>
      <c r="CS42" s="1398" t="str">
        <f t="shared" si="121"/>
        <v/>
      </c>
      <c r="CT42" s="1401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7">
        <f t="shared" si="121"/>
        <v>0</v>
      </c>
      <c r="CE43" s="1398">
        <f t="shared" si="121"/>
        <v>0</v>
      </c>
      <c r="CF43" s="1399">
        <f t="shared" si="121"/>
        <v>0</v>
      </c>
      <c r="CG43" s="1399">
        <f t="shared" si="121"/>
        <v>0</v>
      </c>
      <c r="CH43" s="1399">
        <f t="shared" si="121"/>
        <v>0</v>
      </c>
      <c r="CI43" s="1399">
        <f t="shared" si="121"/>
        <v>0</v>
      </c>
      <c r="CJ43" s="1399">
        <f t="shared" si="121"/>
        <v>0</v>
      </c>
      <c r="CK43" s="1400">
        <f t="shared" si="121"/>
        <v>0</v>
      </c>
      <c r="CL43" s="1400">
        <f t="shared" si="121"/>
        <v>522.08000000000175</v>
      </c>
      <c r="CM43" s="1400">
        <f t="shared" si="121"/>
        <v>6021</v>
      </c>
      <c r="CN43" s="1399">
        <f t="shared" si="121"/>
        <v>6604.3000000000029</v>
      </c>
      <c r="CO43" s="1399">
        <f t="shared" si="121"/>
        <v>12194.119999999995</v>
      </c>
      <c r="CP43" s="1399">
        <f t="shared" si="121"/>
        <v>24206.953999999998</v>
      </c>
      <c r="CQ43" s="1399">
        <f t="shared" si="121"/>
        <v>66173.074999999997</v>
      </c>
      <c r="CR43" s="1399">
        <f t="shared" si="121"/>
        <v>119671</v>
      </c>
      <c r="CS43" s="1398">
        <f t="shared" si="121"/>
        <v>155942</v>
      </c>
      <c r="CT43" s="1401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8" t="str">
        <f t="shared" si="188"/>
        <v/>
      </c>
      <c r="CE67" s="1349" t="str">
        <f t="shared" si="189"/>
        <v/>
      </c>
      <c r="CF67" s="1350" t="str">
        <f t="shared" si="190"/>
        <v/>
      </c>
      <c r="CG67" s="1350" t="str">
        <f t="shared" si="191"/>
        <v/>
      </c>
      <c r="CH67" s="1350" t="str">
        <f t="shared" si="192"/>
        <v/>
      </c>
      <c r="CI67" s="1350" t="str">
        <f t="shared" si="193"/>
        <v/>
      </c>
      <c r="CJ67" s="1350" t="str">
        <f t="shared" si="194"/>
        <v/>
      </c>
      <c r="CK67" s="1351" t="str">
        <f t="shared" si="195"/>
        <v/>
      </c>
      <c r="CL67" s="1351" t="str">
        <f t="shared" si="196"/>
        <v/>
      </c>
      <c r="CM67" s="1351" t="str">
        <f t="shared" si="197"/>
        <v/>
      </c>
      <c r="CN67" s="1350" t="str">
        <f t="shared" si="198"/>
        <v/>
      </c>
      <c r="CO67" s="1350" t="str">
        <f t="shared" si="199"/>
        <v/>
      </c>
      <c r="CP67" s="1350" t="str">
        <f t="shared" si="200"/>
        <v/>
      </c>
      <c r="CQ67" s="1350" t="str">
        <f t="shared" si="201"/>
        <v/>
      </c>
      <c r="CR67" s="1350" t="str">
        <f t="shared" si="202"/>
        <v/>
      </c>
      <c r="CS67" s="1349" t="str">
        <f t="shared" si="203"/>
        <v/>
      </c>
      <c r="CT67" s="1352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8" t="str">
        <f t="shared" si="188"/>
        <v/>
      </c>
      <c r="CE68" s="1349" t="str">
        <f t="shared" si="189"/>
        <v/>
      </c>
      <c r="CF68" s="1350" t="str">
        <f t="shared" si="190"/>
        <v/>
      </c>
      <c r="CG68" s="1350" t="str">
        <f t="shared" si="191"/>
        <v/>
      </c>
      <c r="CH68" s="1350" t="str">
        <f t="shared" si="192"/>
        <v/>
      </c>
      <c r="CI68" s="1350" t="str">
        <f t="shared" si="193"/>
        <v/>
      </c>
      <c r="CJ68" s="1350" t="str">
        <f t="shared" si="194"/>
        <v/>
      </c>
      <c r="CK68" s="1351" t="str">
        <f t="shared" si="195"/>
        <v/>
      </c>
      <c r="CL68" s="1351" t="str">
        <f t="shared" si="196"/>
        <v/>
      </c>
      <c r="CM68" s="1351" t="str">
        <f t="shared" si="197"/>
        <v/>
      </c>
      <c r="CN68" s="1350" t="str">
        <f t="shared" si="198"/>
        <v/>
      </c>
      <c r="CO68" s="1350" t="str">
        <f t="shared" si="199"/>
        <v/>
      </c>
      <c r="CP68" s="1350" t="str">
        <f t="shared" si="200"/>
        <v/>
      </c>
      <c r="CQ68" s="1350" t="str">
        <f t="shared" si="201"/>
        <v/>
      </c>
      <c r="CR68" s="1350" t="str">
        <f t="shared" si="202"/>
        <v/>
      </c>
      <c r="CS68" s="1349" t="str">
        <f t="shared" si="203"/>
        <v/>
      </c>
      <c r="CT68" s="1352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8" t="str">
        <f t="shared" si="188"/>
        <v/>
      </c>
      <c r="CE69" s="1349" t="str">
        <f t="shared" si="189"/>
        <v/>
      </c>
      <c r="CF69" s="1350" t="str">
        <f t="shared" si="190"/>
        <v/>
      </c>
      <c r="CG69" s="1350" t="str">
        <f t="shared" si="191"/>
        <v/>
      </c>
      <c r="CH69" s="1350" t="str">
        <f t="shared" si="192"/>
        <v/>
      </c>
      <c r="CI69" s="1350" t="str">
        <f t="shared" si="193"/>
        <v/>
      </c>
      <c r="CJ69" s="1350" t="str">
        <f t="shared" si="194"/>
        <v/>
      </c>
      <c r="CK69" s="1351" t="str">
        <f t="shared" si="195"/>
        <v/>
      </c>
      <c r="CL69" s="1351" t="str">
        <f t="shared" si="196"/>
        <v/>
      </c>
      <c r="CM69" s="1351" t="str">
        <f t="shared" si="197"/>
        <v/>
      </c>
      <c r="CN69" s="1350" t="str">
        <f t="shared" si="198"/>
        <v/>
      </c>
      <c r="CO69" s="1350" t="str">
        <f t="shared" si="199"/>
        <v/>
      </c>
      <c r="CP69" s="1350" t="str">
        <f t="shared" si="200"/>
        <v/>
      </c>
      <c r="CQ69" s="1350" t="str">
        <f t="shared" si="201"/>
        <v/>
      </c>
      <c r="CR69" s="1350" t="str">
        <f t="shared" si="202"/>
        <v/>
      </c>
      <c r="CS69" s="1349" t="str">
        <f t="shared" si="203"/>
        <v/>
      </c>
      <c r="CT69" s="1352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8" t="str">
        <f t="shared" si="188"/>
        <v/>
      </c>
      <c r="CE70" s="1349" t="str">
        <f t="shared" si="189"/>
        <v/>
      </c>
      <c r="CF70" s="1350" t="str">
        <f t="shared" si="190"/>
        <v/>
      </c>
      <c r="CG70" s="1350" t="str">
        <f t="shared" si="191"/>
        <v/>
      </c>
      <c r="CH70" s="1350" t="str">
        <f t="shared" si="192"/>
        <v/>
      </c>
      <c r="CI70" s="1350" t="str">
        <f t="shared" si="193"/>
        <v/>
      </c>
      <c r="CJ70" s="1350" t="str">
        <f t="shared" si="194"/>
        <v/>
      </c>
      <c r="CK70" s="1351" t="str">
        <f t="shared" si="195"/>
        <v/>
      </c>
      <c r="CL70" s="1351" t="str">
        <f t="shared" si="196"/>
        <v/>
      </c>
      <c r="CM70" s="1351" t="str">
        <f t="shared" si="197"/>
        <v/>
      </c>
      <c r="CN70" s="1350" t="str">
        <f t="shared" si="198"/>
        <v/>
      </c>
      <c r="CO70" s="1350" t="str">
        <f t="shared" si="199"/>
        <v/>
      </c>
      <c r="CP70" s="1350" t="str">
        <f t="shared" si="200"/>
        <v/>
      </c>
      <c r="CQ70" s="1350" t="str">
        <f t="shared" si="201"/>
        <v/>
      </c>
      <c r="CR70" s="1350" t="str">
        <f t="shared" si="202"/>
        <v/>
      </c>
      <c r="CS70" s="1349" t="str">
        <f t="shared" si="203"/>
        <v/>
      </c>
      <c r="CT70" s="1352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8" t="str">
        <f t="shared" si="188"/>
        <v/>
      </c>
      <c r="CE71" s="1349" t="str">
        <f t="shared" si="189"/>
        <v/>
      </c>
      <c r="CF71" s="1350" t="str">
        <f t="shared" si="190"/>
        <v/>
      </c>
      <c r="CG71" s="1350" t="str">
        <f t="shared" si="191"/>
        <v/>
      </c>
      <c r="CH71" s="1350" t="str">
        <f t="shared" si="192"/>
        <v/>
      </c>
      <c r="CI71" s="1350" t="str">
        <f t="shared" si="193"/>
        <v/>
      </c>
      <c r="CJ71" s="1350" t="str">
        <f t="shared" si="194"/>
        <v/>
      </c>
      <c r="CK71" s="1351" t="str">
        <f t="shared" si="195"/>
        <v/>
      </c>
      <c r="CL71" s="1351" t="str">
        <f t="shared" si="196"/>
        <v/>
      </c>
      <c r="CM71" s="1351" t="str">
        <f t="shared" si="197"/>
        <v/>
      </c>
      <c r="CN71" s="1350" t="str">
        <f t="shared" si="198"/>
        <v/>
      </c>
      <c r="CO71" s="1350" t="str">
        <f t="shared" si="199"/>
        <v/>
      </c>
      <c r="CP71" s="1350" t="str">
        <f t="shared" si="200"/>
        <v/>
      </c>
      <c r="CQ71" s="1350" t="str">
        <f t="shared" si="201"/>
        <v/>
      </c>
      <c r="CR71" s="1350" t="str">
        <f t="shared" si="202"/>
        <v/>
      </c>
      <c r="CS71" s="1349" t="str">
        <f t="shared" si="203"/>
        <v/>
      </c>
      <c r="CT71" s="1352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8" t="str">
        <f t="shared" si="188"/>
        <v/>
      </c>
      <c r="CE72" s="1349" t="str">
        <f t="shared" si="189"/>
        <v/>
      </c>
      <c r="CF72" s="1350" t="str">
        <f t="shared" si="190"/>
        <v/>
      </c>
      <c r="CG72" s="1350" t="str">
        <f t="shared" si="191"/>
        <v/>
      </c>
      <c r="CH72" s="1350" t="str">
        <f t="shared" si="192"/>
        <v/>
      </c>
      <c r="CI72" s="1350" t="str">
        <f t="shared" si="193"/>
        <v/>
      </c>
      <c r="CJ72" s="1350" t="str">
        <f t="shared" si="194"/>
        <v/>
      </c>
      <c r="CK72" s="1351" t="str">
        <f t="shared" si="195"/>
        <v/>
      </c>
      <c r="CL72" s="1351" t="str">
        <f t="shared" si="196"/>
        <v/>
      </c>
      <c r="CM72" s="1351" t="str">
        <f t="shared" si="197"/>
        <v/>
      </c>
      <c r="CN72" s="1350" t="str">
        <f t="shared" si="198"/>
        <v/>
      </c>
      <c r="CO72" s="1350" t="str">
        <f t="shared" si="199"/>
        <v/>
      </c>
      <c r="CP72" s="1350" t="str">
        <f t="shared" si="200"/>
        <v/>
      </c>
      <c r="CQ72" s="1350" t="str">
        <f t="shared" si="201"/>
        <v/>
      </c>
      <c r="CR72" s="1350" t="str">
        <f t="shared" si="202"/>
        <v/>
      </c>
      <c r="CS72" s="1349" t="str">
        <f t="shared" si="203"/>
        <v/>
      </c>
      <c r="CT72" s="1352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8" t="str">
        <f t="shared" si="188"/>
        <v/>
      </c>
      <c r="CE73" s="1349" t="str">
        <f t="shared" si="189"/>
        <v/>
      </c>
      <c r="CF73" s="1350" t="str">
        <f t="shared" si="190"/>
        <v/>
      </c>
      <c r="CG73" s="1350" t="str">
        <f t="shared" si="191"/>
        <v/>
      </c>
      <c r="CH73" s="1350" t="str">
        <f t="shared" si="192"/>
        <v/>
      </c>
      <c r="CI73" s="1350" t="str">
        <f t="shared" si="193"/>
        <v/>
      </c>
      <c r="CJ73" s="1350" t="str">
        <f t="shared" si="194"/>
        <v/>
      </c>
      <c r="CK73" s="1351" t="str">
        <f t="shared" si="195"/>
        <v/>
      </c>
      <c r="CL73" s="1351" t="str">
        <f t="shared" si="196"/>
        <v/>
      </c>
      <c r="CM73" s="1351" t="str">
        <f t="shared" si="197"/>
        <v/>
      </c>
      <c r="CN73" s="1350" t="str">
        <f t="shared" si="198"/>
        <v/>
      </c>
      <c r="CO73" s="1350" t="str">
        <f t="shared" si="199"/>
        <v/>
      </c>
      <c r="CP73" s="1350" t="str">
        <f t="shared" si="200"/>
        <v/>
      </c>
      <c r="CQ73" s="1350" t="str">
        <f t="shared" si="201"/>
        <v/>
      </c>
      <c r="CR73" s="1350" t="str">
        <f t="shared" si="202"/>
        <v/>
      </c>
      <c r="CS73" s="1349" t="str">
        <f t="shared" si="203"/>
        <v/>
      </c>
      <c r="CT73" s="1352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8" t="str">
        <f t="shared" si="188"/>
        <v/>
      </c>
      <c r="CE74" s="1349" t="str">
        <f t="shared" si="189"/>
        <v/>
      </c>
      <c r="CF74" s="1350" t="str">
        <f t="shared" si="190"/>
        <v/>
      </c>
      <c r="CG74" s="1350" t="str">
        <f t="shared" si="191"/>
        <v/>
      </c>
      <c r="CH74" s="1350" t="str">
        <f t="shared" si="192"/>
        <v/>
      </c>
      <c r="CI74" s="1350" t="str">
        <f t="shared" si="193"/>
        <v/>
      </c>
      <c r="CJ74" s="1350" t="str">
        <f t="shared" si="194"/>
        <v/>
      </c>
      <c r="CK74" s="1351" t="str">
        <f t="shared" si="195"/>
        <v/>
      </c>
      <c r="CL74" s="1351" t="str">
        <f t="shared" si="196"/>
        <v/>
      </c>
      <c r="CM74" s="1351" t="str">
        <f t="shared" si="197"/>
        <v/>
      </c>
      <c r="CN74" s="1350" t="str">
        <f t="shared" si="198"/>
        <v/>
      </c>
      <c r="CO74" s="1350" t="str">
        <f t="shared" si="199"/>
        <v/>
      </c>
      <c r="CP74" s="1350" t="str">
        <f t="shared" si="200"/>
        <v/>
      </c>
      <c r="CQ74" s="1350" t="str">
        <f t="shared" si="201"/>
        <v/>
      </c>
      <c r="CR74" s="1350" t="str">
        <f t="shared" si="202"/>
        <v/>
      </c>
      <c r="CS74" s="1349" t="str">
        <f t="shared" si="203"/>
        <v/>
      </c>
      <c r="CT74" s="1352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8" t="str">
        <f t="shared" si="188"/>
        <v/>
      </c>
      <c r="CE75" s="1349" t="str">
        <f t="shared" si="189"/>
        <v/>
      </c>
      <c r="CF75" s="1350" t="str">
        <f t="shared" si="190"/>
        <v/>
      </c>
      <c r="CG75" s="1350" t="str">
        <f t="shared" si="191"/>
        <v/>
      </c>
      <c r="CH75" s="1350" t="str">
        <f t="shared" si="192"/>
        <v/>
      </c>
      <c r="CI75" s="1350" t="str">
        <f t="shared" si="193"/>
        <v/>
      </c>
      <c r="CJ75" s="1350" t="str">
        <f t="shared" si="194"/>
        <v/>
      </c>
      <c r="CK75" s="1351" t="str">
        <f t="shared" si="195"/>
        <v/>
      </c>
      <c r="CL75" s="1351" t="str">
        <f t="shared" si="196"/>
        <v/>
      </c>
      <c r="CM75" s="1351" t="str">
        <f t="shared" si="197"/>
        <v/>
      </c>
      <c r="CN75" s="1350" t="str">
        <f t="shared" si="198"/>
        <v/>
      </c>
      <c r="CO75" s="1350" t="str">
        <f t="shared" si="199"/>
        <v/>
      </c>
      <c r="CP75" s="1350" t="str">
        <f t="shared" si="200"/>
        <v/>
      </c>
      <c r="CQ75" s="1350" t="str">
        <f t="shared" si="201"/>
        <v/>
      </c>
      <c r="CR75" s="1350" t="str">
        <f t="shared" si="202"/>
        <v/>
      </c>
      <c r="CS75" s="1349" t="str">
        <f t="shared" si="203"/>
        <v/>
      </c>
      <c r="CT75" s="1352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8" t="str">
        <f t="shared" si="188"/>
        <v/>
      </c>
      <c r="CE76" s="1349" t="str">
        <f t="shared" si="189"/>
        <v/>
      </c>
      <c r="CF76" s="1350" t="str">
        <f t="shared" si="190"/>
        <v/>
      </c>
      <c r="CG76" s="1350" t="str">
        <f t="shared" si="191"/>
        <v/>
      </c>
      <c r="CH76" s="1350" t="str">
        <f t="shared" si="192"/>
        <v/>
      </c>
      <c r="CI76" s="1350" t="str">
        <f t="shared" si="193"/>
        <v/>
      </c>
      <c r="CJ76" s="1350" t="str">
        <f t="shared" si="194"/>
        <v/>
      </c>
      <c r="CK76" s="1351" t="str">
        <f t="shared" si="195"/>
        <v/>
      </c>
      <c r="CL76" s="1351" t="str">
        <f t="shared" si="196"/>
        <v/>
      </c>
      <c r="CM76" s="1351" t="str">
        <f t="shared" si="197"/>
        <v/>
      </c>
      <c r="CN76" s="1350" t="str">
        <f t="shared" si="198"/>
        <v/>
      </c>
      <c r="CO76" s="1350" t="str">
        <f t="shared" si="199"/>
        <v/>
      </c>
      <c r="CP76" s="1350" t="str">
        <f t="shared" si="200"/>
        <v/>
      </c>
      <c r="CQ76" s="1350" t="str">
        <f t="shared" si="201"/>
        <v/>
      </c>
      <c r="CR76" s="1350" t="str">
        <f t="shared" si="202"/>
        <v/>
      </c>
      <c r="CS76" s="1349" t="str">
        <f t="shared" si="203"/>
        <v/>
      </c>
      <c r="CT76" s="1352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8" t="str">
        <f t="shared" si="188"/>
        <v/>
      </c>
      <c r="CE77" s="1349" t="str">
        <f t="shared" si="189"/>
        <v/>
      </c>
      <c r="CF77" s="1350" t="str">
        <f t="shared" si="190"/>
        <v/>
      </c>
      <c r="CG77" s="1350" t="str">
        <f t="shared" si="191"/>
        <v/>
      </c>
      <c r="CH77" s="1350" t="str">
        <f t="shared" si="192"/>
        <v/>
      </c>
      <c r="CI77" s="1350" t="str">
        <f t="shared" si="193"/>
        <v/>
      </c>
      <c r="CJ77" s="1350" t="str">
        <f t="shared" si="194"/>
        <v/>
      </c>
      <c r="CK77" s="1351" t="str">
        <f t="shared" si="195"/>
        <v/>
      </c>
      <c r="CL77" s="1351" t="str">
        <f t="shared" si="196"/>
        <v/>
      </c>
      <c r="CM77" s="1351" t="str">
        <f t="shared" si="197"/>
        <v/>
      </c>
      <c r="CN77" s="1350" t="str">
        <f t="shared" si="198"/>
        <v/>
      </c>
      <c r="CO77" s="1350" t="str">
        <f t="shared" si="199"/>
        <v/>
      </c>
      <c r="CP77" s="1350" t="str">
        <f t="shared" si="200"/>
        <v/>
      </c>
      <c r="CQ77" s="1350" t="str">
        <f t="shared" si="201"/>
        <v/>
      </c>
      <c r="CR77" s="1350" t="str">
        <f t="shared" si="202"/>
        <v/>
      </c>
      <c r="CS77" s="1349" t="str">
        <f t="shared" si="203"/>
        <v/>
      </c>
      <c r="CT77" s="1352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8" t="str">
        <f t="shared" si="188"/>
        <v/>
      </c>
      <c r="CE78" s="1349" t="str">
        <f t="shared" si="189"/>
        <v/>
      </c>
      <c r="CF78" s="1350" t="str">
        <f t="shared" si="190"/>
        <v/>
      </c>
      <c r="CG78" s="1350" t="str">
        <f t="shared" si="191"/>
        <v/>
      </c>
      <c r="CH78" s="1350" t="str">
        <f t="shared" si="192"/>
        <v/>
      </c>
      <c r="CI78" s="1350" t="str">
        <f t="shared" si="193"/>
        <v/>
      </c>
      <c r="CJ78" s="1350" t="str">
        <f t="shared" si="194"/>
        <v/>
      </c>
      <c r="CK78" s="1351" t="str">
        <f t="shared" si="195"/>
        <v/>
      </c>
      <c r="CL78" s="1351" t="str">
        <f t="shared" si="196"/>
        <v/>
      </c>
      <c r="CM78" s="1351" t="str">
        <f t="shared" si="197"/>
        <v/>
      </c>
      <c r="CN78" s="1350" t="str">
        <f t="shared" si="198"/>
        <v/>
      </c>
      <c r="CO78" s="1350" t="str">
        <f t="shared" si="199"/>
        <v/>
      </c>
      <c r="CP78" s="1350" t="str">
        <f t="shared" si="200"/>
        <v/>
      </c>
      <c r="CQ78" s="1350" t="str">
        <f t="shared" si="201"/>
        <v/>
      </c>
      <c r="CR78" s="1350" t="str">
        <f t="shared" si="202"/>
        <v/>
      </c>
      <c r="CS78" s="1349" t="str">
        <f t="shared" si="203"/>
        <v/>
      </c>
      <c r="CT78" s="1352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8" t="str">
        <f t="shared" si="188"/>
        <v/>
      </c>
      <c r="CE79" s="1349" t="str">
        <f t="shared" si="189"/>
        <v/>
      </c>
      <c r="CF79" s="1350" t="str">
        <f t="shared" si="190"/>
        <v/>
      </c>
      <c r="CG79" s="1350" t="str">
        <f t="shared" si="191"/>
        <v/>
      </c>
      <c r="CH79" s="1350" t="str">
        <f t="shared" si="192"/>
        <v/>
      </c>
      <c r="CI79" s="1350" t="str">
        <f t="shared" si="193"/>
        <v/>
      </c>
      <c r="CJ79" s="1350" t="str">
        <f t="shared" si="194"/>
        <v/>
      </c>
      <c r="CK79" s="1351" t="str">
        <f t="shared" si="195"/>
        <v/>
      </c>
      <c r="CL79" s="1351" t="str">
        <f t="shared" si="196"/>
        <v/>
      </c>
      <c r="CM79" s="1351" t="str">
        <f t="shared" si="197"/>
        <v/>
      </c>
      <c r="CN79" s="1350" t="str">
        <f t="shared" si="198"/>
        <v/>
      </c>
      <c r="CO79" s="1350" t="str">
        <f t="shared" si="199"/>
        <v/>
      </c>
      <c r="CP79" s="1350" t="str">
        <f t="shared" si="200"/>
        <v/>
      </c>
      <c r="CQ79" s="1350" t="str">
        <f t="shared" si="201"/>
        <v/>
      </c>
      <c r="CR79" s="1350" t="str">
        <f t="shared" si="202"/>
        <v/>
      </c>
      <c r="CS79" s="1349" t="str">
        <f t="shared" si="203"/>
        <v/>
      </c>
      <c r="CT79" s="1352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8" t="str">
        <f t="shared" si="188"/>
        <v/>
      </c>
      <c r="CE80" s="1349" t="str">
        <f t="shared" si="189"/>
        <v/>
      </c>
      <c r="CF80" s="1350" t="str">
        <f t="shared" si="190"/>
        <v/>
      </c>
      <c r="CG80" s="1350" t="str">
        <f t="shared" si="191"/>
        <v/>
      </c>
      <c r="CH80" s="1350" t="str">
        <f t="shared" si="192"/>
        <v/>
      </c>
      <c r="CI80" s="1350" t="str">
        <f t="shared" si="193"/>
        <v/>
      </c>
      <c r="CJ80" s="1350" t="str">
        <f t="shared" si="194"/>
        <v/>
      </c>
      <c r="CK80" s="1351" t="str">
        <f t="shared" si="195"/>
        <v/>
      </c>
      <c r="CL80" s="1351" t="str">
        <f t="shared" si="196"/>
        <v/>
      </c>
      <c r="CM80" s="1351" t="str">
        <f t="shared" si="197"/>
        <v/>
      </c>
      <c r="CN80" s="1350" t="str">
        <f t="shared" si="198"/>
        <v/>
      </c>
      <c r="CO80" s="1350" t="str">
        <f t="shared" si="199"/>
        <v/>
      </c>
      <c r="CP80" s="1350" t="str">
        <f t="shared" si="200"/>
        <v/>
      </c>
      <c r="CQ80" s="1350" t="str">
        <f t="shared" si="201"/>
        <v/>
      </c>
      <c r="CR80" s="1350" t="str">
        <f t="shared" si="202"/>
        <v/>
      </c>
      <c r="CS80" s="1349" t="str">
        <f t="shared" si="203"/>
        <v/>
      </c>
      <c r="CT80" s="1352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8">
        <f t="shared" si="188"/>
        <v>1</v>
      </c>
      <c r="CE81" s="1349">
        <f t="shared" si="189"/>
        <v>1</v>
      </c>
      <c r="CF81" s="1350">
        <f t="shared" si="190"/>
        <v>1</v>
      </c>
      <c r="CG81" s="1350">
        <f t="shared" si="191"/>
        <v>1</v>
      </c>
      <c r="CH81" s="1350">
        <f t="shared" si="192"/>
        <v>1</v>
      </c>
      <c r="CI81" s="1350">
        <f t="shared" si="193"/>
        <v>1</v>
      </c>
      <c r="CJ81" s="1350">
        <f t="shared" si="194"/>
        <v>1</v>
      </c>
      <c r="CK81" s="1351">
        <f t="shared" si="195"/>
        <v>1</v>
      </c>
      <c r="CL81" s="1351">
        <f t="shared" si="196"/>
        <v>1</v>
      </c>
      <c r="CM81" s="1351">
        <f t="shared" si="197"/>
        <v>1</v>
      </c>
      <c r="CN81" s="1350">
        <f t="shared" si="198"/>
        <v>1</v>
      </c>
      <c r="CO81" s="1350">
        <f t="shared" si="199"/>
        <v>1</v>
      </c>
      <c r="CP81" s="1350">
        <f t="shared" si="200"/>
        <v>1</v>
      </c>
      <c r="CQ81" s="1350">
        <f t="shared" si="201"/>
        <v>1</v>
      </c>
      <c r="CR81" s="1350">
        <f t="shared" si="202"/>
        <v>1</v>
      </c>
      <c r="CS81" s="1349">
        <f t="shared" si="203"/>
        <v>1</v>
      </c>
      <c r="CT81" s="1352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8" t="str">
        <f t="shared" si="188"/>
        <v/>
      </c>
      <c r="CE82" s="1349" t="str">
        <f t="shared" si="189"/>
        <v/>
      </c>
      <c r="CF82" s="1350" t="str">
        <f t="shared" si="190"/>
        <v/>
      </c>
      <c r="CG82" s="1350" t="str">
        <f t="shared" si="191"/>
        <v/>
      </c>
      <c r="CH82" s="1350" t="str">
        <f t="shared" si="192"/>
        <v/>
      </c>
      <c r="CI82" s="1350" t="str">
        <f t="shared" si="193"/>
        <v/>
      </c>
      <c r="CJ82" s="1350" t="str">
        <f t="shared" si="194"/>
        <v/>
      </c>
      <c r="CK82" s="1351" t="str">
        <f t="shared" si="195"/>
        <v/>
      </c>
      <c r="CL82" s="1351" t="str">
        <f t="shared" si="196"/>
        <v/>
      </c>
      <c r="CM82" s="1351" t="str">
        <f t="shared" si="197"/>
        <v/>
      </c>
      <c r="CN82" s="1350" t="str">
        <f t="shared" si="198"/>
        <v/>
      </c>
      <c r="CO82" s="1350" t="str">
        <f t="shared" si="199"/>
        <v/>
      </c>
      <c r="CP82" s="1350" t="str">
        <f t="shared" si="200"/>
        <v/>
      </c>
      <c r="CQ82" s="1350" t="str">
        <f t="shared" si="201"/>
        <v/>
      </c>
      <c r="CR82" s="1350" t="str">
        <f t="shared" si="202"/>
        <v/>
      </c>
      <c r="CS82" s="1349" t="str">
        <f t="shared" si="203"/>
        <v/>
      </c>
      <c r="CT82" s="1352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7" t="str">
        <f t="shared" si="188"/>
        <v/>
      </c>
      <c r="CE83" s="1368" t="str">
        <f t="shared" si="189"/>
        <v/>
      </c>
      <c r="CF83" s="1369" t="str">
        <f t="shared" si="190"/>
        <v/>
      </c>
      <c r="CG83" s="1369" t="str">
        <f t="shared" si="191"/>
        <v/>
      </c>
      <c r="CH83" s="1369" t="str">
        <f t="shared" si="192"/>
        <v/>
      </c>
      <c r="CI83" s="1369" t="str">
        <f t="shared" si="193"/>
        <v/>
      </c>
      <c r="CJ83" s="1369" t="str">
        <f t="shared" si="194"/>
        <v/>
      </c>
      <c r="CK83" s="1370" t="str">
        <f t="shared" si="195"/>
        <v/>
      </c>
      <c r="CL83" s="1370" t="str">
        <f t="shared" si="196"/>
        <v/>
      </c>
      <c r="CM83" s="1370" t="str">
        <f t="shared" si="197"/>
        <v/>
      </c>
      <c r="CN83" s="1369" t="str">
        <f t="shared" si="198"/>
        <v/>
      </c>
      <c r="CO83" s="1369" t="str">
        <f t="shared" si="199"/>
        <v/>
      </c>
      <c r="CP83" s="1369" t="str">
        <f t="shared" si="200"/>
        <v/>
      </c>
      <c r="CQ83" s="1369" t="str">
        <f t="shared" si="201"/>
        <v/>
      </c>
      <c r="CR83" s="1369" t="str">
        <f t="shared" si="202"/>
        <v/>
      </c>
      <c r="CS83" s="1368" t="str">
        <f t="shared" si="203"/>
        <v/>
      </c>
      <c r="CT83" s="1371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8" t="str">
        <f t="shared" si="188"/>
        <v/>
      </c>
      <c r="CE84" s="1349" t="str">
        <f t="shared" si="189"/>
        <v/>
      </c>
      <c r="CF84" s="1350" t="str">
        <f t="shared" si="190"/>
        <v/>
      </c>
      <c r="CG84" s="1350" t="str">
        <f t="shared" si="191"/>
        <v/>
      </c>
      <c r="CH84" s="1350" t="str">
        <f t="shared" si="192"/>
        <v/>
      </c>
      <c r="CI84" s="1350" t="str">
        <f t="shared" si="193"/>
        <v/>
      </c>
      <c r="CJ84" s="1350" t="str">
        <f t="shared" si="194"/>
        <v/>
      </c>
      <c r="CK84" s="1351" t="str">
        <f t="shared" si="195"/>
        <v/>
      </c>
      <c r="CL84" s="1351" t="str">
        <f t="shared" si="196"/>
        <v/>
      </c>
      <c r="CM84" s="1351" t="str">
        <f t="shared" si="197"/>
        <v/>
      </c>
      <c r="CN84" s="1350" t="str">
        <f t="shared" si="198"/>
        <v/>
      </c>
      <c r="CO84" s="1350" t="str">
        <f t="shared" si="199"/>
        <v/>
      </c>
      <c r="CP84" s="1350" t="str">
        <f t="shared" si="200"/>
        <v/>
      </c>
      <c r="CQ84" s="1350" t="str">
        <f t="shared" si="201"/>
        <v/>
      </c>
      <c r="CR84" s="1350" t="str">
        <f t="shared" si="202"/>
        <v/>
      </c>
      <c r="CS84" s="1349" t="str">
        <f t="shared" si="203"/>
        <v/>
      </c>
      <c r="CT84" s="1352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8" t="str">
        <f t="shared" si="188"/>
        <v/>
      </c>
      <c r="CE85" s="1349" t="str">
        <f t="shared" si="189"/>
        <v/>
      </c>
      <c r="CF85" s="1350" t="str">
        <f t="shared" si="190"/>
        <v/>
      </c>
      <c r="CG85" s="1350" t="str">
        <f t="shared" si="191"/>
        <v/>
      </c>
      <c r="CH85" s="1350" t="str">
        <f t="shared" si="192"/>
        <v/>
      </c>
      <c r="CI85" s="1350" t="str">
        <f t="shared" si="193"/>
        <v/>
      </c>
      <c r="CJ85" s="1350" t="str">
        <f t="shared" si="194"/>
        <v/>
      </c>
      <c r="CK85" s="1351" t="str">
        <f t="shared" si="195"/>
        <v/>
      </c>
      <c r="CL85" s="1351" t="str">
        <f t="shared" si="196"/>
        <v/>
      </c>
      <c r="CM85" s="1351" t="str">
        <f t="shared" si="197"/>
        <v/>
      </c>
      <c r="CN85" s="1350" t="str">
        <f t="shared" si="198"/>
        <v/>
      </c>
      <c r="CO85" s="1350" t="str">
        <f t="shared" si="199"/>
        <v/>
      </c>
      <c r="CP85" s="1350" t="str">
        <f t="shared" si="200"/>
        <v/>
      </c>
      <c r="CQ85" s="1350" t="str">
        <f t="shared" si="201"/>
        <v/>
      </c>
      <c r="CR85" s="1350" t="str">
        <f t="shared" si="202"/>
        <v/>
      </c>
      <c r="CS85" s="1349" t="str">
        <f t="shared" si="203"/>
        <v/>
      </c>
      <c r="CT85" s="1352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8" t="str">
        <f t="shared" si="188"/>
        <v/>
      </c>
      <c r="CE86" s="1349" t="str">
        <f t="shared" si="189"/>
        <v/>
      </c>
      <c r="CF86" s="1350" t="str">
        <f t="shared" si="190"/>
        <v/>
      </c>
      <c r="CG86" s="1350" t="str">
        <f t="shared" si="191"/>
        <v/>
      </c>
      <c r="CH86" s="1350" t="str">
        <f t="shared" si="192"/>
        <v/>
      </c>
      <c r="CI86" s="1350" t="str">
        <f t="shared" si="193"/>
        <v/>
      </c>
      <c r="CJ86" s="1350" t="str">
        <f t="shared" si="194"/>
        <v/>
      </c>
      <c r="CK86" s="1351" t="str">
        <f t="shared" si="195"/>
        <v/>
      </c>
      <c r="CL86" s="1351">
        <f t="shared" si="196"/>
        <v>1549</v>
      </c>
      <c r="CM86" s="1351" t="str">
        <f t="shared" si="197"/>
        <v/>
      </c>
      <c r="CN86" s="1350" t="str">
        <f t="shared" si="198"/>
        <v/>
      </c>
      <c r="CO86" s="1350" t="str">
        <f t="shared" si="199"/>
        <v/>
      </c>
      <c r="CP86" s="1350" t="str">
        <f t="shared" si="200"/>
        <v/>
      </c>
      <c r="CQ86" s="1350" t="str">
        <f t="shared" si="201"/>
        <v/>
      </c>
      <c r="CR86" s="1350" t="str">
        <f t="shared" si="202"/>
        <v/>
      </c>
      <c r="CS86" s="1349" t="str">
        <f t="shared" si="203"/>
        <v/>
      </c>
      <c r="CT86" s="1352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8" t="str">
        <f t="shared" si="188"/>
        <v/>
      </c>
      <c r="CE87" s="1349" t="str">
        <f t="shared" si="189"/>
        <v/>
      </c>
      <c r="CF87" s="1350" t="str">
        <f t="shared" si="190"/>
        <v/>
      </c>
      <c r="CG87" s="1350" t="str">
        <f t="shared" si="191"/>
        <v/>
      </c>
      <c r="CH87" s="1350" t="str">
        <f t="shared" si="192"/>
        <v/>
      </c>
      <c r="CI87" s="1350" t="str">
        <f t="shared" si="193"/>
        <v/>
      </c>
      <c r="CJ87" s="1350" t="str">
        <f t="shared" si="194"/>
        <v/>
      </c>
      <c r="CK87" s="1351" t="str">
        <f t="shared" si="195"/>
        <v/>
      </c>
      <c r="CL87" s="1351" t="str">
        <f t="shared" si="196"/>
        <v/>
      </c>
      <c r="CM87" s="1351" t="str">
        <f t="shared" si="197"/>
        <v/>
      </c>
      <c r="CN87" s="1350" t="str">
        <f t="shared" si="198"/>
        <v/>
      </c>
      <c r="CO87" s="1350" t="str">
        <f t="shared" si="199"/>
        <v/>
      </c>
      <c r="CP87" s="1350" t="str">
        <f t="shared" si="200"/>
        <v/>
      </c>
      <c r="CQ87" s="1350" t="str">
        <f t="shared" si="201"/>
        <v/>
      </c>
      <c r="CR87" s="1350" t="str">
        <f t="shared" si="202"/>
        <v/>
      </c>
      <c r="CS87" s="1349" t="str">
        <f t="shared" si="203"/>
        <v/>
      </c>
      <c r="CT87" s="1352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8" t="str">
        <f t="shared" si="188"/>
        <v/>
      </c>
      <c r="CE88" s="1349" t="str">
        <f t="shared" si="189"/>
        <v/>
      </c>
      <c r="CF88" s="1350" t="str">
        <f t="shared" si="190"/>
        <v/>
      </c>
      <c r="CG88" s="1350" t="str">
        <f t="shared" si="191"/>
        <v/>
      </c>
      <c r="CH88" s="1350" t="str">
        <f t="shared" si="192"/>
        <v/>
      </c>
      <c r="CI88" s="1350" t="str">
        <f t="shared" si="193"/>
        <v/>
      </c>
      <c r="CJ88" s="1350" t="str">
        <f t="shared" si="194"/>
        <v/>
      </c>
      <c r="CK88" s="1351" t="str">
        <f t="shared" si="195"/>
        <v/>
      </c>
      <c r="CL88" s="1351">
        <f t="shared" si="196"/>
        <v>0</v>
      </c>
      <c r="CM88" s="1351" t="str">
        <f t="shared" si="197"/>
        <v/>
      </c>
      <c r="CN88" s="1350" t="str">
        <f t="shared" si="198"/>
        <v/>
      </c>
      <c r="CO88" s="1350" t="str">
        <f t="shared" si="199"/>
        <v/>
      </c>
      <c r="CP88" s="1350" t="str">
        <f t="shared" si="200"/>
        <v/>
      </c>
      <c r="CQ88" s="1350" t="str">
        <f t="shared" si="201"/>
        <v/>
      </c>
      <c r="CR88" s="1350" t="str">
        <f t="shared" si="202"/>
        <v/>
      </c>
      <c r="CS88" s="1349" t="str">
        <f t="shared" si="203"/>
        <v/>
      </c>
      <c r="CT88" s="1352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7" t="str">
        <f t="shared" si="188"/>
        <v/>
      </c>
      <c r="CE89" s="1368" t="str">
        <f t="shared" si="189"/>
        <v/>
      </c>
      <c r="CF89" s="1369" t="str">
        <f t="shared" si="190"/>
        <v/>
      </c>
      <c r="CG89" s="1369" t="str">
        <f t="shared" si="191"/>
        <v/>
      </c>
      <c r="CH89" s="1369" t="str">
        <f t="shared" si="192"/>
        <v/>
      </c>
      <c r="CI89" s="1369" t="str">
        <f t="shared" si="193"/>
        <v/>
      </c>
      <c r="CJ89" s="1369" t="str">
        <f t="shared" si="194"/>
        <v/>
      </c>
      <c r="CK89" s="1370" t="str">
        <f t="shared" si="195"/>
        <v/>
      </c>
      <c r="CL89" s="1370" t="str">
        <f t="shared" si="196"/>
        <v/>
      </c>
      <c r="CM89" s="1370" t="str">
        <f t="shared" si="197"/>
        <v/>
      </c>
      <c r="CN89" s="1369" t="str">
        <f t="shared" si="198"/>
        <v/>
      </c>
      <c r="CO89" s="1369" t="str">
        <f t="shared" si="199"/>
        <v/>
      </c>
      <c r="CP89" s="1369" t="str">
        <f t="shared" si="200"/>
        <v/>
      </c>
      <c r="CQ89" s="1369" t="str">
        <f t="shared" si="201"/>
        <v/>
      </c>
      <c r="CR89" s="1369" t="str">
        <f t="shared" si="202"/>
        <v/>
      </c>
      <c r="CS89" s="1368" t="str">
        <f t="shared" si="203"/>
        <v/>
      </c>
      <c r="CT89" s="1371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7" t="str">
        <f t="shared" si="188"/>
        <v/>
      </c>
      <c r="CE90" s="1368" t="str">
        <f t="shared" si="189"/>
        <v/>
      </c>
      <c r="CF90" s="1369" t="str">
        <f t="shared" si="190"/>
        <v/>
      </c>
      <c r="CG90" s="1369" t="str">
        <f t="shared" si="191"/>
        <v/>
      </c>
      <c r="CH90" s="1369" t="str">
        <f t="shared" si="192"/>
        <v/>
      </c>
      <c r="CI90" s="1369" t="str">
        <f t="shared" si="193"/>
        <v/>
      </c>
      <c r="CJ90" s="1369" t="str">
        <f t="shared" si="194"/>
        <v/>
      </c>
      <c r="CK90" s="1370" t="str">
        <f t="shared" si="195"/>
        <v/>
      </c>
      <c r="CL90" s="1370" t="str">
        <f t="shared" si="196"/>
        <v/>
      </c>
      <c r="CM90" s="1370" t="str">
        <f t="shared" si="197"/>
        <v/>
      </c>
      <c r="CN90" s="1369" t="str">
        <f t="shared" si="198"/>
        <v/>
      </c>
      <c r="CO90" s="1369" t="str">
        <f t="shared" si="199"/>
        <v/>
      </c>
      <c r="CP90" s="1369" t="str">
        <f t="shared" si="200"/>
        <v/>
      </c>
      <c r="CQ90" s="1369" t="str">
        <f t="shared" si="201"/>
        <v/>
      </c>
      <c r="CR90" s="1369" t="str">
        <f t="shared" si="202"/>
        <v/>
      </c>
      <c r="CS90" s="1368" t="str">
        <f t="shared" si="203"/>
        <v/>
      </c>
      <c r="CT90" s="1371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7" t="str">
        <f t="shared" si="188"/>
        <v/>
      </c>
      <c r="CE91" s="1368" t="str">
        <f t="shared" si="189"/>
        <v/>
      </c>
      <c r="CF91" s="1369" t="str">
        <f t="shared" si="190"/>
        <v/>
      </c>
      <c r="CG91" s="1369" t="str">
        <f t="shared" si="191"/>
        <v/>
      </c>
      <c r="CH91" s="1369" t="str">
        <f t="shared" si="192"/>
        <v/>
      </c>
      <c r="CI91" s="1369" t="str">
        <f t="shared" si="193"/>
        <v/>
      </c>
      <c r="CJ91" s="1369" t="str">
        <f t="shared" si="194"/>
        <v/>
      </c>
      <c r="CK91" s="1370" t="str">
        <f t="shared" si="195"/>
        <v/>
      </c>
      <c r="CL91" s="1370" t="str">
        <f t="shared" si="196"/>
        <v/>
      </c>
      <c r="CM91" s="1370" t="str">
        <f t="shared" si="197"/>
        <v/>
      </c>
      <c r="CN91" s="1369" t="str">
        <f t="shared" si="198"/>
        <v/>
      </c>
      <c r="CO91" s="1369" t="str">
        <f t="shared" si="199"/>
        <v/>
      </c>
      <c r="CP91" s="1369" t="str">
        <f t="shared" si="200"/>
        <v/>
      </c>
      <c r="CQ91" s="1369" t="str">
        <f t="shared" si="201"/>
        <v/>
      </c>
      <c r="CR91" s="1369" t="str">
        <f t="shared" si="202"/>
        <v/>
      </c>
      <c r="CS91" s="1368" t="str">
        <f t="shared" si="203"/>
        <v/>
      </c>
      <c r="CT91" s="1371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8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58"/>
        <v>0</v>
      </c>
      <c r="CF93" s="1350">
        <f t="shared" si="258"/>
        <v>0</v>
      </c>
      <c r="CG93" s="1350">
        <f t="shared" si="258"/>
        <v>0</v>
      </c>
      <c r="CH93" s="1350">
        <f t="shared" si="258"/>
        <v>0</v>
      </c>
      <c r="CI93" s="1350">
        <f t="shared" si="258"/>
        <v>0</v>
      </c>
      <c r="CJ93" s="1350">
        <f t="shared" si="258"/>
        <v>0</v>
      </c>
      <c r="CK93" s="1351">
        <f t="shared" si="258"/>
        <v>0</v>
      </c>
      <c r="CL93" s="1351">
        <f t="shared" si="258"/>
        <v>5</v>
      </c>
      <c r="CM93" s="1351">
        <f t="shared" si="258"/>
        <v>5</v>
      </c>
      <c r="CN93" s="1350">
        <f t="shared" si="258"/>
        <v>6</v>
      </c>
      <c r="CO93" s="1350">
        <f t="shared" si="258"/>
        <v>6</v>
      </c>
      <c r="CP93" s="1350">
        <f t="shared" si="258"/>
        <v>10</v>
      </c>
      <c r="CQ93" s="1350">
        <f t="shared" si="258"/>
        <v>14</v>
      </c>
      <c r="CR93" s="1350">
        <f t="shared" si="258"/>
        <v>20</v>
      </c>
      <c r="CS93" s="1349">
        <f t="shared" si="258"/>
        <v>22</v>
      </c>
      <c r="CT93" s="1352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58"/>
        <v>90</v>
      </c>
      <c r="CF94" s="1350">
        <f t="shared" si="258"/>
        <v>90</v>
      </c>
      <c r="CG94" s="1350">
        <f t="shared" si="258"/>
        <v>90</v>
      </c>
      <c r="CH94" s="1350">
        <f t="shared" si="258"/>
        <v>90</v>
      </c>
      <c r="CI94" s="1350">
        <f t="shared" si="258"/>
        <v>90</v>
      </c>
      <c r="CJ94" s="1350">
        <f t="shared" si="258"/>
        <v>90</v>
      </c>
      <c r="CK94" s="1351">
        <f t="shared" si="258"/>
        <v>90</v>
      </c>
      <c r="CL94" s="1351">
        <f t="shared" si="258"/>
        <v>135</v>
      </c>
      <c r="CM94" s="1351">
        <f t="shared" si="258"/>
        <v>135</v>
      </c>
      <c r="CN94" s="1350">
        <f t="shared" si="258"/>
        <v>135</v>
      </c>
      <c r="CO94" s="1350">
        <f t="shared" si="258"/>
        <v>135</v>
      </c>
      <c r="CP94" s="1350">
        <f t="shared" si="258"/>
        <v>135</v>
      </c>
      <c r="CQ94" s="1350">
        <f t="shared" si="258"/>
        <v>135</v>
      </c>
      <c r="CR94" s="1350">
        <f t="shared" si="258"/>
        <v>135</v>
      </c>
      <c r="CS94" s="1349">
        <f t="shared" si="258"/>
        <v>135</v>
      </c>
      <c r="CT94" s="1352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8" t="str">
        <f t="shared" si="258"/>
        <v/>
      </c>
      <c r="CE95" s="1349" t="str">
        <f t="shared" si="258"/>
        <v/>
      </c>
      <c r="CF95" s="1350" t="str">
        <f t="shared" si="258"/>
        <v/>
      </c>
      <c r="CG95" s="1350" t="str">
        <f t="shared" si="258"/>
        <v/>
      </c>
      <c r="CH95" s="1350">
        <f t="shared" si="258"/>
        <v>2</v>
      </c>
      <c r="CI95" s="1350">
        <f t="shared" si="258"/>
        <v>2.4</v>
      </c>
      <c r="CJ95" s="1350">
        <f t="shared" si="258"/>
        <v>4</v>
      </c>
      <c r="CK95" s="1351">
        <f t="shared" si="258"/>
        <v>5</v>
      </c>
      <c r="CL95" s="1351">
        <f t="shared" si="258"/>
        <v>5</v>
      </c>
      <c r="CM95" s="1351">
        <f t="shared" si="258"/>
        <v>5</v>
      </c>
      <c r="CN95" s="1350">
        <f t="shared" si="258"/>
        <v>5</v>
      </c>
      <c r="CO95" s="1350">
        <f t="shared" si="258"/>
        <v>5</v>
      </c>
      <c r="CP95" s="1350">
        <f t="shared" si="258"/>
        <v>6</v>
      </c>
      <c r="CQ95" s="1350" t="str">
        <f t="shared" si="258"/>
        <v/>
      </c>
      <c r="CR95" s="1350" t="str">
        <f t="shared" si="258"/>
        <v/>
      </c>
      <c r="CS95" s="1349" t="str">
        <f t="shared" si="258"/>
        <v/>
      </c>
      <c r="CT95" s="1352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8" t="str">
        <f t="shared" si="258"/>
        <v/>
      </c>
      <c r="CE96" s="1349" t="str">
        <f t="shared" si="258"/>
        <v/>
      </c>
      <c r="CF96" s="1350" t="str">
        <f t="shared" si="258"/>
        <v/>
      </c>
      <c r="CG96" s="1350" t="str">
        <f t="shared" si="258"/>
        <v/>
      </c>
      <c r="CH96" s="1350">
        <f t="shared" si="258"/>
        <v>1620</v>
      </c>
      <c r="CI96" s="1350">
        <f t="shared" si="258"/>
        <v>3240</v>
      </c>
      <c r="CJ96" s="1350">
        <f t="shared" si="258"/>
        <v>3375</v>
      </c>
      <c r="CK96" s="1351">
        <f t="shared" si="258"/>
        <v>4050</v>
      </c>
      <c r="CL96" s="1351">
        <f t="shared" si="258"/>
        <v>6750</v>
      </c>
      <c r="CM96" s="1351">
        <f t="shared" si="258"/>
        <v>9450</v>
      </c>
      <c r="CN96" s="1350">
        <f t="shared" si="258"/>
        <v>13500</v>
      </c>
      <c r="CO96" s="1350">
        <f t="shared" si="258"/>
        <v>14850</v>
      </c>
      <c r="CP96" s="1350">
        <f t="shared" si="258"/>
        <v>16200</v>
      </c>
      <c r="CQ96" s="1350" t="str">
        <f t="shared" si="258"/>
        <v/>
      </c>
      <c r="CR96" s="1350" t="str">
        <f t="shared" si="258"/>
        <v/>
      </c>
      <c r="CS96" s="1349" t="str">
        <f t="shared" si="258"/>
        <v/>
      </c>
      <c r="CT96" s="1352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207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8" t="str">
        <f t="shared" si="258"/>
        <v/>
      </c>
      <c r="CE97" s="1349" t="str">
        <f t="shared" si="258"/>
        <v/>
      </c>
      <c r="CF97" s="1350" t="str">
        <f t="shared" si="258"/>
        <v/>
      </c>
      <c r="CG97" s="1350" t="str">
        <f t="shared" si="258"/>
        <v/>
      </c>
      <c r="CH97" s="1350">
        <f t="shared" si="258"/>
        <v>0</v>
      </c>
      <c r="CI97" s="1350">
        <f t="shared" si="258"/>
        <v>0</v>
      </c>
      <c r="CJ97" s="1350">
        <f t="shared" si="258"/>
        <v>1000</v>
      </c>
      <c r="CK97" s="1351">
        <f t="shared" si="258"/>
        <v>1000</v>
      </c>
      <c r="CL97" s="1351">
        <f t="shared" si="258"/>
        <v>1500</v>
      </c>
      <c r="CM97" s="1351">
        <f t="shared" si="258"/>
        <v>2000</v>
      </c>
      <c r="CN97" s="1350">
        <f t="shared" si="258"/>
        <v>5000</v>
      </c>
      <c r="CO97" s="1350">
        <f t="shared" si="258"/>
        <v>10000</v>
      </c>
      <c r="CP97" s="1350">
        <f t="shared" si="258"/>
        <v>10000</v>
      </c>
      <c r="CQ97" s="1350" t="str">
        <f t="shared" si="258"/>
        <v/>
      </c>
      <c r="CR97" s="1350" t="str">
        <f t="shared" si="258"/>
        <v/>
      </c>
      <c r="CS97" s="1349" t="str">
        <f t="shared" si="258"/>
        <v/>
      </c>
      <c r="CT97" s="1352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8" t="str">
        <f t="shared" si="258"/>
        <v/>
      </c>
      <c r="CE98" s="1349" t="str">
        <f t="shared" si="258"/>
        <v/>
      </c>
      <c r="CF98" s="1350" t="str">
        <f t="shared" si="258"/>
        <v/>
      </c>
      <c r="CG98" s="1350" t="str">
        <f t="shared" si="258"/>
        <v/>
      </c>
      <c r="CH98" s="1350" t="str">
        <f t="shared" si="258"/>
        <v/>
      </c>
      <c r="CI98" s="1350">
        <f t="shared" si="258"/>
        <v>1.2</v>
      </c>
      <c r="CJ98" s="1350">
        <f t="shared" si="258"/>
        <v>1.5</v>
      </c>
      <c r="CK98" s="1351">
        <f t="shared" si="258"/>
        <v>1.6</v>
      </c>
      <c r="CL98" s="1351">
        <f t="shared" si="258"/>
        <v>1.6</v>
      </c>
      <c r="CM98" s="1351">
        <f t="shared" si="258"/>
        <v>1.6</v>
      </c>
      <c r="CN98" s="1350">
        <f t="shared" si="258"/>
        <v>2</v>
      </c>
      <c r="CO98" s="1350">
        <f t="shared" si="258"/>
        <v>2</v>
      </c>
      <c r="CP98" s="1350" t="str">
        <f t="shared" si="258"/>
        <v/>
      </c>
      <c r="CQ98" s="1350" t="str">
        <f t="shared" si="258"/>
        <v/>
      </c>
      <c r="CR98" s="1350" t="str">
        <f t="shared" si="258"/>
        <v/>
      </c>
      <c r="CS98" s="1349" t="str">
        <f t="shared" si="258"/>
        <v/>
      </c>
      <c r="CT98" s="1352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8" t="str">
        <f t="shared" si="258"/>
        <v/>
      </c>
      <c r="CE99" s="1349" t="str">
        <f t="shared" si="258"/>
        <v/>
      </c>
      <c r="CF99" s="1350" t="str">
        <f t="shared" si="258"/>
        <v/>
      </c>
      <c r="CG99" s="1350" t="str">
        <f t="shared" si="258"/>
        <v/>
      </c>
      <c r="CH99" s="1350">
        <f t="shared" si="258"/>
        <v>0</v>
      </c>
      <c r="CI99" s="1350">
        <f t="shared" si="258"/>
        <v>0</v>
      </c>
      <c r="CJ99" s="1350">
        <f t="shared" si="258"/>
        <v>1500</v>
      </c>
      <c r="CK99" s="1351">
        <f t="shared" si="258"/>
        <v>1600</v>
      </c>
      <c r="CL99" s="1351">
        <f t="shared" si="258"/>
        <v>3000</v>
      </c>
      <c r="CM99" s="1351">
        <f t="shared" si="258"/>
        <v>4000</v>
      </c>
      <c r="CN99" s="1350">
        <f t="shared" si="258"/>
        <v>8000</v>
      </c>
      <c r="CO99" s="1350">
        <f t="shared" si="258"/>
        <v>12000</v>
      </c>
      <c r="CP99" s="1350">
        <f t="shared" si="258"/>
        <v>16000</v>
      </c>
      <c r="CQ99" s="1350" t="str">
        <f t="shared" si="258"/>
        <v/>
      </c>
      <c r="CR99" s="1350" t="str">
        <f t="shared" si="258"/>
        <v/>
      </c>
      <c r="CS99" s="1349" t="str">
        <f t="shared" si="258"/>
        <v/>
      </c>
      <c r="CT99" s="1352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8">
        <f t="shared" si="258"/>
        <v>1</v>
      </c>
      <c r="CE100" s="1349">
        <f t="shared" si="258"/>
        <v>1</v>
      </c>
      <c r="CF100" s="1350">
        <f t="shared" si="258"/>
        <v>1</v>
      </c>
      <c r="CG100" s="1350">
        <f t="shared" si="258"/>
        <v>1</v>
      </c>
      <c r="CH100" s="1350">
        <f t="shared" si="258"/>
        <v>1</v>
      </c>
      <c r="CI100" s="1350">
        <f t="shared" si="258"/>
        <v>1</v>
      </c>
      <c r="CJ100" s="1350">
        <f t="shared" si="258"/>
        <v>1</v>
      </c>
      <c r="CK100" s="1351">
        <f t="shared" si="258"/>
        <v>1</v>
      </c>
      <c r="CL100" s="1351">
        <f t="shared" si="258"/>
        <v>1</v>
      </c>
      <c r="CM100" s="1351">
        <f t="shared" si="258"/>
        <v>1</v>
      </c>
      <c r="CN100" s="1350">
        <f t="shared" si="258"/>
        <v>1</v>
      </c>
      <c r="CO100" s="1350">
        <f t="shared" si="258"/>
        <v>1</v>
      </c>
      <c r="CP100" s="1350">
        <f t="shared" si="258"/>
        <v>1</v>
      </c>
      <c r="CQ100" s="1350">
        <f t="shared" si="258"/>
        <v>1</v>
      </c>
      <c r="CR100" s="1350">
        <f t="shared" si="258"/>
        <v>1</v>
      </c>
      <c r="CS100" s="1349">
        <f t="shared" si="258"/>
        <v>1</v>
      </c>
      <c r="CT100" s="1352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8" t="str">
        <f t="shared" si="258"/>
        <v/>
      </c>
      <c r="CE101" s="1349" t="str">
        <f t="shared" si="258"/>
        <v/>
      </c>
      <c r="CF101" s="1350" t="str">
        <f t="shared" si="258"/>
        <v/>
      </c>
      <c r="CG101" s="1350" t="str">
        <f t="shared" si="258"/>
        <v/>
      </c>
      <c r="CH101" s="1350" t="str">
        <f t="shared" si="258"/>
        <v/>
      </c>
      <c r="CI101" s="1350" t="str">
        <f t="shared" si="258"/>
        <v/>
      </c>
      <c r="CJ101" s="1350">
        <f t="shared" si="258"/>
        <v>0</v>
      </c>
      <c r="CK101" s="1351">
        <f t="shared" si="258"/>
        <v>0</v>
      </c>
      <c r="CL101" s="1351">
        <f t="shared" si="258"/>
        <v>0</v>
      </c>
      <c r="CM101" s="1351">
        <f t="shared" si="258"/>
        <v>0</v>
      </c>
      <c r="CN101" s="1350">
        <f t="shared" si="258"/>
        <v>20</v>
      </c>
      <c r="CO101" s="1350">
        <f t="shared" si="258"/>
        <v>1500</v>
      </c>
      <c r="CP101" s="1350" t="str">
        <f t="shared" si="258"/>
        <v/>
      </c>
      <c r="CQ101" s="1350" t="str">
        <f t="shared" si="258"/>
        <v/>
      </c>
      <c r="CR101" s="1350" t="str">
        <f t="shared" si="258"/>
        <v/>
      </c>
      <c r="CS101" s="1349" t="str">
        <f t="shared" si="258"/>
        <v/>
      </c>
      <c r="CT101" s="1352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8">
        <f t="shared" si="258"/>
        <v>90</v>
      </c>
      <c r="CE102" s="1349">
        <f t="shared" si="258"/>
        <v>90</v>
      </c>
      <c r="CF102" s="1350">
        <f t="shared" si="258"/>
        <v>90</v>
      </c>
      <c r="CG102" s="1350">
        <f t="shared" si="258"/>
        <v>90</v>
      </c>
      <c r="CH102" s="1350">
        <f t="shared" si="258"/>
        <v>90</v>
      </c>
      <c r="CI102" s="1350">
        <f t="shared" si="258"/>
        <v>90</v>
      </c>
      <c r="CJ102" s="1350">
        <f t="shared" si="258"/>
        <v>90</v>
      </c>
      <c r="CK102" s="1351">
        <f t="shared" si="258"/>
        <v>90</v>
      </c>
      <c r="CL102" s="1351">
        <f t="shared" si="258"/>
        <v>90</v>
      </c>
      <c r="CM102" s="1351">
        <f t="shared" si="258"/>
        <v>90</v>
      </c>
      <c r="CN102" s="1350">
        <f t="shared" si="258"/>
        <v>90</v>
      </c>
      <c r="CO102" s="1350">
        <f t="shared" si="258"/>
        <v>135</v>
      </c>
      <c r="CP102" s="1350">
        <f t="shared" si="258"/>
        <v>135</v>
      </c>
      <c r="CQ102" s="1350">
        <f t="shared" si="258"/>
        <v>135</v>
      </c>
      <c r="CR102" s="1350">
        <f t="shared" si="258"/>
        <v>135</v>
      </c>
      <c r="CS102" s="1349">
        <f t="shared" si="258"/>
        <v>135</v>
      </c>
      <c r="CT102" s="1352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8" t="str">
        <f t="shared" si="258"/>
        <v/>
      </c>
      <c r="CE103" s="1349" t="str">
        <f t="shared" si="258"/>
        <v/>
      </c>
      <c r="CF103" s="1350" t="str">
        <f t="shared" si="258"/>
        <v/>
      </c>
      <c r="CG103" s="1350" t="str">
        <f t="shared" si="258"/>
        <v/>
      </c>
      <c r="CH103" s="1350">
        <f t="shared" si="258"/>
        <v>0</v>
      </c>
      <c r="CI103" s="1350">
        <f t="shared" si="258"/>
        <v>0</v>
      </c>
      <c r="CJ103" s="1350">
        <f t="shared" si="258"/>
        <v>0</v>
      </c>
      <c r="CK103" s="1351">
        <f t="shared" si="258"/>
        <v>1</v>
      </c>
      <c r="CL103" s="1351">
        <f t="shared" si="258"/>
        <v>1</v>
      </c>
      <c r="CM103" s="1351">
        <f t="shared" si="258"/>
        <v>1</v>
      </c>
      <c r="CN103" s="1350">
        <f t="shared" si="258"/>
        <v>2</v>
      </c>
      <c r="CO103" s="1350">
        <f t="shared" si="258"/>
        <v>3</v>
      </c>
      <c r="CP103" s="1350">
        <f t="shared" si="258"/>
        <v>3</v>
      </c>
      <c r="CQ103" s="1350" t="str">
        <f t="shared" si="258"/>
        <v/>
      </c>
      <c r="CR103" s="1350" t="str">
        <f t="shared" si="258"/>
        <v/>
      </c>
      <c r="CS103" s="1349" t="str">
        <f t="shared" si="258"/>
        <v/>
      </c>
      <c r="CT103" s="1352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6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8" t="str">
        <f t="shared" si="258"/>
        <v/>
      </c>
      <c r="CE104" s="1349" t="str">
        <f t="shared" si="258"/>
        <v/>
      </c>
      <c r="CF104" s="1350" t="str">
        <f t="shared" si="258"/>
        <v/>
      </c>
      <c r="CG104" s="1350" t="str">
        <f t="shared" si="258"/>
        <v/>
      </c>
      <c r="CH104" s="1350">
        <f t="shared" si="258"/>
        <v>0</v>
      </c>
      <c r="CI104" s="1350">
        <f t="shared" si="258"/>
        <v>0</v>
      </c>
      <c r="CJ104" s="1350">
        <f t="shared" si="258"/>
        <v>0</v>
      </c>
      <c r="CK104" s="1351">
        <f t="shared" si="258"/>
        <v>675</v>
      </c>
      <c r="CL104" s="1351">
        <f t="shared" si="258"/>
        <v>810</v>
      </c>
      <c r="CM104" s="1351">
        <f t="shared" si="258"/>
        <v>1350</v>
      </c>
      <c r="CN104" s="1350">
        <f t="shared" si="258"/>
        <v>1350</v>
      </c>
      <c r="CO104" s="1350">
        <f t="shared" si="258"/>
        <v>5670</v>
      </c>
      <c r="CP104" s="1350">
        <f t="shared" si="258"/>
        <v>8100</v>
      </c>
      <c r="CQ104" s="1350" t="str">
        <f t="shared" si="258"/>
        <v/>
      </c>
      <c r="CR104" s="1350" t="str">
        <f t="shared" si="258"/>
        <v/>
      </c>
      <c r="CS104" s="1349" t="str">
        <f t="shared" si="258"/>
        <v/>
      </c>
      <c r="CT104" s="1352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8" t="str">
        <f t="shared" si="258"/>
        <v/>
      </c>
      <c r="CE105" s="1349" t="str">
        <f t="shared" si="258"/>
        <v/>
      </c>
      <c r="CF105" s="1350" t="str">
        <f t="shared" si="258"/>
        <v/>
      </c>
      <c r="CG105" s="1350" t="str">
        <f t="shared" si="258"/>
        <v/>
      </c>
      <c r="CH105" s="1350">
        <f t="shared" si="258"/>
        <v>0</v>
      </c>
      <c r="CI105" s="1350">
        <f t="shared" si="258"/>
        <v>0</v>
      </c>
      <c r="CJ105" s="1350">
        <f t="shared" si="258"/>
        <v>0</v>
      </c>
      <c r="CK105" s="1351">
        <f t="shared" si="258"/>
        <v>0</v>
      </c>
      <c r="CL105" s="1351">
        <f t="shared" si="258"/>
        <v>0</v>
      </c>
      <c r="CM105" s="1351">
        <f t="shared" si="258"/>
        <v>0</v>
      </c>
      <c r="CN105" s="1350">
        <f t="shared" si="258"/>
        <v>0</v>
      </c>
      <c r="CO105" s="1350">
        <f t="shared" si="258"/>
        <v>2000</v>
      </c>
      <c r="CP105" s="1350">
        <f t="shared" si="258"/>
        <v>6000</v>
      </c>
      <c r="CQ105" s="1350" t="str">
        <f t="shared" si="258"/>
        <v/>
      </c>
      <c r="CR105" s="1350" t="str">
        <f t="shared" si="258"/>
        <v/>
      </c>
      <c r="CS105" s="1349" t="str">
        <f t="shared" si="258"/>
        <v/>
      </c>
      <c r="CT105" s="1352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8" t="str">
        <f t="shared" si="258"/>
        <v/>
      </c>
      <c r="CE106" s="1349" t="str">
        <f t="shared" si="258"/>
        <v/>
      </c>
      <c r="CF106" s="1350" t="str">
        <f t="shared" si="258"/>
        <v/>
      </c>
      <c r="CG106" s="1350" t="str">
        <f t="shared" si="258"/>
        <v/>
      </c>
      <c r="CH106" s="1350" t="str">
        <f t="shared" si="258"/>
        <v/>
      </c>
      <c r="CI106" s="1350" t="str">
        <f t="shared" si="258"/>
        <v/>
      </c>
      <c r="CJ106" s="1350" t="str">
        <f t="shared" si="258"/>
        <v/>
      </c>
      <c r="CK106" s="1351" t="str">
        <f t="shared" si="258"/>
        <v/>
      </c>
      <c r="CL106" s="1351">
        <f t="shared" si="258"/>
        <v>1.2</v>
      </c>
      <c r="CM106" s="1351">
        <f t="shared" si="258"/>
        <v>2.5</v>
      </c>
      <c r="CN106" s="1350" t="str">
        <f t="shared" si="258"/>
        <v/>
      </c>
      <c r="CO106" s="1350" t="str">
        <f t="shared" si="258"/>
        <v/>
      </c>
      <c r="CP106" s="1350" t="str">
        <f t="shared" si="258"/>
        <v/>
      </c>
      <c r="CQ106" s="1350" t="str">
        <f t="shared" si="258"/>
        <v/>
      </c>
      <c r="CR106" s="1350" t="str">
        <f t="shared" si="258"/>
        <v/>
      </c>
      <c r="CS106" s="1349" t="str">
        <f t="shared" si="258"/>
        <v/>
      </c>
      <c r="CT106" s="1352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8" t="str">
        <f t="shared" si="258"/>
        <v/>
      </c>
      <c r="CE107" s="1349" t="str">
        <f t="shared" si="258"/>
        <v/>
      </c>
      <c r="CF107" s="1350" t="str">
        <f t="shared" si="258"/>
        <v/>
      </c>
      <c r="CG107" s="1350" t="str">
        <f t="shared" si="258"/>
        <v/>
      </c>
      <c r="CH107" s="1350">
        <f t="shared" si="258"/>
        <v>0</v>
      </c>
      <c r="CI107" s="1350">
        <f t="shared" si="258"/>
        <v>0</v>
      </c>
      <c r="CJ107" s="1350">
        <f t="shared" si="258"/>
        <v>0</v>
      </c>
      <c r="CK107" s="1351">
        <f t="shared" si="258"/>
        <v>0</v>
      </c>
      <c r="CL107" s="1351">
        <f t="shared" si="258"/>
        <v>0</v>
      </c>
      <c r="CM107" s="1351">
        <f t="shared" si="258"/>
        <v>0</v>
      </c>
      <c r="CN107" s="1350">
        <f t="shared" si="258"/>
        <v>0</v>
      </c>
      <c r="CO107" s="1350">
        <f t="shared" si="258"/>
        <v>5000</v>
      </c>
      <c r="CP107" s="1350">
        <f t="shared" si="258"/>
        <v>7200</v>
      </c>
      <c r="CQ107" s="1350" t="str">
        <f t="shared" si="258"/>
        <v/>
      </c>
      <c r="CR107" s="1350" t="str">
        <f t="shared" si="258"/>
        <v/>
      </c>
      <c r="CS107" s="1349" t="str">
        <f t="shared" si="258"/>
        <v/>
      </c>
      <c r="CT107" s="1352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8">
        <f t="shared" si="258"/>
        <v>1</v>
      </c>
      <c r="CE108" s="1349">
        <f t="shared" si="258"/>
        <v>1</v>
      </c>
      <c r="CF108" s="1350">
        <f t="shared" si="258"/>
        <v>1</v>
      </c>
      <c r="CG108" s="1350">
        <f t="shared" si="258"/>
        <v>1</v>
      </c>
      <c r="CH108" s="1350">
        <f t="shared" si="258"/>
        <v>1</v>
      </c>
      <c r="CI108" s="1350">
        <f t="shared" si="258"/>
        <v>1</v>
      </c>
      <c r="CJ108" s="1350">
        <f t="shared" si="258"/>
        <v>1</v>
      </c>
      <c r="CK108" s="1351">
        <f t="shared" si="258"/>
        <v>1</v>
      </c>
      <c r="CL108" s="1351">
        <f t="shared" si="258"/>
        <v>1</v>
      </c>
      <c r="CM108" s="1351">
        <f t="shared" si="258"/>
        <v>1</v>
      </c>
      <c r="CN108" s="1350">
        <f t="shared" si="258"/>
        <v>1</v>
      </c>
      <c r="CO108" s="1350">
        <f t="shared" si="258"/>
        <v>1</v>
      </c>
      <c r="CP108" s="1350">
        <f t="shared" si="258"/>
        <v>1</v>
      </c>
      <c r="CQ108" s="1350">
        <f t="shared" si="258"/>
        <v>1</v>
      </c>
      <c r="CR108" s="1350">
        <f t="shared" si="258"/>
        <v>1</v>
      </c>
      <c r="CS108" s="1349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8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1"/>
        <v/>
      </c>
      <c r="CF109" s="1350" t="str">
        <f t="shared" si="301"/>
        <v/>
      </c>
      <c r="CG109" s="1350" t="str">
        <f t="shared" si="301"/>
        <v/>
      </c>
      <c r="CH109" s="1350">
        <f t="shared" si="301"/>
        <v>0</v>
      </c>
      <c r="CI109" s="1350">
        <f t="shared" si="301"/>
        <v>0</v>
      </c>
      <c r="CJ109" s="1350">
        <f t="shared" si="301"/>
        <v>0</v>
      </c>
      <c r="CK109" s="1351">
        <f t="shared" si="301"/>
        <v>0</v>
      </c>
      <c r="CL109" s="1351">
        <f t="shared" si="301"/>
        <v>0</v>
      </c>
      <c r="CM109" s="1351">
        <f t="shared" si="301"/>
        <v>0</v>
      </c>
      <c r="CN109" s="1350">
        <f t="shared" si="301"/>
        <v>0</v>
      </c>
      <c r="CO109" s="1350">
        <f t="shared" si="301"/>
        <v>0</v>
      </c>
      <c r="CP109" s="1350">
        <f t="shared" si="301"/>
        <v>1100</v>
      </c>
      <c r="CQ109" s="1350" t="str">
        <f t="shared" si="301"/>
        <v/>
      </c>
      <c r="CR109" s="1350" t="str">
        <f t="shared" si="301"/>
        <v/>
      </c>
      <c r="CS109" s="1349" t="str">
        <f t="shared" si="301"/>
        <v/>
      </c>
      <c r="CT109" s="1352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3" t="str">
        <f t="shared" si="302"/>
        <v/>
      </c>
      <c r="CE110" s="1354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07"/>
        <v/>
      </c>
      <c r="CG110" s="1355" t="str">
        <f t="shared" si="307"/>
        <v/>
      </c>
      <c r="CH110" s="1355">
        <f t="shared" si="307"/>
        <v>0</v>
      </c>
      <c r="CI110" s="1355">
        <f t="shared" si="307"/>
        <v>0</v>
      </c>
      <c r="CJ110" s="1355">
        <f t="shared" si="307"/>
        <v>0.18518518518518517</v>
      </c>
      <c r="CK110" s="1356">
        <f t="shared" si="307"/>
        <v>0.24691358024691357</v>
      </c>
      <c r="CL110" s="1356">
        <f t="shared" si="307"/>
        <v>0.37037037037037035</v>
      </c>
      <c r="CM110" s="1356">
        <f t="shared" si="307"/>
        <v>0.46296296296296297</v>
      </c>
      <c r="CN110" s="1355">
        <f t="shared" si="307"/>
        <v>0.61728395061728392</v>
      </c>
      <c r="CO110" s="1355">
        <f t="shared" si="307"/>
        <v>0.61728395061728392</v>
      </c>
      <c r="CP110" s="1355">
        <f t="shared" si="307"/>
        <v>0.7407407407407407</v>
      </c>
      <c r="CQ110" s="1355" t="str">
        <f t="shared" si="307"/>
        <v/>
      </c>
      <c r="CR110" s="1355" t="str">
        <f t="shared" si="307"/>
        <v/>
      </c>
      <c r="CS110" s="1354" t="str">
        <f t="shared" si="307"/>
        <v/>
      </c>
      <c r="CT110" s="1357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3" t="str">
        <f t="shared" si="302"/>
        <v/>
      </c>
      <c r="CE111" s="1354" t="str">
        <f t="shared" si="308"/>
        <v/>
      </c>
      <c r="CF111" s="1355" t="str">
        <f t="shared" si="308"/>
        <v/>
      </c>
      <c r="CG111" s="1355" t="str">
        <f t="shared" si="308"/>
        <v/>
      </c>
      <c r="CH111" s="1355">
        <f t="shared" si="308"/>
        <v>24.8</v>
      </c>
      <c r="CI111" s="1355">
        <f t="shared" si="308"/>
        <v>102</v>
      </c>
      <c r="CJ111" s="1355">
        <f t="shared" si="308"/>
        <v>120</v>
      </c>
      <c r="CK111" s="1356">
        <f t="shared" si="308"/>
        <v>161.20000000000002</v>
      </c>
      <c r="CL111" s="1356">
        <f t="shared" si="308"/>
        <v>176</v>
      </c>
      <c r="CM111" s="1356">
        <f t="shared" si="308"/>
        <v>244</v>
      </c>
      <c r="CN111" s="1355">
        <f t="shared" si="308"/>
        <v>248</v>
      </c>
      <c r="CO111" s="1355">
        <f t="shared" si="308"/>
        <v>324.8</v>
      </c>
      <c r="CP111" s="1355">
        <f t="shared" si="308"/>
        <v>594</v>
      </c>
      <c r="CQ111" s="1355" t="str">
        <f t="shared" si="308"/>
        <v/>
      </c>
      <c r="CR111" s="1355" t="str">
        <f t="shared" si="308"/>
        <v/>
      </c>
      <c r="CS111" s="1354" t="str">
        <f t="shared" si="308"/>
        <v/>
      </c>
      <c r="CT111" s="1357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3" t="str">
        <f t="shared" si="302"/>
        <v/>
      </c>
      <c r="CE112" s="1354" t="str">
        <f t="shared" si="308"/>
        <v/>
      </c>
      <c r="CF112" s="1355" t="str">
        <f t="shared" si="308"/>
        <v/>
      </c>
      <c r="CG112" s="1355" t="str">
        <f t="shared" si="308"/>
        <v/>
      </c>
      <c r="CH112" s="1355" t="str">
        <f t="shared" si="308"/>
        <v/>
      </c>
      <c r="CI112" s="1355" t="str">
        <f t="shared" si="308"/>
        <v/>
      </c>
      <c r="CJ112" s="1355" t="str">
        <f t="shared" si="308"/>
        <v/>
      </c>
      <c r="CK112" s="1356" t="str">
        <f t="shared" si="308"/>
        <v/>
      </c>
      <c r="CL112" s="1356" t="str">
        <f t="shared" si="308"/>
        <v/>
      </c>
      <c r="CM112" s="1356" t="str">
        <f t="shared" si="308"/>
        <v/>
      </c>
      <c r="CN112" s="1355" t="str">
        <f t="shared" si="308"/>
        <v/>
      </c>
      <c r="CO112" s="1355" t="str">
        <f t="shared" si="308"/>
        <v/>
      </c>
      <c r="CP112" s="1355" t="str">
        <f t="shared" si="308"/>
        <v/>
      </c>
      <c r="CQ112" s="1355" t="str">
        <f t="shared" si="308"/>
        <v/>
      </c>
      <c r="CR112" s="1355" t="str">
        <f t="shared" si="308"/>
        <v/>
      </c>
      <c r="CS112" s="1354" t="str">
        <f t="shared" si="308"/>
        <v/>
      </c>
      <c r="CT112" s="1357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3" t="str">
        <f t="shared" si="302"/>
        <v/>
      </c>
      <c r="CE113" s="1354" t="str">
        <f t="shared" si="308"/>
        <v/>
      </c>
      <c r="CF113" s="1355" t="str">
        <f t="shared" si="308"/>
        <v/>
      </c>
      <c r="CG113" s="1355" t="str">
        <f t="shared" si="308"/>
        <v/>
      </c>
      <c r="CH113" s="1355" t="str">
        <f t="shared" si="308"/>
        <v/>
      </c>
      <c r="CI113" s="1355" t="str">
        <f t="shared" si="308"/>
        <v/>
      </c>
      <c r="CJ113" s="1355" t="str">
        <f t="shared" si="308"/>
        <v/>
      </c>
      <c r="CK113" s="1356" t="str">
        <f t="shared" si="308"/>
        <v/>
      </c>
      <c r="CL113" s="1356" t="str">
        <f t="shared" si="308"/>
        <v/>
      </c>
      <c r="CM113" s="1356" t="str">
        <f t="shared" si="308"/>
        <v/>
      </c>
      <c r="CN113" s="1355" t="str">
        <f t="shared" si="308"/>
        <v/>
      </c>
      <c r="CO113" s="1355" t="str">
        <f t="shared" si="308"/>
        <v/>
      </c>
      <c r="CP113" s="1355" t="str">
        <f t="shared" si="308"/>
        <v/>
      </c>
      <c r="CQ113" s="1355" t="str">
        <f t="shared" si="308"/>
        <v/>
      </c>
      <c r="CR113" s="1355" t="str">
        <f t="shared" si="308"/>
        <v/>
      </c>
      <c r="CS113" s="1354" t="str">
        <f t="shared" si="308"/>
        <v/>
      </c>
      <c r="CT113" s="1357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3" t="str">
        <f t="shared" si="302"/>
        <v/>
      </c>
      <c r="CE114" s="1354" t="str">
        <f t="shared" si="308"/>
        <v/>
      </c>
      <c r="CF114" s="1355" t="str">
        <f t="shared" si="308"/>
        <v/>
      </c>
      <c r="CG114" s="1355" t="str">
        <f t="shared" si="308"/>
        <v/>
      </c>
      <c r="CH114" s="1355" t="str">
        <f t="shared" si="308"/>
        <v/>
      </c>
      <c r="CI114" s="1355" t="str">
        <f t="shared" si="308"/>
        <v/>
      </c>
      <c r="CJ114" s="1355" t="str">
        <f t="shared" si="308"/>
        <v/>
      </c>
      <c r="CK114" s="1356" t="str">
        <f t="shared" si="308"/>
        <v/>
      </c>
      <c r="CL114" s="1356" t="str">
        <f t="shared" si="308"/>
        <v/>
      </c>
      <c r="CM114" s="1356" t="str">
        <f t="shared" si="308"/>
        <v/>
      </c>
      <c r="CN114" s="1355" t="str">
        <f t="shared" si="308"/>
        <v/>
      </c>
      <c r="CO114" s="1355" t="str">
        <f t="shared" si="308"/>
        <v/>
      </c>
      <c r="CP114" s="1355" t="str">
        <f t="shared" si="308"/>
        <v/>
      </c>
      <c r="CQ114" s="1355" t="str">
        <f t="shared" si="308"/>
        <v/>
      </c>
      <c r="CR114" s="1355" t="str">
        <f t="shared" si="308"/>
        <v/>
      </c>
      <c r="CS114" s="1354" t="str">
        <f t="shared" si="308"/>
        <v/>
      </c>
      <c r="CT114" s="1357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3" t="str">
        <f t="shared" si="302"/>
        <v/>
      </c>
      <c r="CE115" s="1354" t="str">
        <f t="shared" si="308"/>
        <v/>
      </c>
      <c r="CF115" s="1355" t="str">
        <f t="shared" si="308"/>
        <v/>
      </c>
      <c r="CG115" s="1355" t="str">
        <f t="shared" si="308"/>
        <v/>
      </c>
      <c r="CH115" s="1355" t="str">
        <f t="shared" si="308"/>
        <v/>
      </c>
      <c r="CI115" s="1355" t="str">
        <f t="shared" si="308"/>
        <v/>
      </c>
      <c r="CJ115" s="1355" t="str">
        <f t="shared" si="308"/>
        <v/>
      </c>
      <c r="CK115" s="1356" t="str">
        <f t="shared" si="308"/>
        <v/>
      </c>
      <c r="CL115" s="1356" t="str">
        <f t="shared" si="308"/>
        <v/>
      </c>
      <c r="CM115" s="1356" t="str">
        <f t="shared" si="308"/>
        <v/>
      </c>
      <c r="CN115" s="1355" t="str">
        <f t="shared" si="308"/>
        <v/>
      </c>
      <c r="CO115" s="1355" t="str">
        <f t="shared" si="308"/>
        <v/>
      </c>
      <c r="CP115" s="1355" t="str">
        <f t="shared" si="308"/>
        <v/>
      </c>
      <c r="CQ115" s="1355" t="str">
        <f t="shared" si="308"/>
        <v/>
      </c>
      <c r="CR115" s="1355" t="str">
        <f t="shared" si="308"/>
        <v/>
      </c>
      <c r="CS115" s="1354" t="str">
        <f t="shared" si="308"/>
        <v/>
      </c>
      <c r="CT115" s="1357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3" t="str">
        <f t="shared" si="302"/>
        <v/>
      </c>
      <c r="CE116" s="1354" t="str">
        <f t="shared" si="308"/>
        <v/>
      </c>
      <c r="CF116" s="1355" t="str">
        <f t="shared" si="308"/>
        <v/>
      </c>
      <c r="CG116" s="1355" t="str">
        <f t="shared" si="308"/>
        <v/>
      </c>
      <c r="CH116" s="1355">
        <f t="shared" si="308"/>
        <v>5.176777560339204E-2</v>
      </c>
      <c r="CI116" s="1355">
        <f t="shared" si="308"/>
        <v>0.11575638972899246</v>
      </c>
      <c r="CJ116" s="1355">
        <f t="shared" si="308"/>
        <v>0.15655577299412918</v>
      </c>
      <c r="CK116" s="1356">
        <f t="shared" si="308"/>
        <v>0.16699282452707109</v>
      </c>
      <c r="CL116" s="1356">
        <f t="shared" si="308"/>
        <v>0.16803652968036531</v>
      </c>
      <c r="CM116" s="1356">
        <f t="shared" si="308"/>
        <v>0.20642168587374066</v>
      </c>
      <c r="CN116" s="1355">
        <f t="shared" si="308"/>
        <v>0.25883887801696026</v>
      </c>
      <c r="CO116" s="1355">
        <f t="shared" si="308"/>
        <v>0.30998043052837571</v>
      </c>
      <c r="CP116" s="1355">
        <f t="shared" si="308"/>
        <v>0.33050663187649493</v>
      </c>
      <c r="CQ116" s="1355" t="str">
        <f t="shared" si="308"/>
        <v/>
      </c>
      <c r="CR116" s="1355" t="str">
        <f t="shared" si="308"/>
        <v/>
      </c>
      <c r="CS116" s="1354" t="str">
        <f t="shared" si="308"/>
        <v/>
      </c>
      <c r="CT116" s="1357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3" t="str">
        <f t="shared" si="302"/>
        <v/>
      </c>
      <c r="CE117" s="1354" t="str">
        <f t="shared" si="308"/>
        <v/>
      </c>
      <c r="CF117" s="1355" t="str">
        <f t="shared" si="308"/>
        <v/>
      </c>
      <c r="CG117" s="1355" t="str">
        <f t="shared" si="308"/>
        <v/>
      </c>
      <c r="CH117" s="1355">
        <f t="shared" si="308"/>
        <v>0</v>
      </c>
      <c r="CI117" s="1355">
        <f t="shared" si="308"/>
        <v>0</v>
      </c>
      <c r="CJ117" s="1355">
        <f t="shared" si="308"/>
        <v>0</v>
      </c>
      <c r="CK117" s="1356">
        <f t="shared" si="308"/>
        <v>4.2270058708414875E-2</v>
      </c>
      <c r="CL117" s="1356">
        <f t="shared" si="308"/>
        <v>5.1236434798078628E-2</v>
      </c>
      <c r="CM117" s="1356">
        <f t="shared" si="308"/>
        <v>5.6360078277886493E-2</v>
      </c>
      <c r="CN117" s="1355">
        <f t="shared" si="308"/>
        <v>8.3496412263535547E-2</v>
      </c>
      <c r="CO117" s="1355">
        <f t="shared" si="308"/>
        <v>9.393346379647749E-2</v>
      </c>
      <c r="CP117" s="1355">
        <f t="shared" si="308"/>
        <v>0.17023990722620858</v>
      </c>
      <c r="CQ117" s="1355" t="str">
        <f t="shared" si="308"/>
        <v/>
      </c>
      <c r="CR117" s="1355" t="str">
        <f t="shared" si="308"/>
        <v/>
      </c>
      <c r="CS117" s="1354" t="str">
        <f t="shared" si="308"/>
        <v/>
      </c>
      <c r="CT117" s="1357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3" t="str">
        <f t="shared" si="302"/>
        <v/>
      </c>
      <c r="CE118" s="1354" t="str">
        <f t="shared" si="308"/>
        <v/>
      </c>
      <c r="CF118" s="1355" t="str">
        <f t="shared" si="308"/>
        <v/>
      </c>
      <c r="CG118" s="1355" t="str">
        <f t="shared" si="308"/>
        <v/>
      </c>
      <c r="CH118" s="1355">
        <f t="shared" si="308"/>
        <v>0</v>
      </c>
      <c r="CI118" s="1355">
        <f t="shared" si="308"/>
        <v>0</v>
      </c>
      <c r="CJ118" s="1355">
        <f t="shared" si="308"/>
        <v>0</v>
      </c>
      <c r="CK118" s="1356">
        <f t="shared" si="308"/>
        <v>0</v>
      </c>
      <c r="CL118" s="1356">
        <f t="shared" si="308"/>
        <v>0</v>
      </c>
      <c r="CM118" s="1356">
        <f t="shared" si="308"/>
        <v>0</v>
      </c>
      <c r="CN118" s="1355">
        <f t="shared" si="308"/>
        <v>0</v>
      </c>
      <c r="CO118" s="1355">
        <f t="shared" si="308"/>
        <v>0</v>
      </c>
      <c r="CP118" s="1355">
        <f t="shared" si="308"/>
        <v>0</v>
      </c>
      <c r="CQ118" s="1355" t="str">
        <f t="shared" si="308"/>
        <v/>
      </c>
      <c r="CR118" s="1355" t="str">
        <f t="shared" si="308"/>
        <v/>
      </c>
      <c r="CS118" s="1354" t="str">
        <f t="shared" si="308"/>
        <v/>
      </c>
      <c r="CT118" s="1357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9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9">
        <f t="shared" si="323"/>
        <v>45</v>
      </c>
      <c r="CE121" s="1380">
        <f t="shared" si="324"/>
        <v>45</v>
      </c>
      <c r="CF121" s="1381">
        <f t="shared" si="325"/>
        <v>45</v>
      </c>
      <c r="CG121" s="1381">
        <f t="shared" si="326"/>
        <v>45</v>
      </c>
      <c r="CH121" s="1381">
        <f t="shared" si="327"/>
        <v>45</v>
      </c>
      <c r="CI121" s="1381">
        <f t="shared" si="328"/>
        <v>45</v>
      </c>
      <c r="CJ121" s="1381">
        <f t="shared" si="329"/>
        <v>45</v>
      </c>
      <c r="CK121" s="1382">
        <f t="shared" si="330"/>
        <v>45</v>
      </c>
      <c r="CL121" s="1382">
        <f t="shared" si="331"/>
        <v>45</v>
      </c>
      <c r="CM121" s="1382">
        <f t="shared" si="332"/>
        <v>45</v>
      </c>
      <c r="CN121" s="1381">
        <f t="shared" si="333"/>
        <v>45</v>
      </c>
      <c r="CO121" s="1381">
        <f t="shared" si="334"/>
        <v>45</v>
      </c>
      <c r="CP121" s="1381">
        <f t="shared" si="335"/>
        <v>45</v>
      </c>
      <c r="CQ121" s="1381">
        <f t="shared" si="336"/>
        <v>45</v>
      </c>
      <c r="CR121" s="1381">
        <f t="shared" si="337"/>
        <v>45</v>
      </c>
      <c r="CS121" s="1380">
        <f t="shared" si="338"/>
        <v>45</v>
      </c>
      <c r="CT121" s="1383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9" t="str">
        <f t="shared" si="323"/>
        <v/>
      </c>
      <c r="CE122" s="1380" t="str">
        <f t="shared" si="324"/>
        <v/>
      </c>
      <c r="CF122" s="1381" t="str">
        <f t="shared" si="325"/>
        <v/>
      </c>
      <c r="CG122" s="1381" t="str">
        <f t="shared" si="326"/>
        <v/>
      </c>
      <c r="CH122" s="1381" t="str">
        <f t="shared" si="327"/>
        <v/>
      </c>
      <c r="CI122" s="1381" t="str">
        <f t="shared" si="328"/>
        <v/>
      </c>
      <c r="CJ122" s="1381" t="str">
        <f t="shared" si="329"/>
        <v/>
      </c>
      <c r="CK122" s="1382" t="str">
        <f t="shared" si="330"/>
        <v/>
      </c>
      <c r="CL122" s="1382" t="str">
        <f t="shared" si="331"/>
        <v/>
      </c>
      <c r="CM122" s="1382" t="str">
        <f t="shared" si="332"/>
        <v/>
      </c>
      <c r="CN122" s="1381" t="str">
        <f t="shared" si="333"/>
        <v/>
      </c>
      <c r="CO122" s="1381" t="str">
        <f t="shared" si="334"/>
        <v/>
      </c>
      <c r="CP122" s="1381" t="str">
        <f t="shared" si="335"/>
        <v/>
      </c>
      <c r="CQ122" s="1381" t="str">
        <f t="shared" si="336"/>
        <v/>
      </c>
      <c r="CR122" s="1381" t="str">
        <f t="shared" si="337"/>
        <v/>
      </c>
      <c r="CS122" s="1380" t="str">
        <f t="shared" si="338"/>
        <v/>
      </c>
      <c r="CT122" s="1383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9" t="str">
        <f t="shared" si="323"/>
        <v/>
      </c>
      <c r="CE123" s="1380" t="str">
        <f t="shared" si="324"/>
        <v/>
      </c>
      <c r="CF123" s="1381" t="str">
        <f t="shared" si="325"/>
        <v/>
      </c>
      <c r="CG123" s="1381" t="str">
        <f t="shared" si="326"/>
        <v/>
      </c>
      <c r="CH123" s="1381" t="str">
        <f t="shared" si="327"/>
        <v/>
      </c>
      <c r="CI123" s="1381" t="str">
        <f t="shared" si="328"/>
        <v/>
      </c>
      <c r="CJ123" s="1381" t="str">
        <f t="shared" si="329"/>
        <v/>
      </c>
      <c r="CK123" s="1382" t="str">
        <f t="shared" si="330"/>
        <v/>
      </c>
      <c r="CL123" s="1382" t="str">
        <f t="shared" si="331"/>
        <v/>
      </c>
      <c r="CM123" s="1382" t="str">
        <f t="shared" si="332"/>
        <v/>
      </c>
      <c r="CN123" s="1381" t="str">
        <f t="shared" si="333"/>
        <v/>
      </c>
      <c r="CO123" s="1381" t="str">
        <f t="shared" si="334"/>
        <v/>
      </c>
      <c r="CP123" s="1381" t="str">
        <f t="shared" si="335"/>
        <v/>
      </c>
      <c r="CQ123" s="1381" t="str">
        <f t="shared" si="336"/>
        <v/>
      </c>
      <c r="CR123" s="1381" t="str">
        <f t="shared" si="337"/>
        <v/>
      </c>
      <c r="CS123" s="1380" t="str">
        <f t="shared" si="338"/>
        <v/>
      </c>
      <c r="CT123" s="1383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9" t="str">
        <f t="shared" si="323"/>
        <v/>
      </c>
      <c r="CE124" s="1380" t="str">
        <f t="shared" si="324"/>
        <v/>
      </c>
      <c r="CF124" s="1381" t="str">
        <f t="shared" si="325"/>
        <v/>
      </c>
      <c r="CG124" s="1381" t="str">
        <f t="shared" si="326"/>
        <v/>
      </c>
      <c r="CH124" s="1381" t="str">
        <f t="shared" si="327"/>
        <v/>
      </c>
      <c r="CI124" s="1381" t="str">
        <f t="shared" si="328"/>
        <v/>
      </c>
      <c r="CJ124" s="1381" t="str">
        <f t="shared" si="329"/>
        <v/>
      </c>
      <c r="CK124" s="1382" t="str">
        <f t="shared" si="330"/>
        <v/>
      </c>
      <c r="CL124" s="1382" t="str">
        <f t="shared" si="331"/>
        <v/>
      </c>
      <c r="CM124" s="1382" t="str">
        <f t="shared" si="332"/>
        <v/>
      </c>
      <c r="CN124" s="1381" t="str">
        <f t="shared" si="333"/>
        <v/>
      </c>
      <c r="CO124" s="1381" t="str">
        <f t="shared" si="334"/>
        <v/>
      </c>
      <c r="CP124" s="1381" t="str">
        <f t="shared" si="335"/>
        <v/>
      </c>
      <c r="CQ124" s="1381" t="str">
        <f t="shared" si="336"/>
        <v/>
      </c>
      <c r="CR124" s="1381" t="str">
        <f t="shared" si="337"/>
        <v/>
      </c>
      <c r="CS124" s="1380" t="str">
        <f t="shared" si="338"/>
        <v/>
      </c>
      <c r="CT124" s="1383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9" t="str">
        <f t="shared" si="323"/>
        <v/>
      </c>
      <c r="CE125" s="1380" t="str">
        <f t="shared" si="324"/>
        <v/>
      </c>
      <c r="CF125" s="1381" t="str">
        <f t="shared" si="325"/>
        <v/>
      </c>
      <c r="CG125" s="1381" t="str">
        <f t="shared" si="326"/>
        <v/>
      </c>
      <c r="CH125" s="1381" t="str">
        <f t="shared" si="327"/>
        <v/>
      </c>
      <c r="CI125" s="1381" t="str">
        <f t="shared" si="328"/>
        <v/>
      </c>
      <c r="CJ125" s="1381" t="str">
        <f t="shared" si="329"/>
        <v/>
      </c>
      <c r="CK125" s="1382" t="str">
        <f t="shared" si="330"/>
        <v/>
      </c>
      <c r="CL125" s="1382" t="str">
        <f t="shared" si="331"/>
        <v/>
      </c>
      <c r="CM125" s="1382" t="str">
        <f t="shared" si="332"/>
        <v/>
      </c>
      <c r="CN125" s="1381" t="str">
        <f t="shared" si="333"/>
        <v/>
      </c>
      <c r="CO125" s="1381" t="str">
        <f t="shared" si="334"/>
        <v/>
      </c>
      <c r="CP125" s="1381" t="str">
        <f t="shared" si="335"/>
        <v/>
      </c>
      <c r="CQ125" s="1381" t="str">
        <f t="shared" si="336"/>
        <v/>
      </c>
      <c r="CR125" s="1381" t="str">
        <f t="shared" si="337"/>
        <v/>
      </c>
      <c r="CS125" s="1380" t="str">
        <f t="shared" si="338"/>
        <v/>
      </c>
      <c r="CT125" s="1383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9" t="str">
        <f t="shared" si="323"/>
        <v/>
      </c>
      <c r="CE126" s="1380" t="str">
        <f t="shared" si="324"/>
        <v/>
      </c>
      <c r="CF126" s="1381" t="str">
        <f t="shared" si="325"/>
        <v/>
      </c>
      <c r="CG126" s="1381" t="str">
        <f t="shared" si="326"/>
        <v/>
      </c>
      <c r="CH126" s="1381" t="str">
        <f t="shared" si="327"/>
        <v/>
      </c>
      <c r="CI126" s="1381" t="str">
        <f t="shared" si="328"/>
        <v/>
      </c>
      <c r="CJ126" s="1381" t="str">
        <f t="shared" si="329"/>
        <v/>
      </c>
      <c r="CK126" s="1382" t="str">
        <f t="shared" si="330"/>
        <v/>
      </c>
      <c r="CL126" s="1382" t="str">
        <f t="shared" si="331"/>
        <v/>
      </c>
      <c r="CM126" s="1382" t="str">
        <f t="shared" si="332"/>
        <v/>
      </c>
      <c r="CN126" s="1381" t="str">
        <f t="shared" si="333"/>
        <v/>
      </c>
      <c r="CO126" s="1381" t="str">
        <f t="shared" si="334"/>
        <v/>
      </c>
      <c r="CP126" s="1381" t="str">
        <f t="shared" si="335"/>
        <v/>
      </c>
      <c r="CQ126" s="1381" t="str">
        <f t="shared" si="336"/>
        <v/>
      </c>
      <c r="CR126" s="1381" t="str">
        <f t="shared" si="337"/>
        <v/>
      </c>
      <c r="CS126" s="1380" t="str">
        <f t="shared" si="338"/>
        <v/>
      </c>
      <c r="CT126" s="1383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9">
        <f t="shared" si="323"/>
        <v>1</v>
      </c>
      <c r="CE127" s="1380">
        <f t="shared" si="324"/>
        <v>1</v>
      </c>
      <c r="CF127" s="1381">
        <f t="shared" si="325"/>
        <v>1</v>
      </c>
      <c r="CG127" s="1381">
        <f t="shared" si="326"/>
        <v>1</v>
      </c>
      <c r="CH127" s="1381">
        <f t="shared" si="327"/>
        <v>1</v>
      </c>
      <c r="CI127" s="1381">
        <f t="shared" si="328"/>
        <v>1</v>
      </c>
      <c r="CJ127" s="1381">
        <f t="shared" si="329"/>
        <v>1</v>
      </c>
      <c r="CK127" s="1382">
        <f t="shared" si="330"/>
        <v>1</v>
      </c>
      <c r="CL127" s="1382">
        <f t="shared" si="331"/>
        <v>1</v>
      </c>
      <c r="CM127" s="1382">
        <f t="shared" si="332"/>
        <v>1</v>
      </c>
      <c r="CN127" s="1381">
        <f t="shared" si="333"/>
        <v>1</v>
      </c>
      <c r="CO127" s="1381">
        <f t="shared" si="334"/>
        <v>1</v>
      </c>
      <c r="CP127" s="1381">
        <f t="shared" si="335"/>
        <v>1</v>
      </c>
      <c r="CQ127" s="1381">
        <f t="shared" si="336"/>
        <v>1</v>
      </c>
      <c r="CR127" s="1381">
        <f t="shared" si="337"/>
        <v>1</v>
      </c>
      <c r="CS127" s="1380">
        <f t="shared" si="338"/>
        <v>1</v>
      </c>
      <c r="CT127" s="1383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9" t="str">
        <f t="shared" si="323"/>
        <v/>
      </c>
      <c r="CE128" s="1380" t="str">
        <f t="shared" si="324"/>
        <v/>
      </c>
      <c r="CF128" s="1381" t="str">
        <f t="shared" si="325"/>
        <v/>
      </c>
      <c r="CG128" s="1381" t="str">
        <f t="shared" si="326"/>
        <v/>
      </c>
      <c r="CH128" s="1381" t="str">
        <f t="shared" si="327"/>
        <v/>
      </c>
      <c r="CI128" s="1381" t="str">
        <f t="shared" si="328"/>
        <v/>
      </c>
      <c r="CJ128" s="1381" t="str">
        <f t="shared" si="329"/>
        <v/>
      </c>
      <c r="CK128" s="1382" t="str">
        <f t="shared" si="330"/>
        <v/>
      </c>
      <c r="CL128" s="1382" t="str">
        <f t="shared" si="331"/>
        <v/>
      </c>
      <c r="CM128" s="1382" t="str">
        <f t="shared" si="332"/>
        <v/>
      </c>
      <c r="CN128" s="1381" t="str">
        <f t="shared" si="333"/>
        <v/>
      </c>
      <c r="CO128" s="1381" t="str">
        <f t="shared" si="334"/>
        <v/>
      </c>
      <c r="CP128" s="1381" t="str">
        <f t="shared" si="335"/>
        <v/>
      </c>
      <c r="CQ128" s="1381" t="str">
        <f t="shared" si="336"/>
        <v/>
      </c>
      <c r="CR128" s="1381" t="str">
        <f t="shared" si="337"/>
        <v/>
      </c>
      <c r="CS128" s="1380" t="str">
        <f t="shared" si="338"/>
        <v/>
      </c>
      <c r="CT128" s="1383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9" t="str">
        <f t="shared" si="323"/>
        <v/>
      </c>
      <c r="CE129" s="1380" t="str">
        <f t="shared" si="324"/>
        <v/>
      </c>
      <c r="CF129" s="1381" t="str">
        <f t="shared" si="325"/>
        <v/>
      </c>
      <c r="CG129" s="1381" t="str">
        <f t="shared" si="326"/>
        <v/>
      </c>
      <c r="CH129" s="1381" t="str">
        <f t="shared" si="327"/>
        <v/>
      </c>
      <c r="CI129" s="1381" t="str">
        <f t="shared" si="328"/>
        <v/>
      </c>
      <c r="CJ129" s="1381" t="str">
        <f t="shared" si="329"/>
        <v/>
      </c>
      <c r="CK129" s="1382" t="str">
        <f t="shared" si="330"/>
        <v/>
      </c>
      <c r="CL129" s="1382" t="str">
        <f t="shared" si="331"/>
        <v/>
      </c>
      <c r="CM129" s="1382" t="str">
        <f t="shared" si="332"/>
        <v/>
      </c>
      <c r="CN129" s="1381" t="str">
        <f t="shared" si="333"/>
        <v/>
      </c>
      <c r="CO129" s="1381" t="str">
        <f t="shared" si="334"/>
        <v/>
      </c>
      <c r="CP129" s="1381" t="str">
        <f t="shared" si="335"/>
        <v/>
      </c>
      <c r="CQ129" s="1381" t="str">
        <f t="shared" si="336"/>
        <v/>
      </c>
      <c r="CR129" s="1381" t="str">
        <f t="shared" si="337"/>
        <v/>
      </c>
      <c r="CS129" s="1380" t="str">
        <f t="shared" si="338"/>
        <v/>
      </c>
      <c r="CT129" s="1383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9">
        <f t="shared" si="323"/>
        <v>45</v>
      </c>
      <c r="CE130" s="1380">
        <f t="shared" si="324"/>
        <v>45</v>
      </c>
      <c r="CF130" s="1381">
        <f t="shared" si="325"/>
        <v>45</v>
      </c>
      <c r="CG130" s="1381">
        <f t="shared" si="326"/>
        <v>45</v>
      </c>
      <c r="CH130" s="1381">
        <f t="shared" si="327"/>
        <v>45</v>
      </c>
      <c r="CI130" s="1381">
        <f t="shared" si="328"/>
        <v>45</v>
      </c>
      <c r="CJ130" s="1381">
        <f t="shared" si="329"/>
        <v>45</v>
      </c>
      <c r="CK130" s="1382">
        <f t="shared" si="330"/>
        <v>45</v>
      </c>
      <c r="CL130" s="1382">
        <f t="shared" si="331"/>
        <v>45</v>
      </c>
      <c r="CM130" s="1382">
        <f t="shared" si="332"/>
        <v>45</v>
      </c>
      <c r="CN130" s="1381">
        <f t="shared" si="333"/>
        <v>45</v>
      </c>
      <c r="CO130" s="1381">
        <f t="shared" si="334"/>
        <v>45</v>
      </c>
      <c r="CP130" s="1381">
        <f t="shared" si="335"/>
        <v>45</v>
      </c>
      <c r="CQ130" s="1381">
        <f t="shared" si="336"/>
        <v>45</v>
      </c>
      <c r="CR130" s="1381">
        <f t="shared" si="337"/>
        <v>45</v>
      </c>
      <c r="CS130" s="1380">
        <f t="shared" si="338"/>
        <v>45</v>
      </c>
      <c r="CT130" s="1383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9" t="str">
        <f t="shared" si="323"/>
        <v/>
      </c>
      <c r="CE131" s="1380" t="str">
        <f t="shared" si="324"/>
        <v/>
      </c>
      <c r="CF131" s="1381" t="str">
        <f t="shared" si="325"/>
        <v/>
      </c>
      <c r="CG131" s="1381" t="str">
        <f t="shared" si="326"/>
        <v/>
      </c>
      <c r="CH131" s="1381" t="str">
        <f t="shared" si="327"/>
        <v/>
      </c>
      <c r="CI131" s="1381" t="str">
        <f t="shared" si="328"/>
        <v/>
      </c>
      <c r="CJ131" s="1381" t="str">
        <f t="shared" si="329"/>
        <v/>
      </c>
      <c r="CK131" s="1382" t="str">
        <f t="shared" si="330"/>
        <v/>
      </c>
      <c r="CL131" s="1382" t="str">
        <f t="shared" si="331"/>
        <v/>
      </c>
      <c r="CM131" s="1382" t="str">
        <f t="shared" si="332"/>
        <v/>
      </c>
      <c r="CN131" s="1381" t="str">
        <f t="shared" si="333"/>
        <v/>
      </c>
      <c r="CO131" s="1381" t="str">
        <f t="shared" si="334"/>
        <v/>
      </c>
      <c r="CP131" s="1381" t="str">
        <f t="shared" si="335"/>
        <v/>
      </c>
      <c r="CQ131" s="1381" t="str">
        <f t="shared" si="336"/>
        <v/>
      </c>
      <c r="CR131" s="1381" t="str">
        <f t="shared" si="337"/>
        <v/>
      </c>
      <c r="CS131" s="1380" t="str">
        <f t="shared" si="338"/>
        <v/>
      </c>
      <c r="CT131" s="1383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9" t="str">
        <f t="shared" si="323"/>
        <v/>
      </c>
      <c r="CE132" s="1380" t="str">
        <f t="shared" si="324"/>
        <v/>
      </c>
      <c r="CF132" s="1381" t="str">
        <f t="shared" si="325"/>
        <v/>
      </c>
      <c r="CG132" s="1381" t="str">
        <f t="shared" si="326"/>
        <v/>
      </c>
      <c r="CH132" s="1381" t="str">
        <f t="shared" si="327"/>
        <v/>
      </c>
      <c r="CI132" s="1381" t="str">
        <f t="shared" si="328"/>
        <v/>
      </c>
      <c r="CJ132" s="1381" t="str">
        <f t="shared" si="329"/>
        <v/>
      </c>
      <c r="CK132" s="1382" t="str">
        <f t="shared" si="330"/>
        <v/>
      </c>
      <c r="CL132" s="1382" t="str">
        <f t="shared" si="331"/>
        <v/>
      </c>
      <c r="CM132" s="1382" t="str">
        <f t="shared" si="332"/>
        <v/>
      </c>
      <c r="CN132" s="1381" t="str">
        <f t="shared" si="333"/>
        <v/>
      </c>
      <c r="CO132" s="1381" t="str">
        <f t="shared" si="334"/>
        <v/>
      </c>
      <c r="CP132" s="1381" t="str">
        <f t="shared" si="335"/>
        <v/>
      </c>
      <c r="CQ132" s="1381" t="str">
        <f t="shared" si="336"/>
        <v/>
      </c>
      <c r="CR132" s="1381" t="str">
        <f t="shared" si="337"/>
        <v/>
      </c>
      <c r="CS132" s="1380" t="str">
        <f t="shared" si="338"/>
        <v/>
      </c>
      <c r="CT132" s="1383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9" t="str">
        <f t="shared" si="323"/>
        <v/>
      </c>
      <c r="CE133" s="1380" t="str">
        <f t="shared" si="324"/>
        <v/>
      </c>
      <c r="CF133" s="1381" t="str">
        <f t="shared" si="325"/>
        <v/>
      </c>
      <c r="CG133" s="1381" t="str">
        <f t="shared" si="326"/>
        <v/>
      </c>
      <c r="CH133" s="1381" t="str">
        <f t="shared" si="327"/>
        <v/>
      </c>
      <c r="CI133" s="1381" t="str">
        <f t="shared" si="328"/>
        <v/>
      </c>
      <c r="CJ133" s="1381" t="str">
        <f t="shared" si="329"/>
        <v/>
      </c>
      <c r="CK133" s="1382" t="str">
        <f t="shared" si="330"/>
        <v/>
      </c>
      <c r="CL133" s="1382" t="str">
        <f t="shared" si="331"/>
        <v/>
      </c>
      <c r="CM133" s="1382" t="str">
        <f t="shared" si="332"/>
        <v/>
      </c>
      <c r="CN133" s="1381" t="str">
        <f t="shared" si="333"/>
        <v/>
      </c>
      <c r="CO133" s="1381" t="str">
        <f t="shared" si="334"/>
        <v/>
      </c>
      <c r="CP133" s="1381" t="str">
        <f t="shared" si="335"/>
        <v/>
      </c>
      <c r="CQ133" s="1381" t="str">
        <f t="shared" si="336"/>
        <v/>
      </c>
      <c r="CR133" s="1381" t="str">
        <f t="shared" si="337"/>
        <v/>
      </c>
      <c r="CS133" s="1380" t="str">
        <f t="shared" si="338"/>
        <v/>
      </c>
      <c r="CT133" s="1383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9" t="str">
        <f t="shared" si="323"/>
        <v/>
      </c>
      <c r="CE134" s="1380" t="str">
        <f t="shared" si="324"/>
        <v/>
      </c>
      <c r="CF134" s="1381" t="str">
        <f t="shared" si="325"/>
        <v/>
      </c>
      <c r="CG134" s="1381" t="str">
        <f t="shared" si="326"/>
        <v/>
      </c>
      <c r="CH134" s="1381" t="str">
        <f t="shared" si="327"/>
        <v/>
      </c>
      <c r="CI134" s="1381" t="str">
        <f t="shared" si="328"/>
        <v/>
      </c>
      <c r="CJ134" s="1381" t="str">
        <f t="shared" si="329"/>
        <v/>
      </c>
      <c r="CK134" s="1382" t="str">
        <f t="shared" si="330"/>
        <v/>
      </c>
      <c r="CL134" s="1382" t="str">
        <f t="shared" si="331"/>
        <v/>
      </c>
      <c r="CM134" s="1382" t="str">
        <f t="shared" si="332"/>
        <v/>
      </c>
      <c r="CN134" s="1381" t="str">
        <f t="shared" si="333"/>
        <v/>
      </c>
      <c r="CO134" s="1381" t="str">
        <f t="shared" si="334"/>
        <v/>
      </c>
      <c r="CP134" s="1381" t="str">
        <f t="shared" si="335"/>
        <v/>
      </c>
      <c r="CQ134" s="1381" t="str">
        <f t="shared" si="336"/>
        <v/>
      </c>
      <c r="CR134" s="1381" t="str">
        <f t="shared" si="337"/>
        <v/>
      </c>
      <c r="CS134" s="1380" t="str">
        <f t="shared" si="338"/>
        <v/>
      </c>
      <c r="CT134" s="1383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9" t="str">
        <f t="shared" si="323"/>
        <v/>
      </c>
      <c r="CE135" s="1380" t="str">
        <f t="shared" si="324"/>
        <v/>
      </c>
      <c r="CF135" s="1381" t="str">
        <f t="shared" si="325"/>
        <v/>
      </c>
      <c r="CG135" s="1381" t="str">
        <f t="shared" si="326"/>
        <v/>
      </c>
      <c r="CH135" s="1381" t="str">
        <f t="shared" si="327"/>
        <v/>
      </c>
      <c r="CI135" s="1381" t="str">
        <f t="shared" si="328"/>
        <v/>
      </c>
      <c r="CJ135" s="1381" t="str">
        <f t="shared" si="329"/>
        <v/>
      </c>
      <c r="CK135" s="1382" t="str">
        <f t="shared" si="330"/>
        <v/>
      </c>
      <c r="CL135" s="1382" t="str">
        <f t="shared" si="331"/>
        <v/>
      </c>
      <c r="CM135" s="1382" t="str">
        <f t="shared" si="332"/>
        <v/>
      </c>
      <c r="CN135" s="1381" t="str">
        <f t="shared" si="333"/>
        <v/>
      </c>
      <c r="CO135" s="1381" t="str">
        <f t="shared" si="334"/>
        <v/>
      </c>
      <c r="CP135" s="1381" t="str">
        <f t="shared" si="335"/>
        <v/>
      </c>
      <c r="CQ135" s="1381" t="str">
        <f t="shared" si="336"/>
        <v/>
      </c>
      <c r="CR135" s="1381" t="str">
        <f t="shared" si="337"/>
        <v/>
      </c>
      <c r="CS135" s="1380" t="str">
        <f t="shared" si="338"/>
        <v/>
      </c>
      <c r="CT135" s="1383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9">
        <f t="shared" si="323"/>
        <v>1</v>
      </c>
      <c r="CE136" s="1380">
        <f t="shared" si="324"/>
        <v>1</v>
      </c>
      <c r="CF136" s="1381">
        <f t="shared" si="325"/>
        <v>1</v>
      </c>
      <c r="CG136" s="1381">
        <f t="shared" si="326"/>
        <v>1</v>
      </c>
      <c r="CH136" s="1381">
        <f t="shared" si="327"/>
        <v>1</v>
      </c>
      <c r="CI136" s="1381">
        <f t="shared" si="328"/>
        <v>1</v>
      </c>
      <c r="CJ136" s="1381">
        <f t="shared" si="329"/>
        <v>1</v>
      </c>
      <c r="CK136" s="1382">
        <f t="shared" si="330"/>
        <v>1</v>
      </c>
      <c r="CL136" s="1382">
        <f t="shared" si="331"/>
        <v>1</v>
      </c>
      <c r="CM136" s="1382">
        <f t="shared" si="332"/>
        <v>1</v>
      </c>
      <c r="CN136" s="1381">
        <f t="shared" si="333"/>
        <v>1</v>
      </c>
      <c r="CO136" s="1381">
        <f t="shared" si="334"/>
        <v>1</v>
      </c>
      <c r="CP136" s="1381">
        <f t="shared" si="335"/>
        <v>1</v>
      </c>
      <c r="CQ136" s="1381">
        <f t="shared" si="336"/>
        <v>1</v>
      </c>
      <c r="CR136" s="1381">
        <f t="shared" si="337"/>
        <v>1</v>
      </c>
      <c r="CS136" s="1380">
        <f t="shared" si="338"/>
        <v>1</v>
      </c>
      <c r="CT136" s="1383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9" t="str">
        <f t="shared" si="323"/>
        <v/>
      </c>
      <c r="CE137" s="1380" t="str">
        <f t="shared" si="324"/>
        <v/>
      </c>
      <c r="CF137" s="1381" t="str">
        <f t="shared" si="325"/>
        <v/>
      </c>
      <c r="CG137" s="1381" t="str">
        <f t="shared" si="326"/>
        <v/>
      </c>
      <c r="CH137" s="1381" t="str">
        <f t="shared" si="327"/>
        <v/>
      </c>
      <c r="CI137" s="1381" t="str">
        <f t="shared" si="328"/>
        <v/>
      </c>
      <c r="CJ137" s="1381" t="str">
        <f t="shared" si="329"/>
        <v/>
      </c>
      <c r="CK137" s="1382" t="str">
        <f t="shared" si="330"/>
        <v/>
      </c>
      <c r="CL137" s="1382" t="str">
        <f t="shared" si="331"/>
        <v/>
      </c>
      <c r="CM137" s="1382" t="str">
        <f t="shared" si="332"/>
        <v/>
      </c>
      <c r="CN137" s="1381" t="str">
        <f t="shared" si="333"/>
        <v/>
      </c>
      <c r="CO137" s="1381" t="str">
        <f t="shared" si="334"/>
        <v/>
      </c>
      <c r="CP137" s="1381" t="str">
        <f t="shared" si="335"/>
        <v/>
      </c>
      <c r="CQ137" s="1381" t="str">
        <f t="shared" si="336"/>
        <v/>
      </c>
      <c r="CR137" s="1381" t="str">
        <f t="shared" si="337"/>
        <v/>
      </c>
      <c r="CS137" s="1380" t="str">
        <f t="shared" si="338"/>
        <v/>
      </c>
      <c r="CT137" s="1383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7" t="str">
        <f t="shared" si="323"/>
        <v/>
      </c>
      <c r="CE138" s="1368" t="str">
        <f t="shared" si="324"/>
        <v/>
      </c>
      <c r="CF138" s="1369" t="str">
        <f t="shared" si="325"/>
        <v/>
      </c>
      <c r="CG138" s="1369" t="str">
        <f t="shared" si="326"/>
        <v/>
      </c>
      <c r="CH138" s="1369" t="str">
        <f t="shared" si="327"/>
        <v/>
      </c>
      <c r="CI138" s="1369" t="str">
        <f t="shared" si="328"/>
        <v/>
      </c>
      <c r="CJ138" s="1369" t="str">
        <f t="shared" si="329"/>
        <v/>
      </c>
      <c r="CK138" s="1370" t="str">
        <f t="shared" si="330"/>
        <v/>
      </c>
      <c r="CL138" s="1370" t="str">
        <f t="shared" si="331"/>
        <v/>
      </c>
      <c r="CM138" s="1370" t="str">
        <f t="shared" si="332"/>
        <v/>
      </c>
      <c r="CN138" s="1369" t="str">
        <f t="shared" si="333"/>
        <v/>
      </c>
      <c r="CO138" s="1369" t="str">
        <f t="shared" si="334"/>
        <v/>
      </c>
      <c r="CP138" s="1369" t="str">
        <f t="shared" si="335"/>
        <v/>
      </c>
      <c r="CQ138" s="1369" t="str">
        <f t="shared" si="336"/>
        <v/>
      </c>
      <c r="CR138" s="1369" t="str">
        <f t="shared" si="337"/>
        <v/>
      </c>
      <c r="CS138" s="1368" t="str">
        <f t="shared" si="338"/>
        <v/>
      </c>
      <c r="CT138" s="1371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9" t="str">
        <f t="shared" si="323"/>
        <v/>
      </c>
      <c r="CE139" s="1380" t="str">
        <f t="shared" si="324"/>
        <v/>
      </c>
      <c r="CF139" s="1381" t="str">
        <f t="shared" si="325"/>
        <v/>
      </c>
      <c r="CG139" s="1381" t="str">
        <f t="shared" si="326"/>
        <v/>
      </c>
      <c r="CH139" s="1381" t="str">
        <f t="shared" si="327"/>
        <v/>
      </c>
      <c r="CI139" s="1381" t="str">
        <f t="shared" si="328"/>
        <v/>
      </c>
      <c r="CJ139" s="1381" t="str">
        <f t="shared" si="329"/>
        <v/>
      </c>
      <c r="CK139" s="1382" t="str">
        <f t="shared" si="330"/>
        <v/>
      </c>
      <c r="CL139" s="1382" t="str">
        <f t="shared" si="331"/>
        <v/>
      </c>
      <c r="CM139" s="1382" t="str">
        <f t="shared" si="332"/>
        <v/>
      </c>
      <c r="CN139" s="1381" t="str">
        <f t="shared" si="333"/>
        <v/>
      </c>
      <c r="CO139" s="1381" t="str">
        <f t="shared" si="334"/>
        <v/>
      </c>
      <c r="CP139" s="1381" t="str">
        <f t="shared" si="335"/>
        <v/>
      </c>
      <c r="CQ139" s="1381" t="str">
        <f t="shared" si="336"/>
        <v/>
      </c>
      <c r="CR139" s="1381" t="str">
        <f t="shared" si="337"/>
        <v/>
      </c>
      <c r="CS139" s="1380" t="str">
        <f t="shared" si="338"/>
        <v/>
      </c>
      <c r="CT139" s="1383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9" t="str">
        <f t="shared" si="323"/>
        <v/>
      </c>
      <c r="CE140" s="1380" t="str">
        <f t="shared" si="324"/>
        <v/>
      </c>
      <c r="CF140" s="1381" t="str">
        <f t="shared" si="325"/>
        <v/>
      </c>
      <c r="CG140" s="1381" t="str">
        <f t="shared" si="326"/>
        <v/>
      </c>
      <c r="CH140" s="1381" t="str">
        <f t="shared" si="327"/>
        <v/>
      </c>
      <c r="CI140" s="1381" t="str">
        <f t="shared" si="328"/>
        <v/>
      </c>
      <c r="CJ140" s="1381" t="str">
        <f t="shared" si="329"/>
        <v/>
      </c>
      <c r="CK140" s="1382" t="str">
        <f t="shared" si="330"/>
        <v/>
      </c>
      <c r="CL140" s="1382" t="str">
        <f t="shared" si="331"/>
        <v/>
      </c>
      <c r="CM140" s="1382" t="str">
        <f t="shared" si="332"/>
        <v/>
      </c>
      <c r="CN140" s="1381" t="str">
        <f t="shared" si="333"/>
        <v/>
      </c>
      <c r="CO140" s="1381" t="str">
        <f t="shared" si="334"/>
        <v/>
      </c>
      <c r="CP140" s="1381" t="str">
        <f t="shared" si="335"/>
        <v/>
      </c>
      <c r="CQ140" s="1381" t="str">
        <f t="shared" si="336"/>
        <v/>
      </c>
      <c r="CR140" s="1381" t="str">
        <f t="shared" si="337"/>
        <v/>
      </c>
      <c r="CS140" s="1380" t="str">
        <f t="shared" si="338"/>
        <v/>
      </c>
      <c r="CT140" s="1383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9" t="str">
        <f t="shared" si="323"/>
        <v/>
      </c>
      <c r="CE141" s="1380" t="str">
        <f t="shared" si="324"/>
        <v/>
      </c>
      <c r="CF141" s="1381" t="str">
        <f t="shared" si="325"/>
        <v/>
      </c>
      <c r="CG141" s="1381" t="str">
        <f t="shared" si="326"/>
        <v/>
      </c>
      <c r="CH141" s="1381" t="str">
        <f t="shared" si="327"/>
        <v/>
      </c>
      <c r="CI141" s="1381" t="str">
        <f t="shared" si="328"/>
        <v/>
      </c>
      <c r="CJ141" s="1381" t="str">
        <f t="shared" si="329"/>
        <v/>
      </c>
      <c r="CK141" s="1382" t="str">
        <f t="shared" si="330"/>
        <v/>
      </c>
      <c r="CL141" s="1382" t="str">
        <f t="shared" si="331"/>
        <v/>
      </c>
      <c r="CM141" s="1382" t="str">
        <f t="shared" si="332"/>
        <v/>
      </c>
      <c r="CN141" s="1381" t="str">
        <f t="shared" si="333"/>
        <v/>
      </c>
      <c r="CO141" s="1381" t="str">
        <f t="shared" si="334"/>
        <v/>
      </c>
      <c r="CP141" s="1381" t="str">
        <f t="shared" si="335"/>
        <v/>
      </c>
      <c r="CQ141" s="1381" t="str">
        <f t="shared" si="336"/>
        <v/>
      </c>
      <c r="CR141" s="1381" t="str">
        <f t="shared" si="337"/>
        <v/>
      </c>
      <c r="CS141" s="1380" t="str">
        <f t="shared" si="338"/>
        <v/>
      </c>
      <c r="CT141" s="1383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9" t="str">
        <f t="shared" si="323"/>
        <v/>
      </c>
      <c r="CE142" s="1380" t="str">
        <f t="shared" si="324"/>
        <v/>
      </c>
      <c r="CF142" s="1381" t="str">
        <f t="shared" si="325"/>
        <v/>
      </c>
      <c r="CG142" s="1381" t="str">
        <f t="shared" si="326"/>
        <v/>
      </c>
      <c r="CH142" s="1381" t="str">
        <f t="shared" si="327"/>
        <v/>
      </c>
      <c r="CI142" s="1381" t="str">
        <f t="shared" si="328"/>
        <v/>
      </c>
      <c r="CJ142" s="1381" t="str">
        <f t="shared" si="329"/>
        <v/>
      </c>
      <c r="CK142" s="1382" t="str">
        <f t="shared" si="330"/>
        <v/>
      </c>
      <c r="CL142" s="1382" t="str">
        <f t="shared" si="331"/>
        <v/>
      </c>
      <c r="CM142" s="1382" t="str">
        <f t="shared" si="332"/>
        <v/>
      </c>
      <c r="CN142" s="1381" t="str">
        <f t="shared" si="333"/>
        <v/>
      </c>
      <c r="CO142" s="1381" t="str">
        <f t="shared" si="334"/>
        <v/>
      </c>
      <c r="CP142" s="1381" t="str">
        <f t="shared" si="335"/>
        <v/>
      </c>
      <c r="CQ142" s="1381" t="str">
        <f t="shared" si="336"/>
        <v/>
      </c>
      <c r="CR142" s="1381" t="str">
        <f t="shared" si="337"/>
        <v/>
      </c>
      <c r="CS142" s="1380" t="str">
        <f t="shared" si="338"/>
        <v/>
      </c>
      <c r="CT142" s="1383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9" t="str">
        <f t="shared" si="323"/>
        <v/>
      </c>
      <c r="CE143" s="1380" t="str">
        <f t="shared" si="324"/>
        <v/>
      </c>
      <c r="CF143" s="1381" t="str">
        <f t="shared" si="325"/>
        <v/>
      </c>
      <c r="CG143" s="1381" t="str">
        <f t="shared" si="326"/>
        <v/>
      </c>
      <c r="CH143" s="1381" t="str">
        <f t="shared" si="327"/>
        <v/>
      </c>
      <c r="CI143" s="1381" t="str">
        <f t="shared" si="328"/>
        <v/>
      </c>
      <c r="CJ143" s="1381" t="str">
        <f t="shared" si="329"/>
        <v/>
      </c>
      <c r="CK143" s="1382" t="str">
        <f t="shared" si="330"/>
        <v/>
      </c>
      <c r="CL143" s="1382" t="str">
        <f t="shared" si="331"/>
        <v/>
      </c>
      <c r="CM143" s="1382" t="str">
        <f t="shared" si="332"/>
        <v/>
      </c>
      <c r="CN143" s="1381" t="str">
        <f t="shared" si="333"/>
        <v/>
      </c>
      <c r="CO143" s="1381" t="str">
        <f t="shared" si="334"/>
        <v/>
      </c>
      <c r="CP143" s="1381" t="str">
        <f t="shared" si="335"/>
        <v/>
      </c>
      <c r="CQ143" s="1381" t="str">
        <f t="shared" si="336"/>
        <v/>
      </c>
      <c r="CR143" s="1381" t="str">
        <f t="shared" si="337"/>
        <v/>
      </c>
      <c r="CS143" s="1380" t="str">
        <f t="shared" si="338"/>
        <v/>
      </c>
      <c r="CT143" s="1383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747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7" t="str">
        <f t="shared" si="323"/>
        <v/>
      </c>
      <c r="CE144" s="1368" t="str">
        <f t="shared" si="324"/>
        <v/>
      </c>
      <c r="CF144" s="1369" t="str">
        <f t="shared" si="325"/>
        <v/>
      </c>
      <c r="CG144" s="1369" t="str">
        <f t="shared" si="326"/>
        <v/>
      </c>
      <c r="CH144" s="1369" t="str">
        <f t="shared" si="327"/>
        <v/>
      </c>
      <c r="CI144" s="1369" t="str">
        <f t="shared" si="328"/>
        <v/>
      </c>
      <c r="CJ144" s="1369" t="str">
        <f t="shared" si="329"/>
        <v/>
      </c>
      <c r="CK144" s="1370" t="str">
        <f t="shared" si="330"/>
        <v/>
      </c>
      <c r="CL144" s="1370" t="str">
        <f t="shared" si="331"/>
        <v/>
      </c>
      <c r="CM144" s="1370" t="str">
        <f t="shared" si="332"/>
        <v/>
      </c>
      <c r="CN144" s="1369" t="str">
        <f t="shared" si="333"/>
        <v/>
      </c>
      <c r="CO144" s="1369" t="str">
        <f t="shared" si="334"/>
        <v/>
      </c>
      <c r="CP144" s="1369" t="str">
        <f t="shared" si="335"/>
        <v/>
      </c>
      <c r="CQ144" s="1369" t="str">
        <f t="shared" si="336"/>
        <v/>
      </c>
      <c r="CR144" s="1369" t="str">
        <f t="shared" si="337"/>
        <v/>
      </c>
      <c r="CS144" s="1368" t="str">
        <f t="shared" si="338"/>
        <v/>
      </c>
      <c r="CT144" s="1371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748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7" t="str">
        <f t="shared" si="323"/>
        <v/>
      </c>
      <c r="CE145" s="1368" t="str">
        <f t="shared" si="324"/>
        <v/>
      </c>
      <c r="CF145" s="1369" t="str">
        <f t="shared" si="325"/>
        <v/>
      </c>
      <c r="CG145" s="1369" t="str">
        <f t="shared" si="326"/>
        <v/>
      </c>
      <c r="CH145" s="1369" t="str">
        <f t="shared" si="327"/>
        <v/>
      </c>
      <c r="CI145" s="1369" t="str">
        <f t="shared" si="328"/>
        <v/>
      </c>
      <c r="CJ145" s="1369" t="str">
        <f t="shared" si="329"/>
        <v/>
      </c>
      <c r="CK145" s="1370" t="str">
        <f t="shared" si="330"/>
        <v/>
      </c>
      <c r="CL145" s="1370" t="str">
        <f t="shared" si="331"/>
        <v/>
      </c>
      <c r="CM145" s="1370" t="str">
        <f t="shared" si="332"/>
        <v/>
      </c>
      <c r="CN145" s="1369" t="str">
        <f t="shared" si="333"/>
        <v/>
      </c>
      <c r="CO145" s="1369" t="str">
        <f t="shared" si="334"/>
        <v/>
      </c>
      <c r="CP145" s="1369" t="str">
        <f t="shared" si="335"/>
        <v/>
      </c>
      <c r="CQ145" s="1369" t="str">
        <f t="shared" si="336"/>
        <v/>
      </c>
      <c r="CR145" s="1369" t="str">
        <f t="shared" si="337"/>
        <v/>
      </c>
      <c r="CS145" s="1368" t="str">
        <f t="shared" si="338"/>
        <v/>
      </c>
      <c r="CT145" s="1371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7" t="str">
        <f t="shared" si="323"/>
        <v/>
      </c>
      <c r="CE146" s="1368" t="str">
        <f t="shared" si="324"/>
        <v/>
      </c>
      <c r="CF146" s="1369" t="str">
        <f t="shared" si="325"/>
        <v/>
      </c>
      <c r="CG146" s="1369" t="str">
        <f t="shared" si="326"/>
        <v/>
      </c>
      <c r="CH146" s="1369" t="str">
        <f t="shared" si="327"/>
        <v/>
      </c>
      <c r="CI146" s="1369" t="str">
        <f t="shared" si="328"/>
        <v/>
      </c>
      <c r="CJ146" s="1369" t="str">
        <f t="shared" si="329"/>
        <v/>
      </c>
      <c r="CK146" s="1370" t="str">
        <f t="shared" si="330"/>
        <v/>
      </c>
      <c r="CL146" s="1370" t="str">
        <f t="shared" si="331"/>
        <v/>
      </c>
      <c r="CM146" s="1370" t="str">
        <f t="shared" si="332"/>
        <v/>
      </c>
      <c r="CN146" s="1369" t="str">
        <f t="shared" si="333"/>
        <v/>
      </c>
      <c r="CO146" s="1369" t="str">
        <f t="shared" si="334"/>
        <v/>
      </c>
      <c r="CP146" s="1369" t="str">
        <f t="shared" si="335"/>
        <v/>
      </c>
      <c r="CQ146" s="1369" t="str">
        <f t="shared" si="336"/>
        <v/>
      </c>
      <c r="CR146" s="1369" t="str">
        <f t="shared" si="337"/>
        <v/>
      </c>
      <c r="CS146" s="1368" t="str">
        <f t="shared" si="338"/>
        <v/>
      </c>
      <c r="CT146" s="1371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9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2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1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1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1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1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1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80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3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9">
        <f t="shared" si="393"/>
        <v>45</v>
      </c>
      <c r="CE149" s="1380">
        <f t="shared" si="394"/>
        <v>45</v>
      </c>
      <c r="CF149" s="1381">
        <f t="shared" si="395"/>
        <v>45</v>
      </c>
      <c r="CG149" s="1381">
        <f t="shared" si="396"/>
        <v>45</v>
      </c>
      <c r="CH149" s="1381">
        <f t="shared" si="397"/>
        <v>45</v>
      </c>
      <c r="CI149" s="1381">
        <f t="shared" si="398"/>
        <v>45</v>
      </c>
      <c r="CJ149" s="1381">
        <f t="shared" si="399"/>
        <v>45</v>
      </c>
      <c r="CK149" s="1382">
        <f t="shared" si="400"/>
        <v>45</v>
      </c>
      <c r="CL149" s="1382">
        <f t="shared" si="401"/>
        <v>45</v>
      </c>
      <c r="CM149" s="1382">
        <f t="shared" si="402"/>
        <v>45</v>
      </c>
      <c r="CN149" s="1381">
        <f t="shared" si="403"/>
        <v>45</v>
      </c>
      <c r="CO149" s="1381">
        <f t="shared" si="404"/>
        <v>45</v>
      </c>
      <c r="CP149" s="1381">
        <f t="shared" si="405"/>
        <v>45</v>
      </c>
      <c r="CQ149" s="1381">
        <f t="shared" si="406"/>
        <v>45</v>
      </c>
      <c r="CR149" s="1381">
        <f t="shared" si="407"/>
        <v>45</v>
      </c>
      <c r="CS149" s="1380">
        <f t="shared" si="408"/>
        <v>45</v>
      </c>
      <c r="CT149" s="1383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9" t="str">
        <f t="shared" si="393"/>
        <v/>
      </c>
      <c r="CE150" s="1380" t="str">
        <f t="shared" si="394"/>
        <v/>
      </c>
      <c r="CF150" s="1381" t="str">
        <f t="shared" si="395"/>
        <v/>
      </c>
      <c r="CG150" s="1381" t="str">
        <f t="shared" si="396"/>
        <v/>
      </c>
      <c r="CH150" s="1381" t="str">
        <f t="shared" si="397"/>
        <v/>
      </c>
      <c r="CI150" s="1381" t="str">
        <f t="shared" si="398"/>
        <v/>
      </c>
      <c r="CJ150" s="1381" t="str">
        <f t="shared" si="399"/>
        <v/>
      </c>
      <c r="CK150" s="1382" t="str">
        <f t="shared" si="400"/>
        <v/>
      </c>
      <c r="CL150" s="1382" t="str">
        <f t="shared" si="401"/>
        <v/>
      </c>
      <c r="CM150" s="1382" t="str">
        <f t="shared" si="402"/>
        <v/>
      </c>
      <c r="CN150" s="1381" t="str">
        <f t="shared" si="403"/>
        <v/>
      </c>
      <c r="CO150" s="1381" t="str">
        <f t="shared" si="404"/>
        <v/>
      </c>
      <c r="CP150" s="1381" t="str">
        <f t="shared" si="405"/>
        <v/>
      </c>
      <c r="CQ150" s="1381" t="str">
        <f t="shared" si="406"/>
        <v/>
      </c>
      <c r="CR150" s="1381" t="str">
        <f t="shared" si="407"/>
        <v/>
      </c>
      <c r="CS150" s="1380" t="str">
        <f t="shared" si="408"/>
        <v/>
      </c>
      <c r="CT150" s="1383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9" t="str">
        <f t="shared" si="393"/>
        <v/>
      </c>
      <c r="CE151" s="1380" t="str">
        <f t="shared" si="394"/>
        <v/>
      </c>
      <c r="CF151" s="1381" t="str">
        <f t="shared" si="395"/>
        <v/>
      </c>
      <c r="CG151" s="1381" t="str">
        <f t="shared" si="396"/>
        <v/>
      </c>
      <c r="CH151" s="1381" t="str">
        <f t="shared" si="397"/>
        <v/>
      </c>
      <c r="CI151" s="1381" t="str">
        <f t="shared" si="398"/>
        <v/>
      </c>
      <c r="CJ151" s="1381" t="str">
        <f t="shared" si="399"/>
        <v/>
      </c>
      <c r="CK151" s="1382" t="str">
        <f t="shared" si="400"/>
        <v/>
      </c>
      <c r="CL151" s="1382" t="str">
        <f t="shared" si="401"/>
        <v/>
      </c>
      <c r="CM151" s="1382" t="str">
        <f t="shared" si="402"/>
        <v/>
      </c>
      <c r="CN151" s="1381" t="str">
        <f t="shared" si="403"/>
        <v/>
      </c>
      <c r="CO151" s="1381" t="str">
        <f t="shared" si="404"/>
        <v/>
      </c>
      <c r="CP151" s="1381" t="str">
        <f t="shared" si="405"/>
        <v/>
      </c>
      <c r="CQ151" s="1381" t="str">
        <f t="shared" si="406"/>
        <v/>
      </c>
      <c r="CR151" s="1381" t="str">
        <f t="shared" si="407"/>
        <v/>
      </c>
      <c r="CS151" s="1380" t="str">
        <f t="shared" si="408"/>
        <v/>
      </c>
      <c r="CT151" s="1383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9" t="str">
        <f t="shared" si="393"/>
        <v/>
      </c>
      <c r="CE152" s="1380" t="str">
        <f t="shared" si="394"/>
        <v/>
      </c>
      <c r="CF152" s="1381" t="str">
        <f t="shared" si="395"/>
        <v/>
      </c>
      <c r="CG152" s="1381" t="str">
        <f t="shared" si="396"/>
        <v/>
      </c>
      <c r="CH152" s="1381" t="str">
        <f t="shared" si="397"/>
        <v/>
      </c>
      <c r="CI152" s="1381" t="str">
        <f t="shared" si="398"/>
        <v/>
      </c>
      <c r="CJ152" s="1381" t="str">
        <f t="shared" si="399"/>
        <v/>
      </c>
      <c r="CK152" s="1382" t="str">
        <f t="shared" si="400"/>
        <v/>
      </c>
      <c r="CL152" s="1382" t="str">
        <f t="shared" si="401"/>
        <v/>
      </c>
      <c r="CM152" s="1382" t="str">
        <f t="shared" si="402"/>
        <v/>
      </c>
      <c r="CN152" s="1381" t="str">
        <f t="shared" si="403"/>
        <v/>
      </c>
      <c r="CO152" s="1381" t="str">
        <f t="shared" si="404"/>
        <v/>
      </c>
      <c r="CP152" s="1381" t="str">
        <f t="shared" si="405"/>
        <v/>
      </c>
      <c r="CQ152" s="1381" t="str">
        <f t="shared" si="406"/>
        <v/>
      </c>
      <c r="CR152" s="1381" t="str">
        <f t="shared" si="407"/>
        <v/>
      </c>
      <c r="CS152" s="1380" t="str">
        <f t="shared" si="408"/>
        <v/>
      </c>
      <c r="CT152" s="1383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9" t="str">
        <f t="shared" si="393"/>
        <v/>
      </c>
      <c r="CE153" s="1380" t="str">
        <f t="shared" si="394"/>
        <v/>
      </c>
      <c r="CF153" s="1381" t="str">
        <f t="shared" si="395"/>
        <v/>
      </c>
      <c r="CG153" s="1381" t="str">
        <f t="shared" si="396"/>
        <v/>
      </c>
      <c r="CH153" s="1381" t="str">
        <f t="shared" si="397"/>
        <v/>
      </c>
      <c r="CI153" s="1381" t="str">
        <f t="shared" si="398"/>
        <v/>
      </c>
      <c r="CJ153" s="1381" t="str">
        <f t="shared" si="399"/>
        <v/>
      </c>
      <c r="CK153" s="1382" t="str">
        <f t="shared" si="400"/>
        <v/>
      </c>
      <c r="CL153" s="1382" t="str">
        <f t="shared" si="401"/>
        <v/>
      </c>
      <c r="CM153" s="1382" t="str">
        <f t="shared" si="402"/>
        <v/>
      </c>
      <c r="CN153" s="1381" t="str">
        <f t="shared" si="403"/>
        <v/>
      </c>
      <c r="CO153" s="1381" t="str">
        <f t="shared" si="404"/>
        <v/>
      </c>
      <c r="CP153" s="1381" t="str">
        <f t="shared" si="405"/>
        <v/>
      </c>
      <c r="CQ153" s="1381" t="str">
        <f t="shared" si="406"/>
        <v/>
      </c>
      <c r="CR153" s="1381" t="str">
        <f t="shared" si="407"/>
        <v/>
      </c>
      <c r="CS153" s="1380" t="str">
        <f t="shared" si="408"/>
        <v/>
      </c>
      <c r="CT153" s="1383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9" t="str">
        <f t="shared" si="393"/>
        <v/>
      </c>
      <c r="CE154" s="1380" t="str">
        <f t="shared" si="394"/>
        <v/>
      </c>
      <c r="CF154" s="1381" t="str">
        <f t="shared" si="395"/>
        <v/>
      </c>
      <c r="CG154" s="1381" t="str">
        <f t="shared" si="396"/>
        <v/>
      </c>
      <c r="CH154" s="1381" t="str">
        <f t="shared" si="397"/>
        <v/>
      </c>
      <c r="CI154" s="1381" t="str">
        <f t="shared" si="398"/>
        <v/>
      </c>
      <c r="CJ154" s="1381" t="str">
        <f t="shared" si="399"/>
        <v/>
      </c>
      <c r="CK154" s="1382" t="str">
        <f t="shared" si="400"/>
        <v/>
      </c>
      <c r="CL154" s="1382" t="str">
        <f t="shared" si="401"/>
        <v/>
      </c>
      <c r="CM154" s="1382" t="str">
        <f t="shared" si="402"/>
        <v/>
      </c>
      <c r="CN154" s="1381" t="str">
        <f t="shared" si="403"/>
        <v/>
      </c>
      <c r="CO154" s="1381" t="str">
        <f t="shared" si="404"/>
        <v/>
      </c>
      <c r="CP154" s="1381" t="str">
        <f t="shared" si="405"/>
        <v/>
      </c>
      <c r="CQ154" s="1381" t="str">
        <f t="shared" si="406"/>
        <v/>
      </c>
      <c r="CR154" s="1381" t="str">
        <f t="shared" si="407"/>
        <v/>
      </c>
      <c r="CS154" s="1380" t="str">
        <f t="shared" si="408"/>
        <v/>
      </c>
      <c r="CT154" s="1383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9">
        <f t="shared" si="393"/>
        <v>1</v>
      </c>
      <c r="CE155" s="1380">
        <f t="shared" si="394"/>
        <v>1</v>
      </c>
      <c r="CF155" s="1381">
        <f t="shared" si="395"/>
        <v>1</v>
      </c>
      <c r="CG155" s="1381">
        <f t="shared" si="396"/>
        <v>1</v>
      </c>
      <c r="CH155" s="1381">
        <f t="shared" si="397"/>
        <v>1</v>
      </c>
      <c r="CI155" s="1381">
        <f t="shared" si="398"/>
        <v>1</v>
      </c>
      <c r="CJ155" s="1381">
        <f t="shared" si="399"/>
        <v>1</v>
      </c>
      <c r="CK155" s="1382">
        <f t="shared" si="400"/>
        <v>1</v>
      </c>
      <c r="CL155" s="1382">
        <f t="shared" si="401"/>
        <v>1</v>
      </c>
      <c r="CM155" s="1382">
        <f t="shared" si="402"/>
        <v>1</v>
      </c>
      <c r="CN155" s="1381">
        <f t="shared" si="403"/>
        <v>1</v>
      </c>
      <c r="CO155" s="1381">
        <f t="shared" si="404"/>
        <v>1</v>
      </c>
      <c r="CP155" s="1381">
        <f t="shared" si="405"/>
        <v>1</v>
      </c>
      <c r="CQ155" s="1381">
        <f t="shared" si="406"/>
        <v>1</v>
      </c>
      <c r="CR155" s="1381">
        <f t="shared" si="407"/>
        <v>1</v>
      </c>
      <c r="CS155" s="1380">
        <f t="shared" si="408"/>
        <v>1</v>
      </c>
      <c r="CT155" s="1383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9" t="str">
        <f t="shared" si="393"/>
        <v/>
      </c>
      <c r="CE156" s="1380" t="str">
        <f t="shared" si="394"/>
        <v/>
      </c>
      <c r="CF156" s="1381" t="str">
        <f t="shared" si="395"/>
        <v/>
      </c>
      <c r="CG156" s="1381" t="str">
        <f t="shared" si="396"/>
        <v/>
      </c>
      <c r="CH156" s="1381" t="str">
        <f t="shared" si="397"/>
        <v/>
      </c>
      <c r="CI156" s="1381" t="str">
        <f t="shared" si="398"/>
        <v/>
      </c>
      <c r="CJ156" s="1381" t="str">
        <f t="shared" si="399"/>
        <v/>
      </c>
      <c r="CK156" s="1382" t="str">
        <f t="shared" si="400"/>
        <v/>
      </c>
      <c r="CL156" s="1382" t="str">
        <f t="shared" si="401"/>
        <v/>
      </c>
      <c r="CM156" s="1382" t="str">
        <f t="shared" si="402"/>
        <v/>
      </c>
      <c r="CN156" s="1381" t="str">
        <f t="shared" si="403"/>
        <v/>
      </c>
      <c r="CO156" s="1381" t="str">
        <f t="shared" si="404"/>
        <v/>
      </c>
      <c r="CP156" s="1381" t="str">
        <f t="shared" si="405"/>
        <v/>
      </c>
      <c r="CQ156" s="1381" t="str">
        <f t="shared" si="406"/>
        <v/>
      </c>
      <c r="CR156" s="1381" t="str">
        <f t="shared" si="407"/>
        <v/>
      </c>
      <c r="CS156" s="1380" t="str">
        <f t="shared" si="408"/>
        <v/>
      </c>
      <c r="CT156" s="1383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9" t="str">
        <f t="shared" si="393"/>
        <v/>
      </c>
      <c r="CE157" s="1380" t="str">
        <f t="shared" si="394"/>
        <v/>
      </c>
      <c r="CF157" s="1381" t="str">
        <f t="shared" si="395"/>
        <v/>
      </c>
      <c r="CG157" s="1381" t="str">
        <f t="shared" si="396"/>
        <v/>
      </c>
      <c r="CH157" s="1381" t="str">
        <f t="shared" si="397"/>
        <v/>
      </c>
      <c r="CI157" s="1381" t="str">
        <f t="shared" si="398"/>
        <v/>
      </c>
      <c r="CJ157" s="1381" t="str">
        <f t="shared" si="399"/>
        <v/>
      </c>
      <c r="CK157" s="1382" t="str">
        <f t="shared" si="400"/>
        <v/>
      </c>
      <c r="CL157" s="1382" t="str">
        <f t="shared" si="401"/>
        <v/>
      </c>
      <c r="CM157" s="1382" t="str">
        <f t="shared" si="402"/>
        <v/>
      </c>
      <c r="CN157" s="1381" t="str">
        <f t="shared" si="403"/>
        <v/>
      </c>
      <c r="CO157" s="1381" t="str">
        <f t="shared" si="404"/>
        <v/>
      </c>
      <c r="CP157" s="1381" t="str">
        <f t="shared" si="405"/>
        <v/>
      </c>
      <c r="CQ157" s="1381" t="str">
        <f t="shared" si="406"/>
        <v/>
      </c>
      <c r="CR157" s="1381" t="str">
        <f t="shared" si="407"/>
        <v/>
      </c>
      <c r="CS157" s="1380" t="str">
        <f t="shared" si="408"/>
        <v/>
      </c>
      <c r="CT157" s="1383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9">
        <f t="shared" si="393"/>
        <v>45</v>
      </c>
      <c r="CE158" s="1380">
        <f t="shared" si="394"/>
        <v>45</v>
      </c>
      <c r="CF158" s="1381">
        <f t="shared" si="395"/>
        <v>45</v>
      </c>
      <c r="CG158" s="1381">
        <f t="shared" si="396"/>
        <v>45</v>
      </c>
      <c r="CH158" s="1381">
        <f t="shared" si="397"/>
        <v>45</v>
      </c>
      <c r="CI158" s="1381">
        <f t="shared" si="398"/>
        <v>45</v>
      </c>
      <c r="CJ158" s="1381">
        <f t="shared" si="399"/>
        <v>45</v>
      </c>
      <c r="CK158" s="1382">
        <f t="shared" si="400"/>
        <v>45</v>
      </c>
      <c r="CL158" s="1382">
        <f t="shared" si="401"/>
        <v>45</v>
      </c>
      <c r="CM158" s="1382">
        <f t="shared" si="402"/>
        <v>45</v>
      </c>
      <c r="CN158" s="1381">
        <f t="shared" si="403"/>
        <v>45</v>
      </c>
      <c r="CO158" s="1381">
        <f t="shared" si="404"/>
        <v>45</v>
      </c>
      <c r="CP158" s="1381">
        <f t="shared" si="405"/>
        <v>45</v>
      </c>
      <c r="CQ158" s="1381">
        <f t="shared" si="406"/>
        <v>45</v>
      </c>
      <c r="CR158" s="1381">
        <f t="shared" si="407"/>
        <v>45</v>
      </c>
      <c r="CS158" s="1380">
        <f t="shared" si="408"/>
        <v>45</v>
      </c>
      <c r="CT158" s="1383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9" t="str">
        <f t="shared" si="393"/>
        <v/>
      </c>
      <c r="CE159" s="1380" t="str">
        <f t="shared" si="394"/>
        <v/>
      </c>
      <c r="CF159" s="1381" t="str">
        <f t="shared" si="395"/>
        <v/>
      </c>
      <c r="CG159" s="1381" t="str">
        <f t="shared" si="396"/>
        <v/>
      </c>
      <c r="CH159" s="1381" t="str">
        <f t="shared" si="397"/>
        <v/>
      </c>
      <c r="CI159" s="1381" t="str">
        <f t="shared" si="398"/>
        <v/>
      </c>
      <c r="CJ159" s="1381" t="str">
        <f t="shared" si="399"/>
        <v/>
      </c>
      <c r="CK159" s="1382" t="str">
        <f t="shared" si="400"/>
        <v/>
      </c>
      <c r="CL159" s="1382" t="str">
        <f t="shared" si="401"/>
        <v/>
      </c>
      <c r="CM159" s="1382" t="str">
        <f t="shared" si="402"/>
        <v/>
      </c>
      <c r="CN159" s="1381" t="str">
        <f t="shared" si="403"/>
        <v/>
      </c>
      <c r="CO159" s="1381" t="str">
        <f t="shared" si="404"/>
        <v/>
      </c>
      <c r="CP159" s="1381" t="str">
        <f t="shared" si="405"/>
        <v/>
      </c>
      <c r="CQ159" s="1381" t="str">
        <f t="shared" si="406"/>
        <v/>
      </c>
      <c r="CR159" s="1381" t="str">
        <f t="shared" si="407"/>
        <v/>
      </c>
      <c r="CS159" s="1380" t="str">
        <f t="shared" si="408"/>
        <v/>
      </c>
      <c r="CT159" s="1383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9" t="str">
        <f t="shared" si="393"/>
        <v/>
      </c>
      <c r="CE160" s="1380" t="str">
        <f t="shared" si="394"/>
        <v/>
      </c>
      <c r="CF160" s="1381" t="str">
        <f t="shared" si="395"/>
        <v/>
      </c>
      <c r="CG160" s="1381" t="str">
        <f t="shared" si="396"/>
        <v/>
      </c>
      <c r="CH160" s="1381" t="str">
        <f t="shared" si="397"/>
        <v/>
      </c>
      <c r="CI160" s="1381" t="str">
        <f t="shared" si="398"/>
        <v/>
      </c>
      <c r="CJ160" s="1381" t="str">
        <f t="shared" si="399"/>
        <v/>
      </c>
      <c r="CK160" s="1382" t="str">
        <f t="shared" si="400"/>
        <v/>
      </c>
      <c r="CL160" s="1382" t="str">
        <f t="shared" si="401"/>
        <v/>
      </c>
      <c r="CM160" s="1382" t="str">
        <f t="shared" si="402"/>
        <v/>
      </c>
      <c r="CN160" s="1381" t="str">
        <f t="shared" si="403"/>
        <v/>
      </c>
      <c r="CO160" s="1381" t="str">
        <f t="shared" si="404"/>
        <v/>
      </c>
      <c r="CP160" s="1381" t="str">
        <f t="shared" si="405"/>
        <v/>
      </c>
      <c r="CQ160" s="1381" t="str">
        <f t="shared" si="406"/>
        <v/>
      </c>
      <c r="CR160" s="1381" t="str">
        <f t="shared" si="407"/>
        <v/>
      </c>
      <c r="CS160" s="1380" t="str">
        <f t="shared" si="408"/>
        <v/>
      </c>
      <c r="CT160" s="1383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9" t="str">
        <f t="shared" si="393"/>
        <v/>
      </c>
      <c r="CE161" s="1380" t="str">
        <f t="shared" si="394"/>
        <v/>
      </c>
      <c r="CF161" s="1381" t="str">
        <f t="shared" si="395"/>
        <v/>
      </c>
      <c r="CG161" s="1381" t="str">
        <f t="shared" si="396"/>
        <v/>
      </c>
      <c r="CH161" s="1381" t="str">
        <f t="shared" si="397"/>
        <v/>
      </c>
      <c r="CI161" s="1381" t="str">
        <f t="shared" si="398"/>
        <v/>
      </c>
      <c r="CJ161" s="1381" t="str">
        <f t="shared" si="399"/>
        <v/>
      </c>
      <c r="CK161" s="1382" t="str">
        <f t="shared" si="400"/>
        <v/>
      </c>
      <c r="CL161" s="1382" t="str">
        <f t="shared" si="401"/>
        <v/>
      </c>
      <c r="CM161" s="1382" t="str">
        <f t="shared" si="402"/>
        <v/>
      </c>
      <c r="CN161" s="1381" t="str">
        <f t="shared" si="403"/>
        <v/>
      </c>
      <c r="CO161" s="1381" t="str">
        <f t="shared" si="404"/>
        <v/>
      </c>
      <c r="CP161" s="1381" t="str">
        <f t="shared" si="405"/>
        <v/>
      </c>
      <c r="CQ161" s="1381" t="str">
        <f t="shared" si="406"/>
        <v/>
      </c>
      <c r="CR161" s="1381" t="str">
        <f t="shared" si="407"/>
        <v/>
      </c>
      <c r="CS161" s="1380" t="str">
        <f t="shared" si="408"/>
        <v/>
      </c>
      <c r="CT161" s="1383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9" t="str">
        <f t="shared" si="393"/>
        <v/>
      </c>
      <c r="CE162" s="1380" t="str">
        <f t="shared" si="394"/>
        <v/>
      </c>
      <c r="CF162" s="1381" t="str">
        <f t="shared" si="395"/>
        <v/>
      </c>
      <c r="CG162" s="1381" t="str">
        <f t="shared" si="396"/>
        <v/>
      </c>
      <c r="CH162" s="1381" t="str">
        <f t="shared" si="397"/>
        <v/>
      </c>
      <c r="CI162" s="1381" t="str">
        <f t="shared" si="398"/>
        <v/>
      </c>
      <c r="CJ162" s="1381" t="str">
        <f t="shared" si="399"/>
        <v/>
      </c>
      <c r="CK162" s="1382" t="str">
        <f t="shared" si="400"/>
        <v/>
      </c>
      <c r="CL162" s="1382" t="str">
        <f t="shared" si="401"/>
        <v/>
      </c>
      <c r="CM162" s="1382" t="str">
        <f t="shared" si="402"/>
        <v/>
      </c>
      <c r="CN162" s="1381" t="str">
        <f t="shared" si="403"/>
        <v/>
      </c>
      <c r="CO162" s="1381" t="str">
        <f t="shared" si="404"/>
        <v/>
      </c>
      <c r="CP162" s="1381" t="str">
        <f t="shared" si="405"/>
        <v/>
      </c>
      <c r="CQ162" s="1381" t="str">
        <f t="shared" si="406"/>
        <v/>
      </c>
      <c r="CR162" s="1381" t="str">
        <f t="shared" si="407"/>
        <v/>
      </c>
      <c r="CS162" s="1380" t="str">
        <f t="shared" si="408"/>
        <v/>
      </c>
      <c r="CT162" s="1383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9" t="str">
        <f t="shared" si="393"/>
        <v/>
      </c>
      <c r="CE163" s="1380" t="str">
        <f t="shared" si="394"/>
        <v/>
      </c>
      <c r="CF163" s="1381" t="str">
        <f t="shared" si="395"/>
        <v/>
      </c>
      <c r="CG163" s="1381" t="str">
        <f t="shared" si="396"/>
        <v/>
      </c>
      <c r="CH163" s="1381" t="str">
        <f t="shared" si="397"/>
        <v/>
      </c>
      <c r="CI163" s="1381" t="str">
        <f t="shared" si="398"/>
        <v/>
      </c>
      <c r="CJ163" s="1381" t="str">
        <f t="shared" si="399"/>
        <v/>
      </c>
      <c r="CK163" s="1382" t="str">
        <f t="shared" si="400"/>
        <v/>
      </c>
      <c r="CL163" s="1382" t="str">
        <f t="shared" si="401"/>
        <v/>
      </c>
      <c r="CM163" s="1382" t="str">
        <f t="shared" si="402"/>
        <v/>
      </c>
      <c r="CN163" s="1381" t="str">
        <f t="shared" si="403"/>
        <v/>
      </c>
      <c r="CO163" s="1381" t="str">
        <f t="shared" si="404"/>
        <v/>
      </c>
      <c r="CP163" s="1381" t="str">
        <f t="shared" si="405"/>
        <v/>
      </c>
      <c r="CQ163" s="1381" t="str">
        <f t="shared" si="406"/>
        <v/>
      </c>
      <c r="CR163" s="1381" t="str">
        <f t="shared" si="407"/>
        <v/>
      </c>
      <c r="CS163" s="1380" t="str">
        <f t="shared" si="408"/>
        <v/>
      </c>
      <c r="CT163" s="1383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9">
        <f t="shared" si="393"/>
        <v>1</v>
      </c>
      <c r="CE164" s="1380">
        <f t="shared" si="394"/>
        <v>1</v>
      </c>
      <c r="CF164" s="1381">
        <f t="shared" si="395"/>
        <v>1</v>
      </c>
      <c r="CG164" s="1381">
        <f t="shared" si="396"/>
        <v>1</v>
      </c>
      <c r="CH164" s="1381">
        <f t="shared" si="397"/>
        <v>1</v>
      </c>
      <c r="CI164" s="1381">
        <f t="shared" si="398"/>
        <v>1</v>
      </c>
      <c r="CJ164" s="1381">
        <f t="shared" si="399"/>
        <v>1</v>
      </c>
      <c r="CK164" s="1382">
        <f t="shared" si="400"/>
        <v>1</v>
      </c>
      <c r="CL164" s="1382">
        <f t="shared" si="401"/>
        <v>1</v>
      </c>
      <c r="CM164" s="1382">
        <f t="shared" si="402"/>
        <v>1</v>
      </c>
      <c r="CN164" s="1381">
        <f t="shared" si="403"/>
        <v>1</v>
      </c>
      <c r="CO164" s="1381">
        <f t="shared" si="404"/>
        <v>1</v>
      </c>
      <c r="CP164" s="1381">
        <f t="shared" si="405"/>
        <v>1</v>
      </c>
      <c r="CQ164" s="1381">
        <f t="shared" si="406"/>
        <v>1</v>
      </c>
      <c r="CR164" s="1381">
        <f t="shared" si="407"/>
        <v>1</v>
      </c>
      <c r="CS164" s="1380">
        <f t="shared" si="408"/>
        <v>1</v>
      </c>
      <c r="CT164" s="1383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9" t="str">
        <f t="shared" si="393"/>
        <v/>
      </c>
      <c r="CE165" s="1380" t="str">
        <f t="shared" si="394"/>
        <v/>
      </c>
      <c r="CF165" s="1381" t="str">
        <f t="shared" si="395"/>
        <v/>
      </c>
      <c r="CG165" s="1381" t="str">
        <f t="shared" si="396"/>
        <v/>
      </c>
      <c r="CH165" s="1381" t="str">
        <f t="shared" si="397"/>
        <v/>
      </c>
      <c r="CI165" s="1381" t="str">
        <f t="shared" si="398"/>
        <v/>
      </c>
      <c r="CJ165" s="1381" t="str">
        <f t="shared" si="399"/>
        <v/>
      </c>
      <c r="CK165" s="1382" t="str">
        <f t="shared" si="400"/>
        <v/>
      </c>
      <c r="CL165" s="1382" t="str">
        <f t="shared" si="401"/>
        <v/>
      </c>
      <c r="CM165" s="1382" t="str">
        <f t="shared" si="402"/>
        <v/>
      </c>
      <c r="CN165" s="1381" t="str">
        <f t="shared" si="403"/>
        <v/>
      </c>
      <c r="CO165" s="1381" t="str">
        <f t="shared" si="404"/>
        <v/>
      </c>
      <c r="CP165" s="1381" t="str">
        <f t="shared" si="405"/>
        <v/>
      </c>
      <c r="CQ165" s="1381" t="str">
        <f t="shared" si="406"/>
        <v/>
      </c>
      <c r="CR165" s="1381" t="str">
        <f t="shared" si="407"/>
        <v/>
      </c>
      <c r="CS165" s="1380" t="str">
        <f t="shared" si="408"/>
        <v/>
      </c>
      <c r="CT165" s="1383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7" t="str">
        <f t="shared" si="393"/>
        <v/>
      </c>
      <c r="CE166" s="1368" t="str">
        <f t="shared" si="394"/>
        <v/>
      </c>
      <c r="CF166" s="1369" t="str">
        <f t="shared" si="395"/>
        <v/>
      </c>
      <c r="CG166" s="1369" t="str">
        <f t="shared" si="396"/>
        <v/>
      </c>
      <c r="CH166" s="1369" t="str">
        <f t="shared" si="397"/>
        <v/>
      </c>
      <c r="CI166" s="1369" t="str">
        <f t="shared" si="398"/>
        <v/>
      </c>
      <c r="CJ166" s="1369" t="str">
        <f t="shared" si="399"/>
        <v/>
      </c>
      <c r="CK166" s="1370" t="str">
        <f t="shared" si="400"/>
        <v/>
      </c>
      <c r="CL166" s="1370" t="str">
        <f t="shared" si="401"/>
        <v/>
      </c>
      <c r="CM166" s="1370" t="str">
        <f t="shared" si="402"/>
        <v/>
      </c>
      <c r="CN166" s="1369" t="str">
        <f t="shared" si="403"/>
        <v/>
      </c>
      <c r="CO166" s="1369" t="str">
        <f t="shared" si="404"/>
        <v/>
      </c>
      <c r="CP166" s="1369" t="str">
        <f t="shared" si="405"/>
        <v/>
      </c>
      <c r="CQ166" s="1369" t="str">
        <f t="shared" si="406"/>
        <v/>
      </c>
      <c r="CR166" s="1369" t="str">
        <f t="shared" si="407"/>
        <v/>
      </c>
      <c r="CS166" s="1368" t="str">
        <f t="shared" si="408"/>
        <v/>
      </c>
      <c r="CT166" s="1371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9" t="str">
        <f t="shared" si="393"/>
        <v/>
      </c>
      <c r="CE167" s="1380" t="str">
        <f t="shared" si="394"/>
        <v/>
      </c>
      <c r="CF167" s="1381" t="str">
        <f t="shared" si="395"/>
        <v/>
      </c>
      <c r="CG167" s="1381" t="str">
        <f t="shared" si="396"/>
        <v/>
      </c>
      <c r="CH167" s="1381" t="str">
        <f t="shared" si="397"/>
        <v/>
      </c>
      <c r="CI167" s="1381" t="str">
        <f t="shared" si="398"/>
        <v/>
      </c>
      <c r="CJ167" s="1381" t="str">
        <f t="shared" si="399"/>
        <v/>
      </c>
      <c r="CK167" s="1382" t="str">
        <f t="shared" si="400"/>
        <v/>
      </c>
      <c r="CL167" s="1382" t="str">
        <f t="shared" si="401"/>
        <v/>
      </c>
      <c r="CM167" s="1382" t="str">
        <f t="shared" si="402"/>
        <v/>
      </c>
      <c r="CN167" s="1381" t="str">
        <f t="shared" si="403"/>
        <v/>
      </c>
      <c r="CO167" s="1381" t="str">
        <f t="shared" si="404"/>
        <v/>
      </c>
      <c r="CP167" s="1381" t="str">
        <f t="shared" si="405"/>
        <v/>
      </c>
      <c r="CQ167" s="1381" t="str">
        <f t="shared" si="406"/>
        <v/>
      </c>
      <c r="CR167" s="1381" t="str">
        <f t="shared" si="407"/>
        <v/>
      </c>
      <c r="CS167" s="1380" t="str">
        <f t="shared" si="408"/>
        <v/>
      </c>
      <c r="CT167" s="1383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9" t="str">
        <f t="shared" si="393"/>
        <v/>
      </c>
      <c r="CE168" s="1380" t="str">
        <f t="shared" si="394"/>
        <v/>
      </c>
      <c r="CF168" s="1381" t="str">
        <f t="shared" si="395"/>
        <v/>
      </c>
      <c r="CG168" s="1381" t="str">
        <f t="shared" si="396"/>
        <v/>
      </c>
      <c r="CH168" s="1381" t="str">
        <f t="shared" si="397"/>
        <v/>
      </c>
      <c r="CI168" s="1381" t="str">
        <f t="shared" si="398"/>
        <v/>
      </c>
      <c r="CJ168" s="1381" t="str">
        <f t="shared" si="399"/>
        <v/>
      </c>
      <c r="CK168" s="1382" t="str">
        <f t="shared" si="400"/>
        <v/>
      </c>
      <c r="CL168" s="1382" t="str">
        <f t="shared" si="401"/>
        <v/>
      </c>
      <c r="CM168" s="1382" t="str">
        <f t="shared" si="402"/>
        <v/>
      </c>
      <c r="CN168" s="1381" t="str">
        <f t="shared" si="403"/>
        <v/>
      </c>
      <c r="CO168" s="1381" t="str">
        <f t="shared" si="404"/>
        <v/>
      </c>
      <c r="CP168" s="1381" t="str">
        <f t="shared" si="405"/>
        <v/>
      </c>
      <c r="CQ168" s="1381" t="str">
        <f t="shared" si="406"/>
        <v/>
      </c>
      <c r="CR168" s="1381" t="str">
        <f t="shared" si="407"/>
        <v/>
      </c>
      <c r="CS168" s="1380" t="str">
        <f t="shared" si="408"/>
        <v/>
      </c>
      <c r="CT168" s="1383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9" t="str">
        <f t="shared" si="393"/>
        <v/>
      </c>
      <c r="CE169" s="1380" t="str">
        <f t="shared" si="394"/>
        <v/>
      </c>
      <c r="CF169" s="1381" t="str">
        <f t="shared" si="395"/>
        <v/>
      </c>
      <c r="CG169" s="1381" t="str">
        <f t="shared" si="396"/>
        <v/>
      </c>
      <c r="CH169" s="1381" t="str">
        <f t="shared" si="397"/>
        <v/>
      </c>
      <c r="CI169" s="1381" t="str">
        <f t="shared" si="398"/>
        <v/>
      </c>
      <c r="CJ169" s="1381" t="str">
        <f t="shared" si="399"/>
        <v/>
      </c>
      <c r="CK169" s="1382" t="str">
        <f t="shared" si="400"/>
        <v/>
      </c>
      <c r="CL169" s="1382" t="str">
        <f t="shared" si="401"/>
        <v/>
      </c>
      <c r="CM169" s="1382" t="str">
        <f t="shared" si="402"/>
        <v/>
      </c>
      <c r="CN169" s="1381" t="str">
        <f t="shared" si="403"/>
        <v/>
      </c>
      <c r="CO169" s="1381" t="str">
        <f t="shared" si="404"/>
        <v/>
      </c>
      <c r="CP169" s="1381" t="str">
        <f t="shared" si="405"/>
        <v/>
      </c>
      <c r="CQ169" s="1381" t="str">
        <f t="shared" si="406"/>
        <v/>
      </c>
      <c r="CR169" s="1381" t="str">
        <f t="shared" si="407"/>
        <v/>
      </c>
      <c r="CS169" s="1380" t="str">
        <f t="shared" si="408"/>
        <v/>
      </c>
      <c r="CT169" s="1383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9" t="str">
        <f t="shared" si="393"/>
        <v/>
      </c>
      <c r="CE170" s="1380" t="str">
        <f t="shared" si="394"/>
        <v/>
      </c>
      <c r="CF170" s="1381" t="str">
        <f t="shared" si="395"/>
        <v/>
      </c>
      <c r="CG170" s="1381" t="str">
        <f t="shared" si="396"/>
        <v/>
      </c>
      <c r="CH170" s="1381" t="str">
        <f t="shared" si="397"/>
        <v/>
      </c>
      <c r="CI170" s="1381" t="str">
        <f t="shared" si="398"/>
        <v/>
      </c>
      <c r="CJ170" s="1381" t="str">
        <f t="shared" si="399"/>
        <v/>
      </c>
      <c r="CK170" s="1382" t="str">
        <f t="shared" si="400"/>
        <v/>
      </c>
      <c r="CL170" s="1382" t="str">
        <f t="shared" si="401"/>
        <v/>
      </c>
      <c r="CM170" s="1382" t="str">
        <f t="shared" si="402"/>
        <v/>
      </c>
      <c r="CN170" s="1381" t="str">
        <f t="shared" si="403"/>
        <v/>
      </c>
      <c r="CO170" s="1381" t="str">
        <f t="shared" si="404"/>
        <v/>
      </c>
      <c r="CP170" s="1381" t="str">
        <f t="shared" si="405"/>
        <v/>
      </c>
      <c r="CQ170" s="1381" t="str">
        <f t="shared" si="406"/>
        <v/>
      </c>
      <c r="CR170" s="1381" t="str">
        <f t="shared" si="407"/>
        <v/>
      </c>
      <c r="CS170" s="1380" t="str">
        <f t="shared" si="408"/>
        <v/>
      </c>
      <c r="CT170" s="1383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9" t="str">
        <f t="shared" si="393"/>
        <v/>
      </c>
      <c r="CE171" s="1380" t="str">
        <f t="shared" si="394"/>
        <v/>
      </c>
      <c r="CF171" s="1381" t="str">
        <f t="shared" si="395"/>
        <v/>
      </c>
      <c r="CG171" s="1381" t="str">
        <f t="shared" si="396"/>
        <v/>
      </c>
      <c r="CH171" s="1381" t="str">
        <f t="shared" si="397"/>
        <v/>
      </c>
      <c r="CI171" s="1381" t="str">
        <f t="shared" si="398"/>
        <v/>
      </c>
      <c r="CJ171" s="1381" t="str">
        <f t="shared" si="399"/>
        <v/>
      </c>
      <c r="CK171" s="1382" t="str">
        <f t="shared" si="400"/>
        <v/>
      </c>
      <c r="CL171" s="1382" t="str">
        <f t="shared" si="401"/>
        <v/>
      </c>
      <c r="CM171" s="1382" t="str">
        <f t="shared" si="402"/>
        <v/>
      </c>
      <c r="CN171" s="1381" t="str">
        <f t="shared" si="403"/>
        <v/>
      </c>
      <c r="CO171" s="1381" t="str">
        <f t="shared" si="404"/>
        <v/>
      </c>
      <c r="CP171" s="1381" t="str">
        <f t="shared" si="405"/>
        <v/>
      </c>
      <c r="CQ171" s="1381" t="str">
        <f t="shared" si="406"/>
        <v/>
      </c>
      <c r="CR171" s="1381" t="str">
        <f t="shared" si="407"/>
        <v/>
      </c>
      <c r="CS171" s="1380" t="str">
        <f t="shared" si="408"/>
        <v/>
      </c>
      <c r="CT171" s="1383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747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7" t="str">
        <f t="shared" si="393"/>
        <v/>
      </c>
      <c r="CE172" s="1368" t="str">
        <f t="shared" si="394"/>
        <v/>
      </c>
      <c r="CF172" s="1369" t="str">
        <f t="shared" si="395"/>
        <v/>
      </c>
      <c r="CG172" s="1369" t="str">
        <f t="shared" si="396"/>
        <v/>
      </c>
      <c r="CH172" s="1369" t="str">
        <f t="shared" si="397"/>
        <v/>
      </c>
      <c r="CI172" s="1369" t="str">
        <f t="shared" si="398"/>
        <v/>
      </c>
      <c r="CJ172" s="1369" t="str">
        <f t="shared" si="399"/>
        <v/>
      </c>
      <c r="CK172" s="1370" t="str">
        <f t="shared" si="400"/>
        <v/>
      </c>
      <c r="CL172" s="1370" t="str">
        <f t="shared" si="401"/>
        <v/>
      </c>
      <c r="CM172" s="1370" t="str">
        <f t="shared" si="402"/>
        <v/>
      </c>
      <c r="CN172" s="1369" t="str">
        <f t="shared" si="403"/>
        <v/>
      </c>
      <c r="CO172" s="1369" t="str">
        <f t="shared" si="404"/>
        <v/>
      </c>
      <c r="CP172" s="1369" t="str">
        <f t="shared" si="405"/>
        <v/>
      </c>
      <c r="CQ172" s="1369" t="str">
        <f t="shared" si="406"/>
        <v/>
      </c>
      <c r="CR172" s="1369" t="str">
        <f t="shared" si="407"/>
        <v/>
      </c>
      <c r="CS172" s="1368" t="str">
        <f t="shared" si="408"/>
        <v/>
      </c>
      <c r="CT172" s="1371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748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7" t="str">
        <f t="shared" si="393"/>
        <v/>
      </c>
      <c r="CE173" s="1368" t="str">
        <f t="shared" si="394"/>
        <v/>
      </c>
      <c r="CF173" s="1369" t="str">
        <f t="shared" si="395"/>
        <v/>
      </c>
      <c r="CG173" s="1369" t="str">
        <f t="shared" si="396"/>
        <v/>
      </c>
      <c r="CH173" s="1369" t="str">
        <f t="shared" si="397"/>
        <v/>
      </c>
      <c r="CI173" s="1369" t="str">
        <f t="shared" si="398"/>
        <v/>
      </c>
      <c r="CJ173" s="1369" t="str">
        <f t="shared" si="399"/>
        <v/>
      </c>
      <c r="CK173" s="1370" t="str">
        <f t="shared" si="400"/>
        <v/>
      </c>
      <c r="CL173" s="1370" t="str">
        <f t="shared" si="401"/>
        <v/>
      </c>
      <c r="CM173" s="1370" t="str">
        <f t="shared" si="402"/>
        <v/>
      </c>
      <c r="CN173" s="1369" t="str">
        <f t="shared" si="403"/>
        <v/>
      </c>
      <c r="CO173" s="1369" t="str">
        <f t="shared" si="404"/>
        <v/>
      </c>
      <c r="CP173" s="1369" t="str">
        <f t="shared" si="405"/>
        <v/>
      </c>
      <c r="CQ173" s="1369" t="str">
        <f t="shared" si="406"/>
        <v/>
      </c>
      <c r="CR173" s="1369" t="str">
        <f t="shared" si="407"/>
        <v/>
      </c>
      <c r="CS173" s="1368" t="str">
        <f t="shared" si="408"/>
        <v/>
      </c>
      <c r="CT173" s="1371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7" t="str">
        <f t="shared" si="393"/>
        <v/>
      </c>
      <c r="CE174" s="1368" t="str">
        <f t="shared" si="394"/>
        <v/>
      </c>
      <c r="CF174" s="1369" t="str">
        <f t="shared" si="395"/>
        <v/>
      </c>
      <c r="CG174" s="1369" t="str">
        <f t="shared" si="396"/>
        <v/>
      </c>
      <c r="CH174" s="1369" t="str">
        <f t="shared" si="397"/>
        <v/>
      </c>
      <c r="CI174" s="1369" t="str">
        <f t="shared" si="398"/>
        <v/>
      </c>
      <c r="CJ174" s="1369" t="str">
        <f t="shared" si="399"/>
        <v/>
      </c>
      <c r="CK174" s="1370" t="str">
        <f t="shared" si="400"/>
        <v/>
      </c>
      <c r="CL174" s="1370" t="str">
        <f t="shared" si="401"/>
        <v/>
      </c>
      <c r="CM174" s="1370" t="str">
        <f t="shared" si="402"/>
        <v/>
      </c>
      <c r="CN174" s="1369" t="str">
        <f t="shared" si="403"/>
        <v/>
      </c>
      <c r="CO174" s="1369" t="str">
        <f t="shared" si="404"/>
        <v/>
      </c>
      <c r="CP174" s="1369" t="str">
        <f t="shared" si="405"/>
        <v/>
      </c>
      <c r="CQ174" s="1369" t="str">
        <f t="shared" si="406"/>
        <v/>
      </c>
      <c r="CR174" s="1369" t="str">
        <f t="shared" si="407"/>
        <v/>
      </c>
      <c r="CS174" s="1368" t="str">
        <f t="shared" si="408"/>
        <v/>
      </c>
      <c r="CT174" s="1371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9" t="str">
        <f t="shared" si="393"/>
        <v/>
      </c>
      <c r="CE175" s="1380" t="str">
        <f t="shared" si="394"/>
        <v/>
      </c>
      <c r="CF175" s="1381" t="str">
        <f t="shared" si="395"/>
        <v/>
      </c>
      <c r="CG175" s="1381" t="str">
        <f t="shared" si="396"/>
        <v/>
      </c>
      <c r="CH175" s="1381" t="str">
        <f t="shared" si="397"/>
        <v/>
      </c>
      <c r="CI175" s="1381" t="str">
        <f t="shared" si="398"/>
        <v/>
      </c>
      <c r="CJ175" s="1381" t="str">
        <f t="shared" si="399"/>
        <v/>
      </c>
      <c r="CK175" s="1382" t="str">
        <f t="shared" si="400"/>
        <v/>
      </c>
      <c r="CL175" s="1382" t="str">
        <f t="shared" si="401"/>
        <v/>
      </c>
      <c r="CM175" s="1382" t="str">
        <f t="shared" si="402"/>
        <v/>
      </c>
      <c r="CN175" s="1381" t="str">
        <f t="shared" si="403"/>
        <v/>
      </c>
      <c r="CO175" s="1381" t="str">
        <f t="shared" si="404"/>
        <v/>
      </c>
      <c r="CP175" s="1381" t="str">
        <f t="shared" si="405"/>
        <v/>
      </c>
      <c r="CQ175" s="1381" t="str">
        <f t="shared" si="406"/>
        <v/>
      </c>
      <c r="CR175" s="1381" t="str">
        <f t="shared" si="407"/>
        <v/>
      </c>
      <c r="CS175" s="1380" t="str">
        <f t="shared" si="408"/>
        <v/>
      </c>
      <c r="CT175" s="1383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9" t="str">
        <f t="shared" si="393"/>
        <v/>
      </c>
      <c r="CE176" s="1380" t="str">
        <f t="shared" si="394"/>
        <v/>
      </c>
      <c r="CF176" s="1381" t="str">
        <f t="shared" si="395"/>
        <v/>
      </c>
      <c r="CG176" s="1381" t="str">
        <f t="shared" si="396"/>
        <v/>
      </c>
      <c r="CH176" s="1381" t="str">
        <f t="shared" si="397"/>
        <v/>
      </c>
      <c r="CI176" s="1381" t="str">
        <f t="shared" si="398"/>
        <v/>
      </c>
      <c r="CJ176" s="1381" t="str">
        <f t="shared" si="399"/>
        <v/>
      </c>
      <c r="CK176" s="1382" t="str">
        <f t="shared" si="400"/>
        <v/>
      </c>
      <c r="CL176" s="1382" t="str">
        <f t="shared" si="401"/>
        <v/>
      </c>
      <c r="CM176" s="1382" t="str">
        <f t="shared" si="402"/>
        <v/>
      </c>
      <c r="CN176" s="1381" t="str">
        <f t="shared" si="403"/>
        <v/>
      </c>
      <c r="CO176" s="1381" t="str">
        <f t="shared" si="404"/>
        <v/>
      </c>
      <c r="CP176" s="1381" t="str">
        <f t="shared" si="405"/>
        <v/>
      </c>
      <c r="CQ176" s="1381" t="str">
        <f t="shared" si="406"/>
        <v/>
      </c>
      <c r="CR176" s="1381" t="str">
        <f t="shared" si="407"/>
        <v/>
      </c>
      <c r="CS176" s="1380" t="str">
        <f t="shared" si="408"/>
        <v/>
      </c>
      <c r="CT176" s="1383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5" t="s">
        <v>183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7" t="str">
        <f t="shared" si="393"/>
        <v/>
      </c>
      <c r="CE177" s="1368" t="str">
        <f t="shared" si="394"/>
        <v/>
      </c>
      <c r="CF177" s="1369" t="str">
        <f t="shared" si="395"/>
        <v/>
      </c>
      <c r="CG177" s="1369" t="str">
        <f t="shared" si="396"/>
        <v/>
      </c>
      <c r="CH177" s="1369" t="str">
        <f t="shared" si="397"/>
        <v/>
      </c>
      <c r="CI177" s="1369" t="str">
        <f t="shared" si="398"/>
        <v/>
      </c>
      <c r="CJ177" s="1369" t="str">
        <f t="shared" si="399"/>
        <v/>
      </c>
      <c r="CK177" s="1370" t="str">
        <f t="shared" si="400"/>
        <v/>
      </c>
      <c r="CL177" s="1370" t="str">
        <f t="shared" si="401"/>
        <v/>
      </c>
      <c r="CM177" s="1370" t="str">
        <f t="shared" si="402"/>
        <v/>
      </c>
      <c r="CN177" s="1369" t="str">
        <f t="shared" si="403"/>
        <v/>
      </c>
      <c r="CO177" s="1369" t="str">
        <f t="shared" si="404"/>
        <v/>
      </c>
      <c r="CP177" s="1369" t="str">
        <f t="shared" si="405"/>
        <v/>
      </c>
      <c r="CQ177" s="1369" t="str">
        <f t="shared" si="406"/>
        <v/>
      </c>
      <c r="CR177" s="1369" t="str">
        <f t="shared" si="407"/>
        <v/>
      </c>
      <c r="CS177" s="1368" t="str">
        <f t="shared" si="408"/>
        <v/>
      </c>
      <c r="CT177" s="1371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8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472"/>
        <v>0</v>
      </c>
      <c r="CF178" s="1350">
        <f t="shared" si="472"/>
        <v>0</v>
      </c>
      <c r="CG178" s="1350">
        <f t="shared" si="472"/>
        <v>0</v>
      </c>
      <c r="CH178" s="1350">
        <f t="shared" si="472"/>
        <v>0</v>
      </c>
      <c r="CI178" s="1350">
        <f t="shared" si="472"/>
        <v>0</v>
      </c>
      <c r="CJ178" s="1350">
        <f t="shared" si="472"/>
        <v>0</v>
      </c>
      <c r="CK178" s="1351">
        <f t="shared" si="472"/>
        <v>0</v>
      </c>
      <c r="CL178" s="1351">
        <f t="shared" si="472"/>
        <v>0</v>
      </c>
      <c r="CM178" s="1351">
        <f t="shared" si="472"/>
        <v>0</v>
      </c>
      <c r="CN178" s="1350">
        <f t="shared" si="472"/>
        <v>0</v>
      </c>
      <c r="CO178" s="1350">
        <f t="shared" si="472"/>
        <v>0</v>
      </c>
      <c r="CP178" s="1350">
        <f t="shared" si="472"/>
        <v>1</v>
      </c>
      <c r="CQ178" s="1350">
        <f t="shared" si="472"/>
        <v>2</v>
      </c>
      <c r="CR178" s="1350">
        <f t="shared" si="472"/>
        <v>2</v>
      </c>
      <c r="CS178" s="1349">
        <f t="shared" si="472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8">
        <f t="shared" si="472"/>
        <v>150</v>
      </c>
      <c r="CE179" s="1349">
        <f t="shared" si="472"/>
        <v>150</v>
      </c>
      <c r="CF179" s="1350">
        <f t="shared" si="472"/>
        <v>150</v>
      </c>
      <c r="CG179" s="1350">
        <f t="shared" si="472"/>
        <v>150</v>
      </c>
      <c r="CH179" s="1350">
        <f t="shared" si="472"/>
        <v>150</v>
      </c>
      <c r="CI179" s="1350">
        <f t="shared" si="472"/>
        <v>150</v>
      </c>
      <c r="CJ179" s="1350">
        <f t="shared" si="472"/>
        <v>150</v>
      </c>
      <c r="CK179" s="1351">
        <f t="shared" si="472"/>
        <v>150</v>
      </c>
      <c r="CL179" s="1351">
        <f t="shared" si="472"/>
        <v>150</v>
      </c>
      <c r="CM179" s="1351">
        <f t="shared" si="472"/>
        <v>150</v>
      </c>
      <c r="CN179" s="1350">
        <f t="shared" si="472"/>
        <v>150</v>
      </c>
      <c r="CO179" s="1350">
        <f t="shared" si="472"/>
        <v>150</v>
      </c>
      <c r="CP179" s="1350">
        <f t="shared" si="472"/>
        <v>150</v>
      </c>
      <c r="CQ179" s="1350">
        <f t="shared" si="472"/>
        <v>150</v>
      </c>
      <c r="CR179" s="1350">
        <f t="shared" si="472"/>
        <v>150</v>
      </c>
      <c r="CS179" s="1349">
        <f t="shared" si="47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5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473"/>
        <v/>
      </c>
      <c r="CG180" s="1355" t="str">
        <f t="shared" si="473"/>
        <v/>
      </c>
      <c r="CH180" s="1355">
        <f t="shared" si="473"/>
        <v>0</v>
      </c>
      <c r="CI180" s="1355">
        <f t="shared" si="473"/>
        <v>0</v>
      </c>
      <c r="CJ180" s="1355">
        <f t="shared" si="473"/>
        <v>0</v>
      </c>
      <c r="CK180" s="1356">
        <f t="shared" si="473"/>
        <v>0</v>
      </c>
      <c r="CL180" s="1356">
        <f t="shared" si="473"/>
        <v>2.2994129158512722E-2</v>
      </c>
      <c r="CM180" s="1356">
        <f t="shared" si="473"/>
        <v>4.5988258317025445E-2</v>
      </c>
      <c r="CN180" s="1355">
        <f t="shared" si="473"/>
        <v>5.7485322896281804E-2</v>
      </c>
      <c r="CO180" s="1355">
        <f t="shared" si="473"/>
        <v>9.1976516634050889E-2</v>
      </c>
      <c r="CP180" s="1355">
        <f t="shared" si="473"/>
        <v>0.13796477495107631</v>
      </c>
      <c r="CQ180" s="1355" t="str">
        <f t="shared" si="473"/>
        <v/>
      </c>
      <c r="CR180" s="1355" t="str">
        <f t="shared" si="473"/>
        <v/>
      </c>
      <c r="CS180" s="1354" t="str">
        <f t="shared" si="473"/>
        <v/>
      </c>
      <c r="CT180" s="1357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473"/>
        <v>0</v>
      </c>
      <c r="CF181" s="1350">
        <f t="shared" si="473"/>
        <v>0</v>
      </c>
      <c r="CG181" s="1350">
        <f t="shared" si="473"/>
        <v>0</v>
      </c>
      <c r="CH181" s="1350">
        <f t="shared" si="473"/>
        <v>0</v>
      </c>
      <c r="CI181" s="1350">
        <f t="shared" si="473"/>
        <v>0</v>
      </c>
      <c r="CJ181" s="1350">
        <f t="shared" si="473"/>
        <v>0</v>
      </c>
      <c r="CK181" s="1351">
        <f t="shared" si="473"/>
        <v>0</v>
      </c>
      <c r="CL181" s="1351">
        <f t="shared" si="473"/>
        <v>0</v>
      </c>
      <c r="CM181" s="1351">
        <f t="shared" si="473"/>
        <v>0</v>
      </c>
      <c r="CN181" s="1350">
        <f t="shared" si="473"/>
        <v>1</v>
      </c>
      <c r="CO181" s="1350">
        <f t="shared" si="473"/>
        <v>1</v>
      </c>
      <c r="CP181" s="1350">
        <f t="shared" si="473"/>
        <v>2</v>
      </c>
      <c r="CQ181" s="1350">
        <f t="shared" si="473"/>
        <v>2</v>
      </c>
      <c r="CR181" s="1350">
        <f t="shared" si="473"/>
        <v>3</v>
      </c>
      <c r="CS181" s="1349">
        <f t="shared" si="473"/>
        <v>5</v>
      </c>
      <c r="CT181" s="1352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473"/>
        <v>25</v>
      </c>
      <c r="CF182" s="1350">
        <f t="shared" si="473"/>
        <v>25</v>
      </c>
      <c r="CG182" s="1350">
        <f t="shared" si="473"/>
        <v>25</v>
      </c>
      <c r="CH182" s="1350">
        <f t="shared" si="473"/>
        <v>25</v>
      </c>
      <c r="CI182" s="1350">
        <f t="shared" si="473"/>
        <v>25</v>
      </c>
      <c r="CJ182" s="1350">
        <f t="shared" si="473"/>
        <v>25</v>
      </c>
      <c r="CK182" s="1351">
        <f t="shared" si="473"/>
        <v>25</v>
      </c>
      <c r="CL182" s="1351">
        <f t="shared" si="473"/>
        <v>25</v>
      </c>
      <c r="CM182" s="1351">
        <f t="shared" si="473"/>
        <v>25</v>
      </c>
      <c r="CN182" s="1350">
        <f t="shared" si="473"/>
        <v>25</v>
      </c>
      <c r="CO182" s="1350">
        <f t="shared" si="473"/>
        <v>25</v>
      </c>
      <c r="CP182" s="1350">
        <f t="shared" si="473"/>
        <v>25</v>
      </c>
      <c r="CQ182" s="1350">
        <f t="shared" si="473"/>
        <v>25</v>
      </c>
      <c r="CR182" s="1350">
        <f t="shared" si="473"/>
        <v>25</v>
      </c>
      <c r="CS182" s="1349">
        <f t="shared" si="473"/>
        <v>25</v>
      </c>
      <c r="CT182" s="1352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474"/>
        <v/>
      </c>
      <c r="CG183" s="1355" t="str">
        <f t="shared" si="474"/>
        <v/>
      </c>
      <c r="CH183" s="1355">
        <f t="shared" si="474"/>
        <v>0</v>
      </c>
      <c r="CI183" s="1355">
        <f t="shared" si="474"/>
        <v>0</v>
      </c>
      <c r="CJ183" s="1355">
        <f t="shared" si="474"/>
        <v>2.3646444879321595E-3</v>
      </c>
      <c r="CK183" s="1356">
        <f t="shared" si="474"/>
        <v>2.627382764369066E-3</v>
      </c>
      <c r="CL183" s="1356">
        <f t="shared" si="474"/>
        <v>4.7292889758643189E-3</v>
      </c>
      <c r="CM183" s="1356">
        <f t="shared" si="474"/>
        <v>4.7292889758643189E-3</v>
      </c>
      <c r="CN183" s="1355">
        <f t="shared" si="474"/>
        <v>8.8674168297455964E-3</v>
      </c>
      <c r="CO183" s="1355">
        <f t="shared" si="474"/>
        <v>2.3646444879321594E-2</v>
      </c>
      <c r="CP183" s="1355">
        <f t="shared" si="474"/>
        <v>3.3105022831050226E-2</v>
      </c>
      <c r="CQ183" s="1355" t="str">
        <f t="shared" si="474"/>
        <v/>
      </c>
      <c r="CR183" s="1355" t="str">
        <f t="shared" si="474"/>
        <v/>
      </c>
      <c r="CS183" s="1354" t="str">
        <f t="shared" si="474"/>
        <v/>
      </c>
      <c r="CT183" s="1357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8" t="str">
        <f t="shared" si="393"/>
        <v/>
      </c>
      <c r="CE184" s="1349" t="str">
        <f t="shared" si="394"/>
        <v/>
      </c>
      <c r="CF184" s="1350" t="str">
        <f t="shared" si="395"/>
        <v/>
      </c>
      <c r="CG184" s="1350" t="str">
        <f t="shared" si="396"/>
        <v/>
      </c>
      <c r="CH184" s="1350" t="str">
        <f t="shared" si="397"/>
        <v/>
      </c>
      <c r="CI184" s="1350" t="str">
        <f t="shared" si="398"/>
        <v/>
      </c>
      <c r="CJ184" s="1350" t="str">
        <f t="shared" si="399"/>
        <v/>
      </c>
      <c r="CK184" s="1351" t="str">
        <f t="shared" si="400"/>
        <v/>
      </c>
      <c r="CL184" s="1351" t="str">
        <f t="shared" si="401"/>
        <v/>
      </c>
      <c r="CM184" s="1351" t="str">
        <f t="shared" si="402"/>
        <v/>
      </c>
      <c r="CN184" s="1350" t="str">
        <f t="shared" si="403"/>
        <v/>
      </c>
      <c r="CO184" s="1350" t="str">
        <f t="shared" si="404"/>
        <v/>
      </c>
      <c r="CP184" s="1350" t="str">
        <f t="shared" si="405"/>
        <v/>
      </c>
      <c r="CQ184" s="1350" t="str">
        <f t="shared" si="406"/>
        <v/>
      </c>
      <c r="CR184" s="1350" t="str">
        <f t="shared" si="407"/>
        <v/>
      </c>
      <c r="CS184" s="1349" t="str">
        <f t="shared" si="408"/>
        <v/>
      </c>
      <c r="CT184" s="1352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8" t="str">
        <f t="shared" si="393"/>
        <v/>
      </c>
      <c r="CE185" s="1349" t="str">
        <f t="shared" si="394"/>
        <v/>
      </c>
      <c r="CF185" s="1350" t="str">
        <f t="shared" si="395"/>
        <v/>
      </c>
      <c r="CG185" s="1350" t="str">
        <f t="shared" si="396"/>
        <v/>
      </c>
      <c r="CH185" s="1350" t="str">
        <f t="shared" si="397"/>
        <v/>
      </c>
      <c r="CI185" s="1350" t="str">
        <f t="shared" si="398"/>
        <v/>
      </c>
      <c r="CJ185" s="1350" t="str">
        <f t="shared" si="399"/>
        <v/>
      </c>
      <c r="CK185" s="1351" t="str">
        <f t="shared" si="400"/>
        <v/>
      </c>
      <c r="CL185" s="1351" t="str">
        <f t="shared" si="401"/>
        <v/>
      </c>
      <c r="CM185" s="1351" t="str">
        <f t="shared" si="402"/>
        <v/>
      </c>
      <c r="CN185" s="1350" t="str">
        <f t="shared" si="403"/>
        <v/>
      </c>
      <c r="CO185" s="1350" t="str">
        <f t="shared" si="404"/>
        <v/>
      </c>
      <c r="CP185" s="1350" t="str">
        <f t="shared" si="405"/>
        <v/>
      </c>
      <c r="CQ185" s="1350" t="str">
        <f t="shared" si="406"/>
        <v/>
      </c>
      <c r="CR185" s="1350" t="str">
        <f t="shared" si="407"/>
        <v/>
      </c>
      <c r="CS185" s="1349" t="str">
        <f t="shared" si="408"/>
        <v/>
      </c>
      <c r="CT185" s="1352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183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8" t="str">
        <f t="shared" si="393"/>
        <v/>
      </c>
      <c r="CE186" s="1349" t="str">
        <f t="shared" si="394"/>
        <v/>
      </c>
      <c r="CF186" s="1350" t="str">
        <f t="shared" si="395"/>
        <v/>
      </c>
      <c r="CG186" s="1350" t="str">
        <f t="shared" si="396"/>
        <v/>
      </c>
      <c r="CH186" s="1350" t="str">
        <f t="shared" si="397"/>
        <v/>
      </c>
      <c r="CI186" s="1350" t="str">
        <f t="shared" si="398"/>
        <v/>
      </c>
      <c r="CJ186" s="1350" t="str">
        <f t="shared" si="399"/>
        <v/>
      </c>
      <c r="CK186" s="1351" t="str">
        <f t="shared" si="400"/>
        <v/>
      </c>
      <c r="CL186" s="1351" t="str">
        <f t="shared" si="401"/>
        <v/>
      </c>
      <c r="CM186" s="1351" t="str">
        <f t="shared" si="402"/>
        <v/>
      </c>
      <c r="CN186" s="1350" t="str">
        <f t="shared" si="403"/>
        <v/>
      </c>
      <c r="CO186" s="1350" t="str">
        <f t="shared" si="404"/>
        <v/>
      </c>
      <c r="CP186" s="1350" t="str">
        <f t="shared" si="405"/>
        <v/>
      </c>
      <c r="CQ186" s="1350" t="str">
        <f t="shared" si="406"/>
        <v/>
      </c>
      <c r="CR186" s="1350" t="str">
        <f t="shared" si="407"/>
        <v/>
      </c>
      <c r="CS186" s="1349" t="str">
        <f t="shared" si="408"/>
        <v/>
      </c>
      <c r="CT186" s="1352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8" t="str">
        <f t="shared" si="393"/>
        <v/>
      </c>
      <c r="CE187" s="1349" t="str">
        <f t="shared" si="394"/>
        <v/>
      </c>
      <c r="CF187" s="1350" t="str">
        <f t="shared" si="395"/>
        <v/>
      </c>
      <c r="CG187" s="1350" t="str">
        <f t="shared" si="396"/>
        <v/>
      </c>
      <c r="CH187" s="1350" t="str">
        <f t="shared" si="397"/>
        <v/>
      </c>
      <c r="CI187" s="1350" t="str">
        <f t="shared" si="398"/>
        <v/>
      </c>
      <c r="CJ187" s="1350" t="str">
        <f t="shared" si="399"/>
        <v/>
      </c>
      <c r="CK187" s="1351" t="str">
        <f t="shared" si="400"/>
        <v/>
      </c>
      <c r="CL187" s="1351" t="str">
        <f t="shared" si="401"/>
        <v/>
      </c>
      <c r="CM187" s="1351" t="str">
        <f t="shared" si="402"/>
        <v/>
      </c>
      <c r="CN187" s="1350" t="str">
        <f t="shared" si="403"/>
        <v/>
      </c>
      <c r="CO187" s="1350" t="str">
        <f t="shared" si="404"/>
        <v/>
      </c>
      <c r="CP187" s="1350" t="str">
        <f t="shared" si="405"/>
        <v/>
      </c>
      <c r="CQ187" s="1350" t="str">
        <f t="shared" si="406"/>
        <v/>
      </c>
      <c r="CR187" s="1350" t="str">
        <f t="shared" si="407"/>
        <v/>
      </c>
      <c r="CS187" s="1349" t="str">
        <f t="shared" si="408"/>
        <v/>
      </c>
      <c r="CT187" s="1352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8" t="str">
        <f t="shared" si="393"/>
        <v/>
      </c>
      <c r="CE188" s="1349" t="str">
        <f t="shared" si="394"/>
        <v/>
      </c>
      <c r="CF188" s="1350" t="str">
        <f t="shared" si="395"/>
        <v/>
      </c>
      <c r="CG188" s="1350" t="str">
        <f t="shared" si="396"/>
        <v/>
      </c>
      <c r="CH188" s="1350" t="str">
        <f t="shared" si="397"/>
        <v/>
      </c>
      <c r="CI188" s="1350" t="str">
        <f t="shared" si="398"/>
        <v/>
      </c>
      <c r="CJ188" s="1350" t="str">
        <f t="shared" si="399"/>
        <v/>
      </c>
      <c r="CK188" s="1351" t="str">
        <f t="shared" si="400"/>
        <v/>
      </c>
      <c r="CL188" s="1351" t="str">
        <f t="shared" si="401"/>
        <v/>
      </c>
      <c r="CM188" s="1351" t="str">
        <f t="shared" si="402"/>
        <v/>
      </c>
      <c r="CN188" s="1350" t="str">
        <f t="shared" si="403"/>
        <v/>
      </c>
      <c r="CO188" s="1350" t="str">
        <f t="shared" si="404"/>
        <v/>
      </c>
      <c r="CP188" s="1350" t="str">
        <f t="shared" si="405"/>
        <v/>
      </c>
      <c r="CQ188" s="1350" t="str">
        <f t="shared" si="406"/>
        <v/>
      </c>
      <c r="CR188" s="1350" t="str">
        <f t="shared" si="407"/>
        <v/>
      </c>
      <c r="CS188" s="1349" t="str">
        <f t="shared" si="408"/>
        <v/>
      </c>
      <c r="CT188" s="1352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183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8" t="str">
        <f t="shared" si="393"/>
        <v/>
      </c>
      <c r="CE189" s="1349" t="str">
        <f t="shared" si="394"/>
        <v/>
      </c>
      <c r="CF189" s="1350" t="str">
        <f t="shared" si="395"/>
        <v/>
      </c>
      <c r="CG189" s="1350" t="str">
        <f t="shared" si="396"/>
        <v/>
      </c>
      <c r="CH189" s="1350" t="str">
        <f t="shared" si="397"/>
        <v/>
      </c>
      <c r="CI189" s="1350" t="str">
        <f t="shared" si="398"/>
        <v/>
      </c>
      <c r="CJ189" s="1350" t="str">
        <f t="shared" si="399"/>
        <v/>
      </c>
      <c r="CK189" s="1351" t="str">
        <f t="shared" si="400"/>
        <v/>
      </c>
      <c r="CL189" s="1351" t="str">
        <f t="shared" si="401"/>
        <v/>
      </c>
      <c r="CM189" s="1351" t="str">
        <f t="shared" si="402"/>
        <v/>
      </c>
      <c r="CN189" s="1350" t="str">
        <f t="shared" si="403"/>
        <v/>
      </c>
      <c r="CO189" s="1350" t="str">
        <f t="shared" si="404"/>
        <v/>
      </c>
      <c r="CP189" s="1350" t="str">
        <f t="shared" si="405"/>
        <v/>
      </c>
      <c r="CQ189" s="1350" t="str">
        <f t="shared" si="406"/>
        <v/>
      </c>
      <c r="CR189" s="1350" t="str">
        <f t="shared" si="407"/>
        <v/>
      </c>
      <c r="CS189" s="1349" t="str">
        <f t="shared" si="408"/>
        <v/>
      </c>
      <c r="CT189" s="1352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227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8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9" t="str">
        <f t="shared" si="481"/>
        <v/>
      </c>
      <c r="CF190" s="1350" t="str">
        <f t="shared" si="481"/>
        <v/>
      </c>
      <c r="CG190" s="1350" t="str">
        <f t="shared" si="481"/>
        <v/>
      </c>
      <c r="CH190" s="1350" t="str">
        <f t="shared" si="481"/>
        <v/>
      </c>
      <c r="CI190" s="1350" t="str">
        <f t="shared" si="481"/>
        <v/>
      </c>
      <c r="CJ190" s="1350" t="str">
        <f t="shared" si="481"/>
        <v/>
      </c>
      <c r="CK190" s="1351" t="str">
        <f t="shared" si="481"/>
        <v/>
      </c>
      <c r="CL190" s="1351" t="str">
        <f t="shared" si="481"/>
        <v/>
      </c>
      <c r="CM190" s="1351" t="str">
        <f t="shared" si="481"/>
        <v/>
      </c>
      <c r="CN190" s="1350" t="str">
        <f t="shared" si="481"/>
        <v/>
      </c>
      <c r="CO190" s="1350" t="str">
        <f t="shared" si="481"/>
        <v/>
      </c>
      <c r="CP190" s="1350" t="str">
        <f t="shared" si="481"/>
        <v/>
      </c>
      <c r="CQ190" s="1350" t="str">
        <f t="shared" si="481"/>
        <v/>
      </c>
      <c r="CR190" s="1350" t="str">
        <f t="shared" si="481"/>
        <v/>
      </c>
      <c r="CS190" s="1349" t="str">
        <f t="shared" si="481"/>
        <v/>
      </c>
      <c r="CT190" s="1352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228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8" t="str">
        <f t="shared" si="481"/>
        <v/>
      </c>
      <c r="CE191" s="1349" t="str">
        <f t="shared" si="481"/>
        <v/>
      </c>
      <c r="CF191" s="1350" t="str">
        <f t="shared" si="481"/>
        <v/>
      </c>
      <c r="CG191" s="1350" t="str">
        <f t="shared" si="481"/>
        <v/>
      </c>
      <c r="CH191" s="1350" t="str">
        <f t="shared" si="481"/>
        <v/>
      </c>
      <c r="CI191" s="1350" t="str">
        <f t="shared" si="481"/>
        <v/>
      </c>
      <c r="CJ191" s="1350" t="str">
        <f t="shared" si="481"/>
        <v/>
      </c>
      <c r="CK191" s="1351" t="str">
        <f t="shared" si="481"/>
        <v/>
      </c>
      <c r="CL191" s="1351" t="str">
        <f t="shared" si="481"/>
        <v/>
      </c>
      <c r="CM191" s="1351" t="str">
        <f t="shared" si="481"/>
        <v/>
      </c>
      <c r="CN191" s="1350" t="str">
        <f t="shared" si="481"/>
        <v/>
      </c>
      <c r="CO191" s="1350" t="str">
        <f t="shared" si="481"/>
        <v/>
      </c>
      <c r="CP191" s="1350" t="str">
        <f t="shared" si="481"/>
        <v/>
      </c>
      <c r="CQ191" s="1350" t="str">
        <f t="shared" si="481"/>
        <v/>
      </c>
      <c r="CR191" s="1350" t="str">
        <f t="shared" si="481"/>
        <v/>
      </c>
      <c r="CS191" s="1349" t="str">
        <f t="shared" si="481"/>
        <v/>
      </c>
      <c r="CT191" s="1352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229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8" t="str">
        <f t="shared" si="481"/>
        <v/>
      </c>
      <c r="CE192" s="1349" t="str">
        <f t="shared" si="481"/>
        <v/>
      </c>
      <c r="CF192" s="1350" t="str">
        <f t="shared" si="481"/>
        <v/>
      </c>
      <c r="CG192" s="1350" t="str">
        <f t="shared" si="481"/>
        <v/>
      </c>
      <c r="CH192" s="1350" t="str">
        <f t="shared" si="481"/>
        <v/>
      </c>
      <c r="CI192" s="1350" t="str">
        <f t="shared" si="481"/>
        <v/>
      </c>
      <c r="CJ192" s="1350" t="str">
        <f t="shared" si="481"/>
        <v/>
      </c>
      <c r="CK192" s="1351" t="str">
        <f t="shared" si="481"/>
        <v/>
      </c>
      <c r="CL192" s="1351" t="str">
        <f t="shared" si="481"/>
        <v/>
      </c>
      <c r="CM192" s="1351" t="str">
        <f t="shared" si="481"/>
        <v/>
      </c>
      <c r="CN192" s="1350" t="str">
        <f t="shared" si="481"/>
        <v/>
      </c>
      <c r="CO192" s="1350" t="str">
        <f t="shared" si="481"/>
        <v/>
      </c>
      <c r="CP192" s="1350" t="str">
        <f t="shared" si="481"/>
        <v/>
      </c>
      <c r="CQ192" s="1350" t="str">
        <f t="shared" si="481"/>
        <v/>
      </c>
      <c r="CR192" s="1350" t="str">
        <f t="shared" si="481"/>
        <v/>
      </c>
      <c r="CS192" s="1349" t="str">
        <f t="shared" si="481"/>
        <v/>
      </c>
      <c r="CT192" s="1352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183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8" t="str">
        <f t="shared" si="481"/>
        <v/>
      </c>
      <c r="CE193" s="1349" t="str">
        <f t="shared" si="481"/>
        <v/>
      </c>
      <c r="CF193" s="1350" t="str">
        <f t="shared" si="481"/>
        <v/>
      </c>
      <c r="CG193" s="1350" t="str">
        <f t="shared" si="481"/>
        <v/>
      </c>
      <c r="CH193" s="1350" t="str">
        <f t="shared" si="481"/>
        <v/>
      </c>
      <c r="CI193" s="1350" t="str">
        <f t="shared" si="481"/>
        <v/>
      </c>
      <c r="CJ193" s="1350" t="str">
        <f t="shared" si="481"/>
        <v/>
      </c>
      <c r="CK193" s="1351" t="str">
        <f t="shared" si="481"/>
        <v/>
      </c>
      <c r="CL193" s="1351" t="str">
        <f t="shared" si="481"/>
        <v/>
      </c>
      <c r="CM193" s="1351" t="str">
        <f t="shared" si="481"/>
        <v/>
      </c>
      <c r="CN193" s="1350" t="str">
        <f t="shared" si="481"/>
        <v/>
      </c>
      <c r="CO193" s="1350" t="str">
        <f t="shared" si="481"/>
        <v/>
      </c>
      <c r="CP193" s="1350" t="str">
        <f t="shared" si="481"/>
        <v/>
      </c>
      <c r="CQ193" s="1350" t="str">
        <f t="shared" si="481"/>
        <v/>
      </c>
      <c r="CR193" s="1350" t="str">
        <f t="shared" si="481"/>
        <v/>
      </c>
      <c r="CS193" s="1349" t="str">
        <f t="shared" si="481"/>
        <v/>
      </c>
      <c r="CT193" s="1352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230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8" t="str">
        <f t="shared" si="481"/>
        <v/>
      </c>
      <c r="CE194" s="1349" t="str">
        <f t="shared" si="481"/>
        <v/>
      </c>
      <c r="CF194" s="1350" t="str">
        <f t="shared" si="481"/>
        <v/>
      </c>
      <c r="CG194" s="1350" t="str">
        <f t="shared" si="481"/>
        <v/>
      </c>
      <c r="CH194" s="1350" t="str">
        <f t="shared" si="481"/>
        <v/>
      </c>
      <c r="CI194" s="1350" t="str">
        <f t="shared" si="481"/>
        <v/>
      </c>
      <c r="CJ194" s="1350" t="str">
        <f t="shared" si="481"/>
        <v/>
      </c>
      <c r="CK194" s="1351" t="str">
        <f t="shared" si="481"/>
        <v/>
      </c>
      <c r="CL194" s="1351" t="str">
        <f t="shared" si="481"/>
        <v/>
      </c>
      <c r="CM194" s="1351" t="str">
        <f t="shared" si="481"/>
        <v/>
      </c>
      <c r="CN194" s="1350" t="str">
        <f t="shared" si="481"/>
        <v/>
      </c>
      <c r="CO194" s="1350" t="str">
        <f t="shared" si="481"/>
        <v/>
      </c>
      <c r="CP194" s="1350" t="str">
        <f t="shared" si="481"/>
        <v/>
      </c>
      <c r="CQ194" s="1350" t="str">
        <f t="shared" si="481"/>
        <v/>
      </c>
      <c r="CR194" s="1350" t="str">
        <f t="shared" si="481"/>
        <v/>
      </c>
      <c r="CS194" s="1349" t="str">
        <f t="shared" si="481"/>
        <v/>
      </c>
      <c r="CT194" s="1352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8" t="str">
        <f t="shared" si="481"/>
        <v/>
      </c>
      <c r="CE195" s="1349" t="str">
        <f t="shared" si="481"/>
        <v/>
      </c>
      <c r="CF195" s="1350" t="str">
        <f t="shared" si="481"/>
        <v/>
      </c>
      <c r="CG195" s="1350" t="str">
        <f t="shared" si="481"/>
        <v/>
      </c>
      <c r="CH195" s="1350" t="str">
        <f t="shared" si="481"/>
        <v/>
      </c>
      <c r="CI195" s="1350" t="str">
        <f t="shared" si="481"/>
        <v/>
      </c>
      <c r="CJ195" s="1350" t="str">
        <f t="shared" si="481"/>
        <v/>
      </c>
      <c r="CK195" s="1351" t="str">
        <f t="shared" si="481"/>
        <v/>
      </c>
      <c r="CL195" s="1351" t="str">
        <f t="shared" si="481"/>
        <v/>
      </c>
      <c r="CM195" s="1351" t="str">
        <f t="shared" si="481"/>
        <v/>
      </c>
      <c r="CN195" s="1350" t="str">
        <f t="shared" si="481"/>
        <v/>
      </c>
      <c r="CO195" s="1350" t="str">
        <f t="shared" si="481"/>
        <v/>
      </c>
      <c r="CP195" s="1350" t="str">
        <f t="shared" si="481"/>
        <v/>
      </c>
      <c r="CQ195" s="1350" t="str">
        <f t="shared" si="481"/>
        <v/>
      </c>
      <c r="CR195" s="1350" t="str">
        <f t="shared" si="481"/>
        <v/>
      </c>
      <c r="CS195" s="1349" t="str">
        <f t="shared" si="481"/>
        <v/>
      </c>
      <c r="CT195" s="1352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183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8" t="str">
        <f t="shared" si="481"/>
        <v/>
      </c>
      <c r="CE196" s="1349" t="str">
        <f t="shared" si="481"/>
        <v/>
      </c>
      <c r="CF196" s="1350" t="str">
        <f t="shared" si="481"/>
        <v/>
      </c>
      <c r="CG196" s="1350" t="str">
        <f t="shared" si="481"/>
        <v/>
      </c>
      <c r="CH196" s="1350" t="str">
        <f t="shared" si="481"/>
        <v/>
      </c>
      <c r="CI196" s="1350" t="str">
        <f t="shared" si="481"/>
        <v/>
      </c>
      <c r="CJ196" s="1350" t="str">
        <f t="shared" si="481"/>
        <v/>
      </c>
      <c r="CK196" s="1351" t="str">
        <f t="shared" si="481"/>
        <v/>
      </c>
      <c r="CL196" s="1351" t="str">
        <f t="shared" si="481"/>
        <v/>
      </c>
      <c r="CM196" s="1351" t="str">
        <f t="shared" si="481"/>
        <v/>
      </c>
      <c r="CN196" s="1350" t="str">
        <f t="shared" si="481"/>
        <v/>
      </c>
      <c r="CO196" s="1350" t="str">
        <f t="shared" si="481"/>
        <v/>
      </c>
      <c r="CP196" s="1350" t="str">
        <f t="shared" si="481"/>
        <v/>
      </c>
      <c r="CQ196" s="1350" t="str">
        <f t="shared" si="481"/>
        <v/>
      </c>
      <c r="CR196" s="1350" t="str">
        <f t="shared" si="481"/>
        <v/>
      </c>
      <c r="CS196" s="1349" t="str">
        <f t="shared" si="481"/>
        <v/>
      </c>
      <c r="CT196" s="1352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231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8">
        <f t="shared" si="481"/>
        <v>0</v>
      </c>
      <c r="CE197" s="1349">
        <f t="shared" si="481"/>
        <v>0</v>
      </c>
      <c r="CF197" s="1350">
        <f t="shared" si="481"/>
        <v>0</v>
      </c>
      <c r="CG197" s="1350">
        <f t="shared" si="481"/>
        <v>0</v>
      </c>
      <c r="CH197" s="1350">
        <f t="shared" si="481"/>
        <v>0</v>
      </c>
      <c r="CI197" s="1350">
        <f t="shared" si="481"/>
        <v>0</v>
      </c>
      <c r="CJ197" s="1350">
        <f t="shared" si="481"/>
        <v>0</v>
      </c>
      <c r="CK197" s="1351">
        <f t="shared" si="481"/>
        <v>0</v>
      </c>
      <c r="CL197" s="1351">
        <f t="shared" si="481"/>
        <v>2</v>
      </c>
      <c r="CM197" s="1351">
        <f t="shared" si="481"/>
        <v>3</v>
      </c>
      <c r="CN197" s="1350">
        <f t="shared" si="481"/>
        <v>3</v>
      </c>
      <c r="CO197" s="1350">
        <f t="shared" si="481"/>
        <v>4</v>
      </c>
      <c r="CP197" s="1350">
        <f t="shared" si="481"/>
        <v>4</v>
      </c>
      <c r="CQ197" s="1350">
        <f t="shared" si="481"/>
        <v>6</v>
      </c>
      <c r="CR197" s="1350">
        <f t="shared" si="481"/>
        <v>6</v>
      </c>
      <c r="CS197" s="1349">
        <f t="shared" si="481"/>
        <v>20</v>
      </c>
      <c r="CT197" s="1352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8" t="str">
        <f t="shared" si="481"/>
        <v/>
      </c>
      <c r="CE198" s="1349" t="str">
        <f t="shared" si="481"/>
        <v/>
      </c>
      <c r="CF198" s="1350" t="str">
        <f t="shared" si="481"/>
        <v/>
      </c>
      <c r="CG198" s="1350" t="str">
        <f t="shared" si="481"/>
        <v/>
      </c>
      <c r="CH198" s="1350">
        <f t="shared" si="481"/>
        <v>1200</v>
      </c>
      <c r="CI198" s="1350">
        <f t="shared" si="481"/>
        <v>1500</v>
      </c>
      <c r="CJ198" s="1350">
        <f t="shared" si="481"/>
        <v>1800</v>
      </c>
      <c r="CK198" s="1351">
        <f t="shared" si="481"/>
        <v>2000</v>
      </c>
      <c r="CL198" s="1351">
        <f t="shared" si="481"/>
        <v>2000</v>
      </c>
      <c r="CM198" s="1351">
        <f t="shared" si="481"/>
        <v>2500</v>
      </c>
      <c r="CN198" s="1350">
        <f t="shared" si="481"/>
        <v>3000</v>
      </c>
      <c r="CO198" s="1350">
        <f t="shared" si="481"/>
        <v>3000</v>
      </c>
      <c r="CP198" s="1350">
        <f t="shared" si="481"/>
        <v>4000</v>
      </c>
      <c r="CQ198" s="1350" t="str">
        <f t="shared" si="481"/>
        <v/>
      </c>
      <c r="CR198" s="1350" t="str">
        <f t="shared" si="481"/>
        <v/>
      </c>
      <c r="CS198" s="1349" t="str">
        <f t="shared" si="481"/>
        <v/>
      </c>
      <c r="CT198" s="1352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183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8">
        <f t="shared" si="481"/>
        <v>0</v>
      </c>
      <c r="CE199" s="1349">
        <f t="shared" si="481"/>
        <v>0</v>
      </c>
      <c r="CF199" s="1350">
        <f t="shared" si="481"/>
        <v>0</v>
      </c>
      <c r="CG199" s="1350">
        <f t="shared" si="481"/>
        <v>0</v>
      </c>
      <c r="CH199" s="1350">
        <f t="shared" si="481"/>
        <v>0</v>
      </c>
      <c r="CI199" s="1350">
        <f t="shared" si="481"/>
        <v>0</v>
      </c>
      <c r="CJ199" s="1350">
        <f t="shared" si="481"/>
        <v>0</v>
      </c>
      <c r="CK199" s="1351">
        <f t="shared" si="481"/>
        <v>0</v>
      </c>
      <c r="CL199" s="1351">
        <f t="shared" si="481"/>
        <v>4000</v>
      </c>
      <c r="CM199" s="1351">
        <f t="shared" si="481"/>
        <v>4800</v>
      </c>
      <c r="CN199" s="1350">
        <f t="shared" si="481"/>
        <v>6000</v>
      </c>
      <c r="CO199" s="1350">
        <f t="shared" si="481"/>
        <v>6000</v>
      </c>
      <c r="CP199" s="1350">
        <f t="shared" si="481"/>
        <v>7500</v>
      </c>
      <c r="CQ199" s="1350">
        <f t="shared" si="481"/>
        <v>10800</v>
      </c>
      <c r="CR199" s="1350">
        <f t="shared" si="481"/>
        <v>18000</v>
      </c>
      <c r="CS199" s="1349">
        <f t="shared" si="481"/>
        <v>80000</v>
      </c>
      <c r="CT199" s="1352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232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4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5" t="str">
        <f t="shared" si="495"/>
        <v/>
      </c>
      <c r="CG200" s="1355" t="str">
        <f t="shared" si="495"/>
        <v/>
      </c>
      <c r="CH200" s="1355">
        <f t="shared" si="495"/>
        <v>2.9411764705882353E-2</v>
      </c>
      <c r="CI200" s="1355">
        <f t="shared" si="495"/>
        <v>0.06</v>
      </c>
      <c r="CJ200" s="1355">
        <f t="shared" si="495"/>
        <v>0.08</v>
      </c>
      <c r="CK200" s="1356">
        <f t="shared" si="495"/>
        <v>0.08</v>
      </c>
      <c r="CL200" s="1356">
        <f t="shared" si="495"/>
        <v>9.375E-2</v>
      </c>
      <c r="CM200" s="1356">
        <f t="shared" si="495"/>
        <v>0.1</v>
      </c>
      <c r="CN200" s="1355">
        <f t="shared" si="495"/>
        <v>0.25</v>
      </c>
      <c r="CO200" s="1355">
        <f t="shared" si="495"/>
        <v>0.26666666666666666</v>
      </c>
      <c r="CP200" s="1355">
        <f t="shared" si="495"/>
        <v>0.48888888888888887</v>
      </c>
      <c r="CQ200" s="1355" t="str">
        <f t="shared" si="495"/>
        <v/>
      </c>
      <c r="CR200" s="1355" t="str">
        <f t="shared" si="495"/>
        <v/>
      </c>
      <c r="CS200" s="1354" t="str">
        <f t="shared" si="495"/>
        <v/>
      </c>
      <c r="CT200" s="1357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8" t="str">
        <f t="shared" si="393"/>
        <v/>
      </c>
      <c r="CE201" s="1349" t="str">
        <f t="shared" si="394"/>
        <v/>
      </c>
      <c r="CF201" s="1350" t="str">
        <f t="shared" si="395"/>
        <v/>
      </c>
      <c r="CG201" s="1350" t="str">
        <f t="shared" si="396"/>
        <v/>
      </c>
      <c r="CH201" s="1350" t="str">
        <f t="shared" si="397"/>
        <v/>
      </c>
      <c r="CI201" s="1350" t="str">
        <f t="shared" si="398"/>
        <v/>
      </c>
      <c r="CJ201" s="1350" t="str">
        <f t="shared" si="399"/>
        <v/>
      </c>
      <c r="CK201" s="1351" t="str">
        <f t="shared" si="400"/>
        <v/>
      </c>
      <c r="CL201" s="1351" t="str">
        <f t="shared" si="401"/>
        <v/>
      </c>
      <c r="CM201" s="1351" t="str">
        <f t="shared" si="402"/>
        <v/>
      </c>
      <c r="CN201" s="1350" t="str">
        <f t="shared" si="403"/>
        <v/>
      </c>
      <c r="CO201" s="1350" t="str">
        <f t="shared" si="404"/>
        <v/>
      </c>
      <c r="CP201" s="1350" t="str">
        <f t="shared" si="405"/>
        <v/>
      </c>
      <c r="CQ201" s="1350" t="str">
        <f t="shared" si="406"/>
        <v/>
      </c>
      <c r="CR201" s="1350" t="str">
        <f t="shared" si="407"/>
        <v/>
      </c>
      <c r="CS201" s="1349" t="str">
        <f t="shared" si="408"/>
        <v/>
      </c>
      <c r="CT201" s="1352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8" t="str">
        <f t="shared" si="393"/>
        <v/>
      </c>
      <c r="CE202" s="1349" t="str">
        <f t="shared" si="394"/>
        <v/>
      </c>
      <c r="CF202" s="1350" t="str">
        <f t="shared" si="395"/>
        <v/>
      </c>
      <c r="CG202" s="1350" t="str">
        <f t="shared" si="396"/>
        <v/>
      </c>
      <c r="CH202" s="1350" t="str">
        <f t="shared" si="397"/>
        <v/>
      </c>
      <c r="CI202" s="1350" t="str">
        <f t="shared" si="398"/>
        <v/>
      </c>
      <c r="CJ202" s="1350" t="str">
        <f t="shared" si="399"/>
        <v/>
      </c>
      <c r="CK202" s="1351" t="str">
        <f t="shared" si="400"/>
        <v/>
      </c>
      <c r="CL202" s="1351" t="str">
        <f t="shared" si="401"/>
        <v/>
      </c>
      <c r="CM202" s="1351" t="str">
        <f t="shared" si="402"/>
        <v/>
      </c>
      <c r="CN202" s="1350" t="str">
        <f t="shared" si="403"/>
        <v/>
      </c>
      <c r="CO202" s="1350" t="str">
        <f t="shared" si="404"/>
        <v/>
      </c>
      <c r="CP202" s="1350" t="str">
        <f t="shared" si="405"/>
        <v/>
      </c>
      <c r="CQ202" s="1350" t="str">
        <f t="shared" si="406"/>
        <v/>
      </c>
      <c r="CR202" s="1350" t="str">
        <f t="shared" si="407"/>
        <v/>
      </c>
      <c r="CS202" s="1349" t="str">
        <f t="shared" si="408"/>
        <v/>
      </c>
      <c r="CT202" s="1352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183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8" t="str">
        <f t="shared" si="393"/>
        <v/>
      </c>
      <c r="CE203" s="1349" t="str">
        <f t="shared" si="394"/>
        <v/>
      </c>
      <c r="CF203" s="1350" t="str">
        <f t="shared" si="395"/>
        <v/>
      </c>
      <c r="CG203" s="1350" t="str">
        <f t="shared" si="396"/>
        <v/>
      </c>
      <c r="CH203" s="1350" t="str">
        <f t="shared" si="397"/>
        <v/>
      </c>
      <c r="CI203" s="1350" t="str">
        <f t="shared" si="398"/>
        <v/>
      </c>
      <c r="CJ203" s="1350" t="str">
        <f t="shared" si="399"/>
        <v/>
      </c>
      <c r="CK203" s="1351" t="str">
        <f t="shared" si="400"/>
        <v/>
      </c>
      <c r="CL203" s="1351" t="str">
        <f t="shared" si="401"/>
        <v/>
      </c>
      <c r="CM203" s="1351" t="str">
        <f t="shared" si="402"/>
        <v/>
      </c>
      <c r="CN203" s="1350" t="str">
        <f t="shared" si="403"/>
        <v/>
      </c>
      <c r="CO203" s="1350" t="str">
        <f t="shared" si="404"/>
        <v/>
      </c>
      <c r="CP203" s="1350" t="str">
        <f t="shared" si="405"/>
        <v/>
      </c>
      <c r="CQ203" s="1350" t="str">
        <f t="shared" si="406"/>
        <v/>
      </c>
      <c r="CR203" s="1350" t="str">
        <f t="shared" si="407"/>
        <v/>
      </c>
      <c r="CS203" s="1349" t="str">
        <f t="shared" si="408"/>
        <v/>
      </c>
      <c r="CT203" s="1352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234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8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9">
        <f t="shared" si="500"/>
        <v>0</v>
      </c>
      <c r="CF204" s="1350">
        <f t="shared" si="500"/>
        <v>0</v>
      </c>
      <c r="CG204" s="1350">
        <f t="shared" si="500"/>
        <v>0</v>
      </c>
      <c r="CH204" s="1350">
        <f t="shared" si="500"/>
        <v>0</v>
      </c>
      <c r="CI204" s="1350">
        <f t="shared" si="500"/>
        <v>0</v>
      </c>
      <c r="CJ204" s="1350">
        <f t="shared" si="500"/>
        <v>0</v>
      </c>
      <c r="CK204" s="1351">
        <f t="shared" si="500"/>
        <v>0</v>
      </c>
      <c r="CL204" s="1351">
        <f t="shared" si="500"/>
        <v>0</v>
      </c>
      <c r="CM204" s="1351">
        <f t="shared" si="500"/>
        <v>0</v>
      </c>
      <c r="CN204" s="1350">
        <f t="shared" si="500"/>
        <v>0</v>
      </c>
      <c r="CO204" s="1350">
        <f t="shared" si="500"/>
        <v>1</v>
      </c>
      <c r="CP204" s="1350">
        <f t="shared" si="500"/>
        <v>2</v>
      </c>
      <c r="CQ204" s="1350">
        <f t="shared" si="500"/>
        <v>2</v>
      </c>
      <c r="CR204" s="1350">
        <f t="shared" si="500"/>
        <v>7</v>
      </c>
      <c r="CS204" s="1349">
        <f t="shared" si="500"/>
        <v>10</v>
      </c>
      <c r="CT204" s="1352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181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8" t="str">
        <f t="shared" si="500"/>
        <v/>
      </c>
      <c r="CE205" s="1349" t="str">
        <f t="shared" si="500"/>
        <v/>
      </c>
      <c r="CF205" s="1350" t="str">
        <f t="shared" si="500"/>
        <v/>
      </c>
      <c r="CG205" s="1350" t="str">
        <f t="shared" si="500"/>
        <v/>
      </c>
      <c r="CH205" s="1350" t="str">
        <f t="shared" si="500"/>
        <v/>
      </c>
      <c r="CI205" s="1350" t="str">
        <f t="shared" si="500"/>
        <v/>
      </c>
      <c r="CJ205" s="1350">
        <f t="shared" si="500"/>
        <v>70</v>
      </c>
      <c r="CK205" s="1351">
        <f t="shared" si="500"/>
        <v>80</v>
      </c>
      <c r="CL205" s="1351">
        <f t="shared" si="500"/>
        <v>100</v>
      </c>
      <c r="CM205" s="1351">
        <f t="shared" si="500"/>
        <v>100</v>
      </c>
      <c r="CN205" s="1350">
        <f t="shared" si="500"/>
        <v>120</v>
      </c>
      <c r="CO205" s="1350">
        <f t="shared" si="500"/>
        <v>130</v>
      </c>
      <c r="CP205" s="1350" t="str">
        <f t="shared" si="500"/>
        <v/>
      </c>
      <c r="CQ205" s="1350" t="str">
        <f t="shared" si="500"/>
        <v/>
      </c>
      <c r="CR205" s="1350" t="str">
        <f t="shared" si="500"/>
        <v/>
      </c>
      <c r="CS205" s="1349" t="str">
        <f t="shared" si="500"/>
        <v/>
      </c>
      <c r="CT205" s="1352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183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8">
        <f t="shared" si="500"/>
        <v>0</v>
      </c>
      <c r="CE206" s="1349">
        <f t="shared" si="500"/>
        <v>0</v>
      </c>
      <c r="CF206" s="1350">
        <f t="shared" si="500"/>
        <v>0</v>
      </c>
      <c r="CG206" s="1350">
        <f t="shared" si="500"/>
        <v>0</v>
      </c>
      <c r="CH206" s="1350">
        <f t="shared" si="500"/>
        <v>0</v>
      </c>
      <c r="CI206" s="1350">
        <f t="shared" si="500"/>
        <v>0</v>
      </c>
      <c r="CJ206" s="1350">
        <f t="shared" si="500"/>
        <v>0</v>
      </c>
      <c r="CK206" s="1351">
        <f t="shared" si="500"/>
        <v>0</v>
      </c>
      <c r="CL206" s="1351">
        <f t="shared" si="500"/>
        <v>0</v>
      </c>
      <c r="CM206" s="1351">
        <f t="shared" si="500"/>
        <v>0</v>
      </c>
      <c r="CN206" s="1350">
        <f t="shared" si="500"/>
        <v>0</v>
      </c>
      <c r="CO206" s="1350">
        <f t="shared" si="500"/>
        <v>100</v>
      </c>
      <c r="CP206" s="1350">
        <f t="shared" si="500"/>
        <v>200</v>
      </c>
      <c r="CQ206" s="1350">
        <f t="shared" si="500"/>
        <v>260</v>
      </c>
      <c r="CR206" s="1350">
        <f t="shared" si="500"/>
        <v>560</v>
      </c>
      <c r="CS206" s="1349">
        <f t="shared" si="500"/>
        <v>700</v>
      </c>
      <c r="CT206" s="1352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8" t="str">
        <f t="shared" si="500"/>
        <v/>
      </c>
      <c r="CE207" s="1349" t="str">
        <f t="shared" si="500"/>
        <v/>
      </c>
      <c r="CF207" s="1350" t="str">
        <f t="shared" si="500"/>
        <v/>
      </c>
      <c r="CG207" s="1350" t="str">
        <f t="shared" si="500"/>
        <v/>
      </c>
      <c r="CH207" s="1350" t="str">
        <f t="shared" si="500"/>
        <v/>
      </c>
      <c r="CI207" s="1350" t="str">
        <f t="shared" si="500"/>
        <v/>
      </c>
      <c r="CJ207" s="1350" t="str">
        <f t="shared" si="500"/>
        <v/>
      </c>
      <c r="CK207" s="1351" t="str">
        <f t="shared" si="500"/>
        <v/>
      </c>
      <c r="CL207" s="1351" t="str">
        <f t="shared" si="500"/>
        <v/>
      </c>
      <c r="CM207" s="1351" t="str">
        <f t="shared" si="500"/>
        <v/>
      </c>
      <c r="CN207" s="1350" t="str">
        <f t="shared" si="500"/>
        <v/>
      </c>
      <c r="CO207" s="1350" t="str">
        <f t="shared" si="500"/>
        <v/>
      </c>
      <c r="CP207" s="1350" t="str">
        <f t="shared" si="500"/>
        <v/>
      </c>
      <c r="CQ207" s="1350" t="str">
        <f t="shared" si="500"/>
        <v/>
      </c>
      <c r="CR207" s="1350" t="str">
        <f t="shared" si="500"/>
        <v/>
      </c>
      <c r="CS207" s="1349" t="str">
        <f t="shared" si="500"/>
        <v/>
      </c>
      <c r="CT207" s="1352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8" t="str">
        <f t="shared" si="500"/>
        <v/>
      </c>
      <c r="CE208" s="1349" t="str">
        <f t="shared" si="500"/>
        <v/>
      </c>
      <c r="CF208" s="1350" t="str">
        <f t="shared" si="500"/>
        <v/>
      </c>
      <c r="CG208" s="1350" t="str">
        <f t="shared" si="500"/>
        <v/>
      </c>
      <c r="CH208" s="1350" t="str">
        <f t="shared" si="500"/>
        <v/>
      </c>
      <c r="CI208" s="1350" t="str">
        <f t="shared" si="500"/>
        <v/>
      </c>
      <c r="CJ208" s="1350" t="str">
        <f t="shared" si="500"/>
        <v/>
      </c>
      <c r="CK208" s="1351" t="str">
        <f t="shared" si="500"/>
        <v/>
      </c>
      <c r="CL208" s="1351" t="str">
        <f t="shared" si="500"/>
        <v/>
      </c>
      <c r="CM208" s="1351" t="str">
        <f t="shared" si="500"/>
        <v/>
      </c>
      <c r="CN208" s="1350" t="str">
        <f t="shared" si="500"/>
        <v/>
      </c>
      <c r="CO208" s="1350" t="str">
        <f t="shared" si="500"/>
        <v/>
      </c>
      <c r="CP208" s="1350" t="str">
        <f t="shared" si="500"/>
        <v/>
      </c>
      <c r="CQ208" s="1350" t="str">
        <f t="shared" si="500"/>
        <v/>
      </c>
      <c r="CR208" s="1350" t="str">
        <f t="shared" si="500"/>
        <v/>
      </c>
      <c r="CS208" s="1349" t="str">
        <f t="shared" si="500"/>
        <v/>
      </c>
      <c r="CT208" s="1352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183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8" t="str">
        <f t="shared" si="500"/>
        <v/>
      </c>
      <c r="CE209" s="1349" t="str">
        <f t="shared" si="500"/>
        <v/>
      </c>
      <c r="CF209" s="1350" t="str">
        <f t="shared" si="500"/>
        <v/>
      </c>
      <c r="CG209" s="1350" t="str">
        <f t="shared" si="500"/>
        <v/>
      </c>
      <c r="CH209" s="1350" t="str">
        <f t="shared" si="500"/>
        <v/>
      </c>
      <c r="CI209" s="1350" t="str">
        <f t="shared" si="500"/>
        <v/>
      </c>
      <c r="CJ209" s="1350" t="str">
        <f t="shared" si="500"/>
        <v/>
      </c>
      <c r="CK209" s="1351" t="str">
        <f t="shared" si="500"/>
        <v/>
      </c>
      <c r="CL209" s="1351" t="str">
        <f t="shared" si="500"/>
        <v/>
      </c>
      <c r="CM209" s="1351" t="str">
        <f t="shared" si="500"/>
        <v/>
      </c>
      <c r="CN209" s="1350" t="str">
        <f t="shared" si="500"/>
        <v/>
      </c>
      <c r="CO209" s="1350" t="str">
        <f t="shared" si="500"/>
        <v/>
      </c>
      <c r="CP209" s="1350" t="str">
        <f t="shared" si="500"/>
        <v/>
      </c>
      <c r="CQ209" s="1350" t="str">
        <f t="shared" si="500"/>
        <v/>
      </c>
      <c r="CR209" s="1350" t="str">
        <f t="shared" si="500"/>
        <v/>
      </c>
      <c r="CS209" s="1349" t="str">
        <f t="shared" si="500"/>
        <v/>
      </c>
      <c r="CT209" s="1352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236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8">
        <f t="shared" si="500"/>
        <v>0</v>
      </c>
      <c r="CE210" s="1349">
        <f t="shared" si="500"/>
        <v>0</v>
      </c>
      <c r="CF210" s="1350">
        <f t="shared" si="500"/>
        <v>0</v>
      </c>
      <c r="CG210" s="1350">
        <f t="shared" si="500"/>
        <v>0</v>
      </c>
      <c r="CH210" s="1350">
        <f t="shared" si="500"/>
        <v>0</v>
      </c>
      <c r="CI210" s="1350">
        <f t="shared" si="500"/>
        <v>0</v>
      </c>
      <c r="CJ210" s="1350">
        <f t="shared" si="500"/>
        <v>0</v>
      </c>
      <c r="CK210" s="1351">
        <f t="shared" si="500"/>
        <v>0</v>
      </c>
      <c r="CL210" s="1351">
        <f t="shared" si="500"/>
        <v>0</v>
      </c>
      <c r="CM210" s="1351">
        <f t="shared" si="500"/>
        <v>0</v>
      </c>
      <c r="CN210" s="1350">
        <f t="shared" si="500"/>
        <v>0</v>
      </c>
      <c r="CO210" s="1350">
        <f t="shared" si="500"/>
        <v>0</v>
      </c>
      <c r="CP210" s="1350">
        <f t="shared" si="500"/>
        <v>0</v>
      </c>
      <c r="CQ210" s="1350">
        <f t="shared" si="500"/>
        <v>0</v>
      </c>
      <c r="CR210" s="1350">
        <f t="shared" si="500"/>
        <v>0</v>
      </c>
      <c r="CS210" s="1349">
        <f t="shared" si="500"/>
        <v>4</v>
      </c>
      <c r="CT210" s="1352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8" t="str">
        <f t="shared" si="500"/>
        <v/>
      </c>
      <c r="CE211" s="1349" t="str">
        <f t="shared" si="500"/>
        <v/>
      </c>
      <c r="CF211" s="1350" t="str">
        <f t="shared" si="500"/>
        <v/>
      </c>
      <c r="CG211" s="1350" t="str">
        <f t="shared" si="500"/>
        <v/>
      </c>
      <c r="CH211" s="1350" t="str">
        <f t="shared" si="500"/>
        <v/>
      </c>
      <c r="CI211" s="1350" t="str">
        <f t="shared" si="500"/>
        <v/>
      </c>
      <c r="CJ211" s="1350" t="str">
        <f t="shared" si="500"/>
        <v/>
      </c>
      <c r="CK211" s="1351" t="str">
        <f t="shared" si="500"/>
        <v/>
      </c>
      <c r="CL211" s="1351">
        <f t="shared" si="500"/>
        <v>120</v>
      </c>
      <c r="CM211" s="1351">
        <f t="shared" si="500"/>
        <v>160</v>
      </c>
      <c r="CN211" s="1350" t="str">
        <f t="shared" si="500"/>
        <v/>
      </c>
      <c r="CO211" s="1350" t="str">
        <f t="shared" si="500"/>
        <v/>
      </c>
      <c r="CP211" s="1350" t="str">
        <f t="shared" si="500"/>
        <v/>
      </c>
      <c r="CQ211" s="1350" t="str">
        <f t="shared" si="500"/>
        <v/>
      </c>
      <c r="CR211" s="1350" t="str">
        <f t="shared" si="500"/>
        <v/>
      </c>
      <c r="CS211" s="1349" t="str">
        <f t="shared" si="500"/>
        <v/>
      </c>
      <c r="CT211" s="1352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183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8">
        <f t="shared" si="500"/>
        <v>0</v>
      </c>
      <c r="CE212" s="1349">
        <f t="shared" si="500"/>
        <v>0</v>
      </c>
      <c r="CF212" s="1350">
        <f t="shared" si="500"/>
        <v>0</v>
      </c>
      <c r="CG212" s="1350">
        <f t="shared" si="500"/>
        <v>0</v>
      </c>
      <c r="CH212" s="1350">
        <f t="shared" si="500"/>
        <v>0</v>
      </c>
      <c r="CI212" s="1350">
        <f t="shared" si="500"/>
        <v>0</v>
      </c>
      <c r="CJ212" s="1350">
        <f t="shared" si="500"/>
        <v>0</v>
      </c>
      <c r="CK212" s="1351">
        <f t="shared" si="500"/>
        <v>0</v>
      </c>
      <c r="CL212" s="1351">
        <f t="shared" si="500"/>
        <v>0</v>
      </c>
      <c r="CM212" s="1351">
        <f t="shared" si="500"/>
        <v>0</v>
      </c>
      <c r="CN212" s="1350">
        <f t="shared" si="500"/>
        <v>0</v>
      </c>
      <c r="CO212" s="1350">
        <f t="shared" si="500"/>
        <v>0</v>
      </c>
      <c r="CP212" s="1350">
        <f t="shared" si="500"/>
        <v>0</v>
      </c>
      <c r="CQ212" s="1350">
        <f t="shared" si="500"/>
        <v>0</v>
      </c>
      <c r="CR212" s="1350">
        <f t="shared" si="500"/>
        <v>0</v>
      </c>
      <c r="CS212" s="1349">
        <f t="shared" si="500"/>
        <v>640</v>
      </c>
      <c r="CT212" s="1352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237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4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5" t="str">
        <f t="shared" si="514"/>
        <v/>
      </c>
      <c r="CG213" s="1355" t="str">
        <f t="shared" si="514"/>
        <v/>
      </c>
      <c r="CH213" s="1355">
        <f t="shared" si="514"/>
        <v>2.0408163265306121E-2</v>
      </c>
      <c r="CI213" s="1355">
        <f t="shared" si="514"/>
        <v>6.6666666666666666E-2</v>
      </c>
      <c r="CJ213" s="1355">
        <f t="shared" si="514"/>
        <v>0.1388888888888889</v>
      </c>
      <c r="CK213" s="1356">
        <f t="shared" si="514"/>
        <v>0.25</v>
      </c>
      <c r="CL213" s="1356">
        <f t="shared" si="514"/>
        <v>0.25</v>
      </c>
      <c r="CM213" s="1356">
        <f t="shared" si="514"/>
        <v>0.28888888888888886</v>
      </c>
      <c r="CN213" s="1355">
        <f t="shared" si="514"/>
        <v>0.33333333333333331</v>
      </c>
      <c r="CO213" s="1355">
        <f t="shared" si="514"/>
        <v>0.46666666666666667</v>
      </c>
      <c r="CP213" s="1355">
        <f t="shared" si="514"/>
        <v>0.9</v>
      </c>
      <c r="CQ213" s="1355" t="str">
        <f t="shared" si="514"/>
        <v/>
      </c>
      <c r="CR213" s="1355" t="str">
        <f t="shared" si="514"/>
        <v/>
      </c>
      <c r="CS213" s="1354" t="str">
        <f t="shared" si="514"/>
        <v/>
      </c>
      <c r="CT213" s="1357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238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8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si="514"/>
        <v/>
      </c>
      <c r="CF214" s="1350" t="str">
        <f t="shared" si="514"/>
        <v/>
      </c>
      <c r="CG214" s="1350" t="str">
        <f t="shared" si="514"/>
        <v/>
      </c>
      <c r="CH214" s="1350" t="str">
        <f t="shared" si="514"/>
        <v/>
      </c>
      <c r="CI214" s="1350" t="str">
        <f t="shared" si="514"/>
        <v/>
      </c>
      <c r="CJ214" s="1350" t="str">
        <f t="shared" si="514"/>
        <v/>
      </c>
      <c r="CK214" s="1351" t="str">
        <f t="shared" si="514"/>
        <v/>
      </c>
      <c r="CL214" s="1351">
        <f t="shared" si="514"/>
        <v>16</v>
      </c>
      <c r="CM214" s="1351" t="str">
        <f t="shared" si="514"/>
        <v/>
      </c>
      <c r="CN214" s="1350" t="str">
        <f t="shared" si="514"/>
        <v/>
      </c>
      <c r="CO214" s="1350" t="str">
        <f t="shared" si="514"/>
        <v/>
      </c>
      <c r="CP214" s="1350" t="str">
        <f t="shared" si="514"/>
        <v/>
      </c>
      <c r="CQ214" s="1350" t="str">
        <f t="shared" si="514"/>
        <v/>
      </c>
      <c r="CR214" s="1350" t="str">
        <f t="shared" si="514"/>
        <v/>
      </c>
      <c r="CS214" s="1349" t="str">
        <f t="shared" si="514"/>
        <v/>
      </c>
      <c r="CT214" s="1352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181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8" t="str">
        <f t="shared" si="515"/>
        <v/>
      </c>
      <c r="CE215" s="1349" t="str">
        <f t="shared" si="514"/>
        <v/>
      </c>
      <c r="CF215" s="1350" t="str">
        <f t="shared" si="514"/>
        <v/>
      </c>
      <c r="CG215" s="1350" t="str">
        <f t="shared" si="514"/>
        <v/>
      </c>
      <c r="CH215" s="1350" t="str">
        <f t="shared" si="514"/>
        <v/>
      </c>
      <c r="CI215" s="1350" t="str">
        <f t="shared" si="514"/>
        <v/>
      </c>
      <c r="CJ215" s="1350" t="str">
        <f t="shared" si="514"/>
        <v/>
      </c>
      <c r="CK215" s="1351" t="str">
        <f t="shared" si="514"/>
        <v/>
      </c>
      <c r="CL215" s="1351">
        <f t="shared" si="514"/>
        <v>25</v>
      </c>
      <c r="CM215" s="1351" t="str">
        <f t="shared" si="514"/>
        <v/>
      </c>
      <c r="CN215" s="1350" t="str">
        <f t="shared" si="514"/>
        <v/>
      </c>
      <c r="CO215" s="1350" t="str">
        <f t="shared" si="514"/>
        <v/>
      </c>
      <c r="CP215" s="1350" t="str">
        <f t="shared" si="514"/>
        <v/>
      </c>
      <c r="CQ215" s="1350" t="str">
        <f t="shared" si="514"/>
        <v/>
      </c>
      <c r="CR215" s="1350" t="str">
        <f t="shared" si="514"/>
        <v/>
      </c>
      <c r="CS215" s="1349" t="str">
        <f t="shared" si="514"/>
        <v/>
      </c>
      <c r="CT215" s="1352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183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8" t="str">
        <f t="shared" si="515"/>
        <v/>
      </c>
      <c r="CE216" s="1349" t="str">
        <f t="shared" si="514"/>
        <v/>
      </c>
      <c r="CF216" s="1350" t="str">
        <f t="shared" si="514"/>
        <v/>
      </c>
      <c r="CG216" s="1350" t="str">
        <f t="shared" si="514"/>
        <v/>
      </c>
      <c r="CH216" s="1350" t="str">
        <f t="shared" si="514"/>
        <v/>
      </c>
      <c r="CI216" s="1350" t="str">
        <f t="shared" si="514"/>
        <v/>
      </c>
      <c r="CJ216" s="1350" t="str">
        <f t="shared" si="514"/>
        <v/>
      </c>
      <c r="CK216" s="1351" t="str">
        <f t="shared" si="514"/>
        <v/>
      </c>
      <c r="CL216" s="1351">
        <f t="shared" si="514"/>
        <v>400</v>
      </c>
      <c r="CM216" s="1351" t="str">
        <f t="shared" si="514"/>
        <v/>
      </c>
      <c r="CN216" s="1350" t="str">
        <f t="shared" si="514"/>
        <v/>
      </c>
      <c r="CO216" s="1350" t="str">
        <f t="shared" si="514"/>
        <v/>
      </c>
      <c r="CP216" s="1350" t="str">
        <f t="shared" si="514"/>
        <v/>
      </c>
      <c r="CQ216" s="1350" t="str">
        <f t="shared" si="514"/>
        <v/>
      </c>
      <c r="CR216" s="1350" t="str">
        <f t="shared" si="514"/>
        <v/>
      </c>
      <c r="CS216" s="1349" t="str">
        <f t="shared" si="514"/>
        <v/>
      </c>
      <c r="CT216" s="1352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239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8" t="str">
        <f t="shared" si="515"/>
        <v/>
      </c>
      <c r="CE217" s="1349" t="str">
        <f t="shared" si="514"/>
        <v/>
      </c>
      <c r="CF217" s="1350" t="str">
        <f t="shared" si="514"/>
        <v/>
      </c>
      <c r="CG217" s="1350" t="str">
        <f t="shared" si="514"/>
        <v/>
      </c>
      <c r="CH217" s="1350" t="str">
        <f t="shared" si="514"/>
        <v/>
      </c>
      <c r="CI217" s="1350" t="str">
        <f t="shared" si="514"/>
        <v/>
      </c>
      <c r="CJ217" s="1350" t="str">
        <f t="shared" si="514"/>
        <v/>
      </c>
      <c r="CK217" s="1351" t="str">
        <f t="shared" si="514"/>
        <v/>
      </c>
      <c r="CL217" s="1351" t="str">
        <f t="shared" si="514"/>
        <v/>
      </c>
      <c r="CM217" s="1351" t="str">
        <f t="shared" si="514"/>
        <v/>
      </c>
      <c r="CN217" s="1350" t="str">
        <f t="shared" si="514"/>
        <v/>
      </c>
      <c r="CO217" s="1350" t="str">
        <f t="shared" si="514"/>
        <v/>
      </c>
      <c r="CP217" s="1350" t="str">
        <f t="shared" si="514"/>
        <v/>
      </c>
      <c r="CQ217" s="1350" t="str">
        <f t="shared" si="514"/>
        <v/>
      </c>
      <c r="CR217" s="1350" t="str">
        <f t="shared" si="514"/>
        <v/>
      </c>
      <c r="CS217" s="1349" t="str">
        <f t="shared" si="514"/>
        <v/>
      </c>
      <c r="CT217" s="1352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8" t="str">
        <f t="shared" si="515"/>
        <v/>
      </c>
      <c r="CE218" s="1349" t="str">
        <f t="shared" si="514"/>
        <v/>
      </c>
      <c r="CF218" s="1350" t="str">
        <f t="shared" si="514"/>
        <v/>
      </c>
      <c r="CG218" s="1350" t="str">
        <f t="shared" si="514"/>
        <v/>
      </c>
      <c r="CH218" s="1350" t="str">
        <f t="shared" si="514"/>
        <v/>
      </c>
      <c r="CI218" s="1350" t="str">
        <f t="shared" si="514"/>
        <v/>
      </c>
      <c r="CJ218" s="1350" t="str">
        <f t="shared" si="514"/>
        <v/>
      </c>
      <c r="CK218" s="1351" t="str">
        <f t="shared" si="514"/>
        <v/>
      </c>
      <c r="CL218" s="1351" t="str">
        <f t="shared" si="514"/>
        <v/>
      </c>
      <c r="CM218" s="1351" t="str">
        <f t="shared" si="514"/>
        <v/>
      </c>
      <c r="CN218" s="1350" t="str">
        <f t="shared" si="514"/>
        <v/>
      </c>
      <c r="CO218" s="1350" t="str">
        <f t="shared" si="514"/>
        <v/>
      </c>
      <c r="CP218" s="1350" t="str">
        <f t="shared" si="514"/>
        <v/>
      </c>
      <c r="CQ218" s="1350" t="str">
        <f t="shared" si="514"/>
        <v/>
      </c>
      <c r="CR218" s="1350" t="str">
        <f t="shared" si="514"/>
        <v/>
      </c>
      <c r="CS218" s="1349" t="str">
        <f t="shared" si="514"/>
        <v/>
      </c>
      <c r="CT218" s="1352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183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8" t="str">
        <f t="shared" si="515"/>
        <v/>
      </c>
      <c r="CE219" s="1349" t="str">
        <f t="shared" si="514"/>
        <v/>
      </c>
      <c r="CF219" s="1350" t="str">
        <f t="shared" si="514"/>
        <v/>
      </c>
      <c r="CG219" s="1350" t="str">
        <f t="shared" si="514"/>
        <v/>
      </c>
      <c r="CH219" s="1350" t="str">
        <f t="shared" si="514"/>
        <v/>
      </c>
      <c r="CI219" s="1350" t="str">
        <f t="shared" si="514"/>
        <v/>
      </c>
      <c r="CJ219" s="1350" t="str">
        <f t="shared" si="514"/>
        <v/>
      </c>
      <c r="CK219" s="1351" t="str">
        <f t="shared" si="514"/>
        <v/>
      </c>
      <c r="CL219" s="1351" t="str">
        <f t="shared" si="514"/>
        <v/>
      </c>
      <c r="CM219" s="1351" t="str">
        <f t="shared" si="514"/>
        <v/>
      </c>
      <c r="CN219" s="1350" t="str">
        <f t="shared" si="514"/>
        <v/>
      </c>
      <c r="CO219" s="1350" t="str">
        <f t="shared" si="514"/>
        <v/>
      </c>
      <c r="CP219" s="1350" t="str">
        <f t="shared" si="514"/>
        <v/>
      </c>
      <c r="CQ219" s="1350" t="str">
        <f t="shared" si="514"/>
        <v/>
      </c>
      <c r="CR219" s="1350" t="str">
        <f t="shared" si="514"/>
        <v/>
      </c>
      <c r="CS219" s="1349" t="str">
        <f t="shared" si="514"/>
        <v/>
      </c>
      <c r="CT219" s="1352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240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8" t="str">
        <f t="shared" si="515"/>
        <v/>
      </c>
      <c r="CE220" s="1349" t="str">
        <f t="shared" si="514"/>
        <v/>
      </c>
      <c r="CF220" s="1350" t="str">
        <f t="shared" si="514"/>
        <v/>
      </c>
      <c r="CG220" s="1350" t="str">
        <f t="shared" si="514"/>
        <v/>
      </c>
      <c r="CH220" s="1350" t="str">
        <f t="shared" si="514"/>
        <v/>
      </c>
      <c r="CI220" s="1350" t="str">
        <f t="shared" si="514"/>
        <v/>
      </c>
      <c r="CJ220" s="1350" t="str">
        <f t="shared" si="514"/>
        <v/>
      </c>
      <c r="CK220" s="1351" t="str">
        <f t="shared" si="514"/>
        <v/>
      </c>
      <c r="CL220" s="1351" t="str">
        <f t="shared" si="514"/>
        <v/>
      </c>
      <c r="CM220" s="1351" t="str">
        <f t="shared" si="514"/>
        <v/>
      </c>
      <c r="CN220" s="1350" t="str">
        <f t="shared" si="514"/>
        <v/>
      </c>
      <c r="CO220" s="1350" t="str">
        <f t="shared" si="514"/>
        <v/>
      </c>
      <c r="CP220" s="1350" t="str">
        <f t="shared" si="514"/>
        <v/>
      </c>
      <c r="CQ220" s="1350" t="str">
        <f t="shared" si="514"/>
        <v/>
      </c>
      <c r="CR220" s="1350" t="str">
        <f t="shared" si="514"/>
        <v/>
      </c>
      <c r="CS220" s="1349" t="str">
        <f t="shared" si="514"/>
        <v/>
      </c>
      <c r="CT220" s="1352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8" t="str">
        <f t="shared" si="515"/>
        <v/>
      </c>
      <c r="CE221" s="1349" t="str">
        <f t="shared" si="514"/>
        <v/>
      </c>
      <c r="CF221" s="1350" t="str">
        <f t="shared" si="514"/>
        <v/>
      </c>
      <c r="CG221" s="1350" t="str">
        <f t="shared" si="514"/>
        <v/>
      </c>
      <c r="CH221" s="1350" t="str">
        <f t="shared" si="514"/>
        <v/>
      </c>
      <c r="CI221" s="1350" t="str">
        <f t="shared" si="514"/>
        <v/>
      </c>
      <c r="CJ221" s="1350" t="str">
        <f t="shared" si="514"/>
        <v/>
      </c>
      <c r="CK221" s="1351" t="str">
        <f t="shared" si="514"/>
        <v/>
      </c>
      <c r="CL221" s="1351" t="str">
        <f t="shared" si="514"/>
        <v/>
      </c>
      <c r="CM221" s="1351" t="str">
        <f t="shared" si="514"/>
        <v/>
      </c>
      <c r="CN221" s="1350" t="str">
        <f t="shared" si="514"/>
        <v/>
      </c>
      <c r="CO221" s="1350" t="str">
        <f t="shared" si="514"/>
        <v/>
      </c>
      <c r="CP221" s="1350" t="str">
        <f t="shared" si="514"/>
        <v/>
      </c>
      <c r="CQ221" s="1350" t="str">
        <f t="shared" si="514"/>
        <v/>
      </c>
      <c r="CR221" s="1350" t="str">
        <f t="shared" si="514"/>
        <v/>
      </c>
      <c r="CS221" s="1349" t="str">
        <f t="shared" si="514"/>
        <v/>
      </c>
      <c r="CT221" s="1352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183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8" t="str">
        <f t="shared" si="515"/>
        <v/>
      </c>
      <c r="CE222" s="1349" t="str">
        <f t="shared" si="514"/>
        <v/>
      </c>
      <c r="CF222" s="1350" t="str">
        <f t="shared" si="514"/>
        <v/>
      </c>
      <c r="CG222" s="1350" t="str">
        <f t="shared" si="514"/>
        <v/>
      </c>
      <c r="CH222" s="1350" t="str">
        <f t="shared" si="514"/>
        <v/>
      </c>
      <c r="CI222" s="1350" t="str">
        <f t="shared" si="514"/>
        <v/>
      </c>
      <c r="CJ222" s="1350" t="str">
        <f t="shared" si="514"/>
        <v/>
      </c>
      <c r="CK222" s="1351" t="str">
        <f t="shared" si="514"/>
        <v/>
      </c>
      <c r="CL222" s="1351" t="str">
        <f t="shared" si="514"/>
        <v/>
      </c>
      <c r="CM222" s="1351" t="str">
        <f t="shared" si="514"/>
        <v/>
      </c>
      <c r="CN222" s="1350" t="str">
        <f t="shared" si="514"/>
        <v/>
      </c>
      <c r="CO222" s="1350" t="str">
        <f t="shared" si="514"/>
        <v/>
      </c>
      <c r="CP222" s="1350" t="str">
        <f t="shared" si="514"/>
        <v/>
      </c>
      <c r="CQ222" s="1350" t="str">
        <f t="shared" si="514"/>
        <v/>
      </c>
      <c r="CR222" s="1350" t="str">
        <f t="shared" si="514"/>
        <v/>
      </c>
      <c r="CS222" s="1349" t="str">
        <f t="shared" si="514"/>
        <v/>
      </c>
      <c r="CT222" s="1352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241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8" t="str">
        <f t="shared" si="515"/>
        <v/>
      </c>
      <c r="CE223" s="1349" t="str">
        <f t="shared" si="514"/>
        <v/>
      </c>
      <c r="CF223" s="1350" t="str">
        <f t="shared" si="514"/>
        <v/>
      </c>
      <c r="CG223" s="1350" t="str">
        <f t="shared" si="514"/>
        <v/>
      </c>
      <c r="CH223" s="1350" t="str">
        <f t="shared" si="514"/>
        <v/>
      </c>
      <c r="CI223" s="1350" t="str">
        <f t="shared" si="514"/>
        <v/>
      </c>
      <c r="CJ223" s="1350" t="str">
        <f t="shared" si="514"/>
        <v/>
      </c>
      <c r="CK223" s="1351" t="str">
        <f t="shared" si="514"/>
        <v/>
      </c>
      <c r="CL223" s="1351" t="str">
        <f t="shared" si="514"/>
        <v/>
      </c>
      <c r="CM223" s="1351" t="str">
        <f t="shared" si="514"/>
        <v/>
      </c>
      <c r="CN223" s="1350" t="str">
        <f t="shared" si="514"/>
        <v/>
      </c>
      <c r="CO223" s="1350" t="str">
        <f t="shared" si="514"/>
        <v/>
      </c>
      <c r="CP223" s="1350" t="str">
        <f t="shared" si="514"/>
        <v/>
      </c>
      <c r="CQ223" s="1350" t="str">
        <f t="shared" si="514"/>
        <v/>
      </c>
      <c r="CR223" s="1350" t="str">
        <f t="shared" si="514"/>
        <v/>
      </c>
      <c r="CS223" s="1349" t="str">
        <f t="shared" si="514"/>
        <v/>
      </c>
      <c r="CT223" s="1352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8" t="str">
        <f t="shared" si="515"/>
        <v/>
      </c>
      <c r="CE224" s="1349" t="str">
        <f t="shared" si="514"/>
        <v/>
      </c>
      <c r="CF224" s="1350" t="str">
        <f t="shared" si="514"/>
        <v/>
      </c>
      <c r="CG224" s="1350" t="str">
        <f t="shared" si="514"/>
        <v/>
      </c>
      <c r="CH224" s="1350" t="str">
        <f t="shared" si="514"/>
        <v/>
      </c>
      <c r="CI224" s="1350" t="str">
        <f t="shared" si="514"/>
        <v/>
      </c>
      <c r="CJ224" s="1350" t="str">
        <f t="shared" si="514"/>
        <v/>
      </c>
      <c r="CK224" s="1351" t="str">
        <f t="shared" si="514"/>
        <v/>
      </c>
      <c r="CL224" s="1351" t="str">
        <f t="shared" si="514"/>
        <v/>
      </c>
      <c r="CM224" s="1351" t="str">
        <f t="shared" si="514"/>
        <v/>
      </c>
      <c r="CN224" s="1350" t="str">
        <f t="shared" si="514"/>
        <v/>
      </c>
      <c r="CO224" s="1350" t="str">
        <f t="shared" si="514"/>
        <v/>
      </c>
      <c r="CP224" s="1350" t="str">
        <f t="shared" si="514"/>
        <v/>
      </c>
      <c r="CQ224" s="1350" t="str">
        <f t="shared" si="514"/>
        <v/>
      </c>
      <c r="CR224" s="1350" t="str">
        <f t="shared" si="514"/>
        <v/>
      </c>
      <c r="CS224" s="1349" t="str">
        <f t="shared" si="514"/>
        <v/>
      </c>
      <c r="CT224" s="1352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183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8" t="str">
        <f t="shared" si="515"/>
        <v/>
      </c>
      <c r="CE225" s="1349" t="str">
        <f t="shared" si="514"/>
        <v/>
      </c>
      <c r="CF225" s="1350" t="str">
        <f t="shared" si="514"/>
        <v/>
      </c>
      <c r="CG225" s="1350" t="str">
        <f t="shared" si="514"/>
        <v/>
      </c>
      <c r="CH225" s="1350" t="str">
        <f t="shared" si="514"/>
        <v/>
      </c>
      <c r="CI225" s="1350" t="str">
        <f t="shared" si="514"/>
        <v/>
      </c>
      <c r="CJ225" s="1350" t="str">
        <f t="shared" si="514"/>
        <v/>
      </c>
      <c r="CK225" s="1351" t="str">
        <f t="shared" si="514"/>
        <v/>
      </c>
      <c r="CL225" s="1351" t="str">
        <f t="shared" si="514"/>
        <v/>
      </c>
      <c r="CM225" s="1351" t="str">
        <f t="shared" si="514"/>
        <v/>
      </c>
      <c r="CN225" s="1350" t="str">
        <f t="shared" si="514"/>
        <v/>
      </c>
      <c r="CO225" s="1350" t="str">
        <f t="shared" si="514"/>
        <v/>
      </c>
      <c r="CP225" s="1350" t="str">
        <f t="shared" si="514"/>
        <v/>
      </c>
      <c r="CQ225" s="1350" t="str">
        <f t="shared" si="514"/>
        <v/>
      </c>
      <c r="CR225" s="1350" t="str">
        <f t="shared" si="514"/>
        <v/>
      </c>
      <c r="CS225" s="1349" t="str">
        <f t="shared" si="514"/>
        <v/>
      </c>
      <c r="CT225" s="1352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243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9"/>
      <c r="CE226" s="1359"/>
      <c r="CF226" s="1359"/>
      <c r="CG226" s="1359"/>
      <c r="CH226" s="1359"/>
      <c r="CI226" s="1359"/>
      <c r="CJ226" s="1359"/>
      <c r="CK226" s="1359"/>
      <c r="CL226" s="1359"/>
      <c r="CM226" s="1359"/>
      <c r="CN226" s="1359"/>
      <c r="CO226" s="1359"/>
      <c r="CP226" s="1359"/>
      <c r="CQ226" s="1359"/>
      <c r="CR226" s="1359"/>
      <c r="CS226" s="1359"/>
      <c r="CT226" s="136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244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8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9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0" t="str">
        <f t="shared" si="537"/>
        <v/>
      </c>
      <c r="CG227" s="1350" t="str">
        <f t="shared" si="537"/>
        <v/>
      </c>
      <c r="CH227" s="1350">
        <f t="shared" si="537"/>
        <v>1</v>
      </c>
      <c r="CI227" s="1350">
        <f t="shared" si="537"/>
        <v>1</v>
      </c>
      <c r="CJ227" s="1350">
        <f t="shared" si="537"/>
        <v>1</v>
      </c>
      <c r="CK227" s="1351">
        <f t="shared" si="537"/>
        <v>1</v>
      </c>
      <c r="CL227" s="1351">
        <f t="shared" si="537"/>
        <v>1</v>
      </c>
      <c r="CM227" s="1351">
        <f t="shared" si="537"/>
        <v>1</v>
      </c>
      <c r="CN227" s="1350">
        <f t="shared" si="537"/>
        <v>1</v>
      </c>
      <c r="CO227" s="1350">
        <f t="shared" si="537"/>
        <v>1</v>
      </c>
      <c r="CP227" s="1350">
        <f t="shared" si="537"/>
        <v>1</v>
      </c>
      <c r="CQ227" s="1350" t="str">
        <f t="shared" si="537"/>
        <v/>
      </c>
      <c r="CR227" s="1350" t="str">
        <f t="shared" si="537"/>
        <v/>
      </c>
      <c r="CS227" s="1349" t="str">
        <f t="shared" si="537"/>
        <v/>
      </c>
      <c r="CT227" s="135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245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3" t="str">
        <f t="shared" si="536"/>
        <v/>
      </c>
      <c r="CE228" s="1354" t="str">
        <f t="shared" si="537"/>
        <v/>
      </c>
      <c r="CF228" s="1355" t="str">
        <f t="shared" si="537"/>
        <v/>
      </c>
      <c r="CG228" s="1355" t="str">
        <f t="shared" si="537"/>
        <v/>
      </c>
      <c r="CH228" s="1355">
        <f t="shared" si="537"/>
        <v>0.35</v>
      </c>
      <c r="CI228" s="1355">
        <f t="shared" si="537"/>
        <v>0.4</v>
      </c>
      <c r="CJ228" s="1355">
        <f t="shared" si="537"/>
        <v>0.4</v>
      </c>
      <c r="CK228" s="1356">
        <f t="shared" si="537"/>
        <v>0.45</v>
      </c>
      <c r="CL228" s="1356">
        <f t="shared" si="537"/>
        <v>0.5</v>
      </c>
      <c r="CM228" s="1356">
        <f t="shared" si="537"/>
        <v>0.5</v>
      </c>
      <c r="CN228" s="1355">
        <f t="shared" si="537"/>
        <v>0.5</v>
      </c>
      <c r="CO228" s="1355">
        <f t="shared" si="537"/>
        <v>0.5</v>
      </c>
      <c r="CP228" s="1355">
        <f t="shared" si="537"/>
        <v>0.6</v>
      </c>
      <c r="CQ228" s="1355" t="str">
        <f t="shared" si="537"/>
        <v/>
      </c>
      <c r="CR228" s="1355" t="str">
        <f t="shared" si="537"/>
        <v/>
      </c>
      <c r="CS228" s="1354" t="str">
        <f t="shared" si="537"/>
        <v/>
      </c>
      <c r="CT228" s="135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3" t="str">
        <f t="shared" si="536"/>
        <v/>
      </c>
      <c r="CE229" s="1354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5" t="str">
        <f t="shared" si="563"/>
        <v/>
      </c>
      <c r="CG229" s="1355" t="str">
        <f t="shared" si="563"/>
        <v/>
      </c>
      <c r="CH229" s="1355">
        <f t="shared" si="563"/>
        <v>2.9166666666666664E-2</v>
      </c>
      <c r="CI229" s="1355">
        <f t="shared" si="563"/>
        <v>3.3333333333333333E-2</v>
      </c>
      <c r="CJ229" s="1355">
        <f t="shared" si="563"/>
        <v>3.3333333333333333E-2</v>
      </c>
      <c r="CK229" s="1356">
        <f t="shared" si="563"/>
        <v>3.7499999999999999E-2</v>
      </c>
      <c r="CL229" s="1356">
        <f t="shared" si="563"/>
        <v>4.1666666666666664E-2</v>
      </c>
      <c r="CM229" s="1356">
        <f t="shared" si="563"/>
        <v>4.1666666666666664E-2</v>
      </c>
      <c r="CN229" s="1355">
        <f t="shared" si="563"/>
        <v>4.1666666666666664E-2</v>
      </c>
      <c r="CO229" s="1355">
        <f t="shared" si="563"/>
        <v>4.1666666666666664E-2</v>
      </c>
      <c r="CP229" s="1355">
        <f t="shared" si="563"/>
        <v>4.9999999999999996E-2</v>
      </c>
      <c r="CQ229" s="1355" t="str">
        <f t="shared" si="563"/>
        <v/>
      </c>
      <c r="CR229" s="1355" t="str">
        <f t="shared" si="563"/>
        <v/>
      </c>
      <c r="CS229" s="1354" t="str">
        <f t="shared" si="563"/>
        <v/>
      </c>
      <c r="CT229" s="1357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246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8" t="str">
        <f t="shared" si="536"/>
        <v/>
      </c>
      <c r="CE230" s="1349" t="str">
        <f t="shared" si="563"/>
        <v/>
      </c>
      <c r="CF230" s="1350" t="str">
        <f t="shared" si="563"/>
        <v/>
      </c>
      <c r="CG230" s="1350" t="str">
        <f t="shared" si="563"/>
        <v/>
      </c>
      <c r="CH230" s="1350" t="str">
        <f t="shared" si="563"/>
        <v/>
      </c>
      <c r="CI230" s="1350" t="str">
        <f t="shared" si="563"/>
        <v/>
      </c>
      <c r="CJ230" s="1350" t="str">
        <f t="shared" si="563"/>
        <v/>
      </c>
      <c r="CK230" s="1351" t="str">
        <f t="shared" si="563"/>
        <v/>
      </c>
      <c r="CL230" s="1351">
        <f t="shared" si="563"/>
        <v>1</v>
      </c>
      <c r="CM230" s="1351" t="str">
        <f t="shared" si="563"/>
        <v/>
      </c>
      <c r="CN230" s="1350" t="str">
        <f t="shared" si="563"/>
        <v/>
      </c>
      <c r="CO230" s="1350" t="str">
        <f t="shared" si="563"/>
        <v/>
      </c>
      <c r="CP230" s="1350" t="str">
        <f t="shared" si="563"/>
        <v/>
      </c>
      <c r="CQ230" s="1350" t="str">
        <f t="shared" si="563"/>
        <v/>
      </c>
      <c r="CR230" s="1350" t="str">
        <f t="shared" si="563"/>
        <v/>
      </c>
      <c r="CS230" s="1349" t="str">
        <f t="shared" si="563"/>
        <v/>
      </c>
      <c r="CT230" s="1352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245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3" t="str">
        <f t="shared" si="536"/>
        <v/>
      </c>
      <c r="CE231" s="1354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5" t="str">
        <f t="shared" si="564"/>
        <v/>
      </c>
      <c r="CG231" s="1355" t="str">
        <f t="shared" si="564"/>
        <v/>
      </c>
      <c r="CH231" s="1355" t="str">
        <f t="shared" si="564"/>
        <v/>
      </c>
      <c r="CI231" s="1355" t="str">
        <f t="shared" si="564"/>
        <v/>
      </c>
      <c r="CJ231" s="1355" t="str">
        <f t="shared" si="564"/>
        <v/>
      </c>
      <c r="CK231" s="1356" t="str">
        <f t="shared" si="564"/>
        <v/>
      </c>
      <c r="CL231" s="1356">
        <f t="shared" si="564"/>
        <v>0.5</v>
      </c>
      <c r="CM231" s="1356" t="str">
        <f t="shared" si="564"/>
        <v/>
      </c>
      <c r="CN231" s="1355" t="str">
        <f t="shared" si="564"/>
        <v/>
      </c>
      <c r="CO231" s="1355" t="str">
        <f t="shared" si="564"/>
        <v/>
      </c>
      <c r="CP231" s="1355" t="str">
        <f t="shared" si="564"/>
        <v/>
      </c>
      <c r="CQ231" s="1355" t="str">
        <f t="shared" si="564"/>
        <v/>
      </c>
      <c r="CR231" s="1355" t="str">
        <f t="shared" si="564"/>
        <v/>
      </c>
      <c r="CS231" s="1354" t="str">
        <f t="shared" si="564"/>
        <v/>
      </c>
      <c r="CT231" s="1357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582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3" t="str">
        <f t="shared" si="536"/>
        <v/>
      </c>
      <c r="CE232" s="1354" t="str">
        <f t="shared" si="564"/>
        <v/>
      </c>
      <c r="CF232" s="1355" t="str">
        <f t="shared" si="564"/>
        <v/>
      </c>
      <c r="CG232" s="1355" t="str">
        <f t="shared" si="564"/>
        <v/>
      </c>
      <c r="CH232" s="1355" t="str">
        <f t="shared" si="564"/>
        <v/>
      </c>
      <c r="CI232" s="1355" t="str">
        <f t="shared" si="564"/>
        <v/>
      </c>
      <c r="CJ232" s="1355" t="str">
        <f t="shared" si="564"/>
        <v/>
      </c>
      <c r="CK232" s="1356" t="str">
        <f t="shared" si="564"/>
        <v/>
      </c>
      <c r="CL232" s="1356">
        <f t="shared" si="564"/>
        <v>4.1666666666666664E-2</v>
      </c>
      <c r="CM232" s="1356" t="str">
        <f t="shared" si="564"/>
        <v/>
      </c>
      <c r="CN232" s="1355" t="str">
        <f t="shared" si="564"/>
        <v/>
      </c>
      <c r="CO232" s="1355" t="str">
        <f t="shared" si="564"/>
        <v/>
      </c>
      <c r="CP232" s="1355" t="str">
        <f t="shared" si="564"/>
        <v/>
      </c>
      <c r="CQ232" s="1355" t="str">
        <f t="shared" si="564"/>
        <v/>
      </c>
      <c r="CR232" s="1355" t="str">
        <f t="shared" si="564"/>
        <v/>
      </c>
      <c r="CS232" s="1354" t="str">
        <f t="shared" si="564"/>
        <v/>
      </c>
      <c r="CT232" s="1357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247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8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9" t="str">
        <f t="shared" si="564"/>
        <v/>
      </c>
      <c r="CF233" s="1350" t="str">
        <f t="shared" si="564"/>
        <v/>
      </c>
      <c r="CG233" s="1350" t="str">
        <f t="shared" si="564"/>
        <v/>
      </c>
      <c r="CH233" s="1350" t="str">
        <f t="shared" si="564"/>
        <v/>
      </c>
      <c r="CI233" s="1350" t="str">
        <f t="shared" si="564"/>
        <v/>
      </c>
      <c r="CJ233" s="1350" t="str">
        <f t="shared" si="564"/>
        <v/>
      </c>
      <c r="CK233" s="1351" t="str">
        <f t="shared" si="564"/>
        <v/>
      </c>
      <c r="CL233" s="1351" t="str">
        <f t="shared" si="564"/>
        <v/>
      </c>
      <c r="CM233" s="1351" t="str">
        <f t="shared" si="564"/>
        <v/>
      </c>
      <c r="CN233" s="1350" t="str">
        <f t="shared" si="564"/>
        <v/>
      </c>
      <c r="CO233" s="1350" t="str">
        <f t="shared" si="564"/>
        <v/>
      </c>
      <c r="CP233" s="1350" t="str">
        <f t="shared" si="564"/>
        <v/>
      </c>
      <c r="CQ233" s="1350" t="str">
        <f t="shared" si="564"/>
        <v/>
      </c>
      <c r="CR233" s="1350" t="str">
        <f t="shared" si="564"/>
        <v/>
      </c>
      <c r="CS233" s="1349" t="str">
        <f t="shared" si="564"/>
        <v/>
      </c>
      <c r="CT233" s="1352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8" t="str">
        <f t="shared" si="569"/>
        <v/>
      </c>
      <c r="CE234" s="1349" t="str">
        <f t="shared" si="564"/>
        <v/>
      </c>
      <c r="CF234" s="1350" t="str">
        <f t="shared" si="564"/>
        <v/>
      </c>
      <c r="CG234" s="1350" t="str">
        <f t="shared" si="564"/>
        <v/>
      </c>
      <c r="CH234" s="1350" t="str">
        <f t="shared" si="564"/>
        <v/>
      </c>
      <c r="CI234" s="1350" t="str">
        <f t="shared" si="564"/>
        <v/>
      </c>
      <c r="CJ234" s="1350" t="str">
        <f t="shared" si="564"/>
        <v/>
      </c>
      <c r="CK234" s="1351" t="str">
        <f t="shared" si="564"/>
        <v/>
      </c>
      <c r="CL234" s="1351" t="str">
        <f t="shared" si="564"/>
        <v/>
      </c>
      <c r="CM234" s="1351" t="str">
        <f t="shared" si="564"/>
        <v/>
      </c>
      <c r="CN234" s="1350" t="str">
        <f t="shared" si="564"/>
        <v/>
      </c>
      <c r="CO234" s="1350" t="str">
        <f t="shared" si="564"/>
        <v/>
      </c>
      <c r="CP234" s="1350" t="str">
        <f t="shared" si="564"/>
        <v/>
      </c>
      <c r="CQ234" s="1350" t="str">
        <f t="shared" si="564"/>
        <v/>
      </c>
      <c r="CR234" s="1350" t="str">
        <f t="shared" si="564"/>
        <v/>
      </c>
      <c r="CS234" s="1349" t="str">
        <f t="shared" si="564"/>
        <v/>
      </c>
      <c r="CT234" s="1352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183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8" t="str">
        <f t="shared" si="569"/>
        <v/>
      </c>
      <c r="CE235" s="1349" t="str">
        <f t="shared" si="564"/>
        <v/>
      </c>
      <c r="CF235" s="1350" t="str">
        <f t="shared" si="564"/>
        <v/>
      </c>
      <c r="CG235" s="1350" t="str">
        <f t="shared" si="564"/>
        <v/>
      </c>
      <c r="CH235" s="1350" t="str">
        <f t="shared" si="564"/>
        <v/>
      </c>
      <c r="CI235" s="1350" t="str">
        <f t="shared" si="564"/>
        <v/>
      </c>
      <c r="CJ235" s="1350" t="str">
        <f t="shared" si="564"/>
        <v/>
      </c>
      <c r="CK235" s="1351" t="str">
        <f t="shared" si="564"/>
        <v/>
      </c>
      <c r="CL235" s="1351" t="str">
        <f t="shared" si="564"/>
        <v/>
      </c>
      <c r="CM235" s="1351" t="str">
        <f t="shared" si="564"/>
        <v/>
      </c>
      <c r="CN235" s="1350" t="str">
        <f t="shared" si="564"/>
        <v/>
      </c>
      <c r="CO235" s="1350" t="str">
        <f t="shared" si="564"/>
        <v/>
      </c>
      <c r="CP235" s="1350" t="str">
        <f t="shared" si="564"/>
        <v/>
      </c>
      <c r="CQ235" s="1350" t="str">
        <f t="shared" si="564"/>
        <v/>
      </c>
      <c r="CR235" s="1350" t="str">
        <f t="shared" si="564"/>
        <v/>
      </c>
      <c r="CS235" s="1349" t="str">
        <f t="shared" si="564"/>
        <v/>
      </c>
      <c r="CT235" s="1352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248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8" t="str">
        <f t="shared" si="569"/>
        <v/>
      </c>
      <c r="CE236" s="1349" t="str">
        <f t="shared" si="564"/>
        <v/>
      </c>
      <c r="CF236" s="1350" t="str">
        <f t="shared" si="564"/>
        <v/>
      </c>
      <c r="CG236" s="1350" t="str">
        <f t="shared" si="564"/>
        <v/>
      </c>
      <c r="CH236" s="1350">
        <f t="shared" si="564"/>
        <v>12500</v>
      </c>
      <c r="CI236" s="1350">
        <f t="shared" si="564"/>
        <v>15000</v>
      </c>
      <c r="CJ236" s="1350">
        <f t="shared" si="564"/>
        <v>15000</v>
      </c>
      <c r="CK236" s="1351">
        <f t="shared" si="564"/>
        <v>22000</v>
      </c>
      <c r="CL236" s="1351">
        <f t="shared" si="564"/>
        <v>23500</v>
      </c>
      <c r="CM236" s="1351">
        <f t="shared" si="564"/>
        <v>27000</v>
      </c>
      <c r="CN236" s="1350">
        <f t="shared" si="564"/>
        <v>80000</v>
      </c>
      <c r="CO236" s="1350">
        <f t="shared" si="564"/>
        <v>125000</v>
      </c>
      <c r="CP236" s="1350">
        <f t="shared" si="564"/>
        <v>175000</v>
      </c>
      <c r="CQ236" s="1350" t="str">
        <f t="shared" si="564"/>
        <v/>
      </c>
      <c r="CR236" s="1350" t="str">
        <f t="shared" si="564"/>
        <v/>
      </c>
      <c r="CS236" s="1349" t="str">
        <f t="shared" si="564"/>
        <v/>
      </c>
      <c r="CT236" s="1352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8">
        <f t="shared" si="569"/>
        <v>3630</v>
      </c>
      <c r="CE237" s="1349">
        <f t="shared" si="564"/>
        <v>3630</v>
      </c>
      <c r="CF237" s="1350">
        <f t="shared" si="564"/>
        <v>3630</v>
      </c>
      <c r="CG237" s="1350">
        <f t="shared" si="564"/>
        <v>3630</v>
      </c>
      <c r="CH237" s="1350">
        <f t="shared" si="564"/>
        <v>3630</v>
      </c>
      <c r="CI237" s="1350">
        <f t="shared" si="564"/>
        <v>3630</v>
      </c>
      <c r="CJ237" s="1350">
        <f t="shared" si="564"/>
        <v>3630</v>
      </c>
      <c r="CK237" s="1351">
        <f t="shared" si="564"/>
        <v>3630</v>
      </c>
      <c r="CL237" s="1351">
        <f t="shared" si="564"/>
        <v>3630</v>
      </c>
      <c r="CM237" s="1351">
        <f t="shared" si="564"/>
        <v>3630</v>
      </c>
      <c r="CN237" s="1350">
        <f t="shared" si="564"/>
        <v>3630</v>
      </c>
      <c r="CO237" s="1350">
        <f t="shared" si="564"/>
        <v>3630</v>
      </c>
      <c r="CP237" s="1350">
        <f t="shared" si="564"/>
        <v>3630</v>
      </c>
      <c r="CQ237" s="1350">
        <f t="shared" si="564"/>
        <v>3630</v>
      </c>
      <c r="CR237" s="1350">
        <f t="shared" si="564"/>
        <v>3630</v>
      </c>
      <c r="CS237" s="1349">
        <f t="shared" si="564"/>
        <v>3630</v>
      </c>
      <c r="CT237" s="1352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249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8" t="str">
        <f t="shared" si="569"/>
        <v/>
      </c>
      <c r="CE238" s="1349" t="str">
        <f t="shared" si="564"/>
        <v/>
      </c>
      <c r="CF238" s="1350" t="str">
        <f t="shared" si="564"/>
        <v/>
      </c>
      <c r="CG238" s="1350" t="str">
        <f t="shared" si="564"/>
        <v/>
      </c>
      <c r="CH238" s="1350">
        <f t="shared" si="564"/>
        <v>11500</v>
      </c>
      <c r="CI238" s="1350">
        <f t="shared" si="564"/>
        <v>12000</v>
      </c>
      <c r="CJ238" s="1350">
        <f t="shared" si="564"/>
        <v>13000</v>
      </c>
      <c r="CK238" s="1351">
        <f t="shared" si="564"/>
        <v>19000</v>
      </c>
      <c r="CL238" s="1351">
        <f t="shared" si="564"/>
        <v>21000</v>
      </c>
      <c r="CM238" s="1351">
        <f t="shared" si="564"/>
        <v>24000</v>
      </c>
      <c r="CN238" s="1350">
        <f t="shared" si="564"/>
        <v>79000</v>
      </c>
      <c r="CO238" s="1350">
        <f t="shared" si="564"/>
        <v>122500</v>
      </c>
      <c r="CP238" s="1350">
        <f t="shared" si="564"/>
        <v>170000</v>
      </c>
      <c r="CQ238" s="1350" t="str">
        <f t="shared" si="564"/>
        <v/>
      </c>
      <c r="CR238" s="1350" t="str">
        <f t="shared" si="564"/>
        <v/>
      </c>
      <c r="CS238" s="1349" t="str">
        <f t="shared" si="564"/>
        <v/>
      </c>
      <c r="CT238" s="1352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181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6">
        <f t="shared" si="524"/>
        <v>1.5</v>
      </c>
      <c r="CA239" s="1326" t="str">
        <f t="shared" si="525"/>
        <v/>
      </c>
      <c r="CB239" s="1326">
        <f t="shared" si="526"/>
        <v>1.3190000000000002</v>
      </c>
      <c r="CC239" s="1327">
        <f t="shared" si="527"/>
        <v>1.3857142857142861</v>
      </c>
      <c r="CD239" s="1386" t="str">
        <f t="shared" si="569"/>
        <v/>
      </c>
      <c r="CE239" s="1387" t="str">
        <f t="shared" si="564"/>
        <v/>
      </c>
      <c r="CF239" s="1388" t="str">
        <f t="shared" si="564"/>
        <v/>
      </c>
      <c r="CG239" s="1388" t="str">
        <f t="shared" si="564"/>
        <v/>
      </c>
      <c r="CH239" s="1388">
        <f t="shared" si="564"/>
        <v>1.2</v>
      </c>
      <c r="CI239" s="1388">
        <f t="shared" si="564"/>
        <v>1.3</v>
      </c>
      <c r="CJ239" s="1388">
        <f t="shared" si="564"/>
        <v>1.3</v>
      </c>
      <c r="CK239" s="1389">
        <f t="shared" si="564"/>
        <v>1.3</v>
      </c>
      <c r="CL239" s="1389">
        <f t="shared" si="564"/>
        <v>1.4</v>
      </c>
      <c r="CM239" s="1389">
        <f t="shared" si="564"/>
        <v>1.4</v>
      </c>
      <c r="CN239" s="1388">
        <f t="shared" si="564"/>
        <v>1.5</v>
      </c>
      <c r="CO239" s="1388">
        <f t="shared" si="564"/>
        <v>1.5</v>
      </c>
      <c r="CP239" s="1388">
        <f t="shared" si="564"/>
        <v>1.59375</v>
      </c>
      <c r="CQ239" s="1388" t="str">
        <f t="shared" si="564"/>
        <v/>
      </c>
      <c r="CR239" s="1388" t="str">
        <f t="shared" si="564"/>
        <v/>
      </c>
      <c r="CS239" s="1387" t="str">
        <f t="shared" si="564"/>
        <v/>
      </c>
      <c r="CT239" s="1390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183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8" t="str">
        <f t="shared" si="569"/>
        <v/>
      </c>
      <c r="CE240" s="1349" t="str">
        <f t="shared" si="564"/>
        <v/>
      </c>
      <c r="CF240" s="1350" t="str">
        <f t="shared" si="564"/>
        <v/>
      </c>
      <c r="CG240" s="1350" t="str">
        <f t="shared" si="564"/>
        <v/>
      </c>
      <c r="CH240" s="1350">
        <f t="shared" si="564"/>
        <v>14950</v>
      </c>
      <c r="CI240" s="1350">
        <f t="shared" si="564"/>
        <v>15600</v>
      </c>
      <c r="CJ240" s="1350">
        <f t="shared" si="564"/>
        <v>19125</v>
      </c>
      <c r="CK240" s="1351">
        <f t="shared" si="564"/>
        <v>27300</v>
      </c>
      <c r="CL240" s="1351">
        <f t="shared" si="564"/>
        <v>28500</v>
      </c>
      <c r="CM240" s="1351">
        <f t="shared" si="564"/>
        <v>33600</v>
      </c>
      <c r="CN240" s="1350">
        <f t="shared" si="564"/>
        <v>110600</v>
      </c>
      <c r="CO240" s="1350">
        <f t="shared" si="564"/>
        <v>183750</v>
      </c>
      <c r="CP240" s="1350">
        <f t="shared" si="564"/>
        <v>221000</v>
      </c>
      <c r="CQ240" s="1350" t="str">
        <f t="shared" si="564"/>
        <v/>
      </c>
      <c r="CR240" s="1350" t="str">
        <f t="shared" si="564"/>
        <v/>
      </c>
      <c r="CS240" s="1349" t="str">
        <f t="shared" si="564"/>
        <v/>
      </c>
      <c r="CT240" s="1352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250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8" t="str">
        <f t="shared" si="569"/>
        <v/>
      </c>
      <c r="CE241" s="1349" t="str">
        <f t="shared" si="564"/>
        <v/>
      </c>
      <c r="CF241" s="1350" t="str">
        <f t="shared" si="564"/>
        <v/>
      </c>
      <c r="CG241" s="1350" t="str">
        <f t="shared" si="564"/>
        <v/>
      </c>
      <c r="CH241" s="1350">
        <f t="shared" si="564"/>
        <v>0</v>
      </c>
      <c r="CI241" s="1350">
        <f t="shared" si="564"/>
        <v>0</v>
      </c>
      <c r="CJ241" s="1350">
        <f t="shared" si="564"/>
        <v>0</v>
      </c>
      <c r="CK241" s="1351">
        <f t="shared" si="564"/>
        <v>0</v>
      </c>
      <c r="CL241" s="1351">
        <f t="shared" si="564"/>
        <v>500</v>
      </c>
      <c r="CM241" s="1351">
        <f t="shared" si="564"/>
        <v>1000</v>
      </c>
      <c r="CN241" s="1350">
        <f t="shared" si="564"/>
        <v>1100</v>
      </c>
      <c r="CO241" s="1350">
        <f t="shared" si="564"/>
        <v>1500</v>
      </c>
      <c r="CP241" s="1350">
        <f t="shared" si="564"/>
        <v>4200</v>
      </c>
      <c r="CQ241" s="1350" t="str">
        <f t="shared" si="564"/>
        <v/>
      </c>
      <c r="CR241" s="1350" t="str">
        <f t="shared" si="564"/>
        <v/>
      </c>
      <c r="CS241" s="1349" t="str">
        <f t="shared" si="564"/>
        <v/>
      </c>
      <c r="CT241" s="1352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4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5" t="str">
        <f t="shared" si="582"/>
        <v/>
      </c>
      <c r="CG242" s="1355" t="str">
        <f t="shared" si="582"/>
        <v/>
      </c>
      <c r="CH242" s="1355">
        <f t="shared" si="582"/>
        <v>0.26310067405957815</v>
      </c>
      <c r="CI242" s="1355">
        <f t="shared" si="582"/>
        <v>0.35518590998043054</v>
      </c>
      <c r="CJ242" s="1355">
        <f t="shared" si="582"/>
        <v>0.37886497064579255</v>
      </c>
      <c r="CK242" s="1356">
        <f t="shared" si="582"/>
        <v>0.39465101108936723</v>
      </c>
      <c r="CL242" s="1356">
        <f t="shared" si="582"/>
        <v>0.42622309197651664</v>
      </c>
      <c r="CM242" s="1356">
        <f t="shared" si="582"/>
        <v>0.47358121330724073</v>
      </c>
      <c r="CN242" s="1355">
        <f t="shared" si="582"/>
        <v>0.53816046966731901</v>
      </c>
      <c r="CO242" s="1355">
        <f t="shared" si="582"/>
        <v>0.59197651663405093</v>
      </c>
      <c r="CP242" s="1355">
        <f t="shared" si="582"/>
        <v>0.71037181996086107</v>
      </c>
      <c r="CQ242" s="1355" t="str">
        <f t="shared" si="582"/>
        <v/>
      </c>
      <c r="CR242" s="1355" t="str">
        <f t="shared" si="582"/>
        <v/>
      </c>
      <c r="CS242" s="1354" t="str">
        <f t="shared" si="582"/>
        <v/>
      </c>
      <c r="CT242" s="1357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251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8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si="582"/>
        <v/>
      </c>
      <c r="CF243" s="1350" t="str">
        <f t="shared" si="582"/>
        <v/>
      </c>
      <c r="CG243" s="1350" t="str">
        <f t="shared" si="582"/>
        <v/>
      </c>
      <c r="CH243" s="1350" t="str">
        <f t="shared" si="582"/>
        <v/>
      </c>
      <c r="CI243" s="1350" t="str">
        <f t="shared" si="582"/>
        <v/>
      </c>
      <c r="CJ243" s="1350" t="str">
        <f t="shared" si="582"/>
        <v/>
      </c>
      <c r="CK243" s="1351" t="str">
        <f t="shared" si="582"/>
        <v/>
      </c>
      <c r="CL243" s="1351" t="str">
        <f t="shared" si="582"/>
        <v/>
      </c>
      <c r="CM243" s="1351" t="str">
        <f t="shared" si="582"/>
        <v/>
      </c>
      <c r="CN243" s="1350" t="str">
        <f t="shared" si="582"/>
        <v/>
      </c>
      <c r="CO243" s="1350" t="str">
        <f t="shared" si="582"/>
        <v/>
      </c>
      <c r="CP243" s="1350" t="str">
        <f t="shared" si="582"/>
        <v/>
      </c>
      <c r="CQ243" s="1350" t="str">
        <f t="shared" si="582"/>
        <v/>
      </c>
      <c r="CR243" s="1350" t="str">
        <f t="shared" si="582"/>
        <v/>
      </c>
      <c r="CS243" s="1349" t="str">
        <f t="shared" si="582"/>
        <v/>
      </c>
      <c r="CT243" s="1352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8">
        <f t="shared" si="583"/>
        <v>3550</v>
      </c>
      <c r="CE244" s="1349">
        <f t="shared" si="582"/>
        <v>3550</v>
      </c>
      <c r="CF244" s="1350">
        <f t="shared" si="582"/>
        <v>3550</v>
      </c>
      <c r="CG244" s="1350">
        <f t="shared" si="582"/>
        <v>3550</v>
      </c>
      <c r="CH244" s="1350">
        <f t="shared" si="582"/>
        <v>3550</v>
      </c>
      <c r="CI244" s="1350">
        <f t="shared" si="582"/>
        <v>3550</v>
      </c>
      <c r="CJ244" s="1350">
        <f t="shared" si="582"/>
        <v>3550</v>
      </c>
      <c r="CK244" s="1351">
        <f t="shared" si="582"/>
        <v>3550</v>
      </c>
      <c r="CL244" s="1351">
        <f t="shared" si="582"/>
        <v>3550</v>
      </c>
      <c r="CM244" s="1351">
        <f t="shared" si="582"/>
        <v>3550</v>
      </c>
      <c r="CN244" s="1350">
        <f t="shared" si="582"/>
        <v>3550</v>
      </c>
      <c r="CO244" s="1350">
        <f t="shared" si="582"/>
        <v>3550</v>
      </c>
      <c r="CP244" s="1350">
        <f t="shared" si="582"/>
        <v>3550</v>
      </c>
      <c r="CQ244" s="1350">
        <f t="shared" si="582"/>
        <v>3550</v>
      </c>
      <c r="CR244" s="1350">
        <f t="shared" si="582"/>
        <v>3550</v>
      </c>
      <c r="CS244" s="1349">
        <f t="shared" si="582"/>
        <v>3550</v>
      </c>
      <c r="CT244" s="1352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8" t="str">
        <f t="shared" si="583"/>
        <v/>
      </c>
      <c r="CE245" s="1349" t="str">
        <f t="shared" si="582"/>
        <v/>
      </c>
      <c r="CF245" s="1350" t="str">
        <f t="shared" si="582"/>
        <v/>
      </c>
      <c r="CG245" s="1350" t="str">
        <f t="shared" si="582"/>
        <v/>
      </c>
      <c r="CH245" s="1350" t="str">
        <f t="shared" si="582"/>
        <v/>
      </c>
      <c r="CI245" s="1350" t="str">
        <f t="shared" si="582"/>
        <v/>
      </c>
      <c r="CJ245" s="1350" t="str">
        <f t="shared" si="582"/>
        <v/>
      </c>
      <c r="CK245" s="1351" t="str">
        <f t="shared" si="582"/>
        <v/>
      </c>
      <c r="CL245" s="1351">
        <f t="shared" si="582"/>
        <v>0</v>
      </c>
      <c r="CM245" s="1351" t="str">
        <f t="shared" si="582"/>
        <v/>
      </c>
      <c r="CN245" s="1350" t="str">
        <f t="shared" si="582"/>
        <v/>
      </c>
      <c r="CO245" s="1350" t="str">
        <f t="shared" si="582"/>
        <v/>
      </c>
      <c r="CP245" s="1350" t="str">
        <f t="shared" si="582"/>
        <v/>
      </c>
      <c r="CQ245" s="1350" t="str">
        <f t="shared" si="582"/>
        <v/>
      </c>
      <c r="CR245" s="1350" t="str">
        <f t="shared" si="582"/>
        <v/>
      </c>
      <c r="CS245" s="1349" t="str">
        <f t="shared" si="582"/>
        <v/>
      </c>
      <c r="CT245" s="1352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8" t="str">
        <f t="shared" si="583"/>
        <v/>
      </c>
      <c r="CE246" s="1349" t="str">
        <f t="shared" si="582"/>
        <v/>
      </c>
      <c r="CF246" s="1350" t="str">
        <f t="shared" si="582"/>
        <v/>
      </c>
      <c r="CG246" s="1350" t="str">
        <f t="shared" si="582"/>
        <v/>
      </c>
      <c r="CH246" s="1350" t="str">
        <f t="shared" si="582"/>
        <v/>
      </c>
      <c r="CI246" s="1350" t="str">
        <f t="shared" si="582"/>
        <v/>
      </c>
      <c r="CJ246" s="1350" t="str">
        <f t="shared" si="582"/>
        <v/>
      </c>
      <c r="CK246" s="1351" t="str">
        <f t="shared" si="582"/>
        <v/>
      </c>
      <c r="CL246" s="1351" t="str">
        <f t="shared" si="582"/>
        <v/>
      </c>
      <c r="CM246" s="1351" t="str">
        <f t="shared" si="582"/>
        <v/>
      </c>
      <c r="CN246" s="1350" t="str">
        <f t="shared" si="582"/>
        <v/>
      </c>
      <c r="CO246" s="1350" t="str">
        <f t="shared" si="582"/>
        <v/>
      </c>
      <c r="CP246" s="1350" t="str">
        <f t="shared" si="582"/>
        <v/>
      </c>
      <c r="CQ246" s="1350" t="str">
        <f t="shared" si="582"/>
        <v/>
      </c>
      <c r="CR246" s="1350" t="str">
        <f t="shared" si="582"/>
        <v/>
      </c>
      <c r="CS246" s="1349" t="str">
        <f t="shared" si="582"/>
        <v/>
      </c>
      <c r="CT246" s="1352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183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8" t="str">
        <f t="shared" si="583"/>
        <v/>
      </c>
      <c r="CE247" s="1349" t="str">
        <f t="shared" si="582"/>
        <v/>
      </c>
      <c r="CF247" s="1350" t="str">
        <f t="shared" si="582"/>
        <v/>
      </c>
      <c r="CG247" s="1350" t="str">
        <f t="shared" si="582"/>
        <v/>
      </c>
      <c r="CH247" s="1350" t="str">
        <f t="shared" si="582"/>
        <v/>
      </c>
      <c r="CI247" s="1350" t="str">
        <f t="shared" si="582"/>
        <v/>
      </c>
      <c r="CJ247" s="1350" t="str">
        <f t="shared" si="582"/>
        <v/>
      </c>
      <c r="CK247" s="1351" t="str">
        <f t="shared" si="582"/>
        <v/>
      </c>
      <c r="CL247" s="1351">
        <f t="shared" si="582"/>
        <v>0</v>
      </c>
      <c r="CM247" s="1351" t="str">
        <f t="shared" si="582"/>
        <v/>
      </c>
      <c r="CN247" s="1350" t="str">
        <f t="shared" si="582"/>
        <v/>
      </c>
      <c r="CO247" s="1350" t="str">
        <f t="shared" si="582"/>
        <v/>
      </c>
      <c r="CP247" s="1350" t="str">
        <f t="shared" si="582"/>
        <v/>
      </c>
      <c r="CQ247" s="1350" t="str">
        <f t="shared" si="582"/>
        <v/>
      </c>
      <c r="CR247" s="1350" t="str">
        <f t="shared" si="582"/>
        <v/>
      </c>
      <c r="CS247" s="1349" t="str">
        <f t="shared" si="582"/>
        <v/>
      </c>
      <c r="CT247" s="1352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250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8" t="str">
        <f t="shared" si="583"/>
        <v/>
      </c>
      <c r="CE248" s="1349" t="str">
        <f t="shared" si="582"/>
        <v/>
      </c>
      <c r="CF248" s="1350" t="str">
        <f t="shared" si="582"/>
        <v/>
      </c>
      <c r="CG248" s="1350" t="str">
        <f t="shared" si="582"/>
        <v/>
      </c>
      <c r="CH248" s="1350" t="str">
        <f t="shared" si="582"/>
        <v/>
      </c>
      <c r="CI248" s="1350" t="str">
        <f t="shared" si="582"/>
        <v/>
      </c>
      <c r="CJ248" s="1350" t="str">
        <f t="shared" si="582"/>
        <v/>
      </c>
      <c r="CK248" s="1351" t="str">
        <f t="shared" si="582"/>
        <v/>
      </c>
      <c r="CL248" s="1351" t="str">
        <f t="shared" si="582"/>
        <v/>
      </c>
      <c r="CM248" s="1351" t="str">
        <f t="shared" si="582"/>
        <v/>
      </c>
      <c r="CN248" s="1350" t="str">
        <f t="shared" si="582"/>
        <v/>
      </c>
      <c r="CO248" s="1350" t="str">
        <f t="shared" si="582"/>
        <v/>
      </c>
      <c r="CP248" s="1350" t="str">
        <f t="shared" si="582"/>
        <v/>
      </c>
      <c r="CQ248" s="1350" t="str">
        <f t="shared" si="582"/>
        <v/>
      </c>
      <c r="CR248" s="1350" t="str">
        <f t="shared" si="582"/>
        <v/>
      </c>
      <c r="CS248" s="1349" t="str">
        <f t="shared" si="582"/>
        <v/>
      </c>
      <c r="CT248" s="1352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4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5" t="str">
        <f t="shared" si="592"/>
        <v/>
      </c>
      <c r="CG249" s="1355" t="str">
        <f t="shared" si="592"/>
        <v/>
      </c>
      <c r="CH249" s="1355" t="str">
        <f t="shared" si="592"/>
        <v/>
      </c>
      <c r="CI249" s="1355" t="str">
        <f t="shared" si="592"/>
        <v/>
      </c>
      <c r="CJ249" s="1355" t="str">
        <f t="shared" si="592"/>
        <v/>
      </c>
      <c r="CK249" s="1356" t="str">
        <f t="shared" si="592"/>
        <v/>
      </c>
      <c r="CL249" s="1356" t="str">
        <f t="shared" si="592"/>
        <v/>
      </c>
      <c r="CM249" s="1356" t="str">
        <f t="shared" si="592"/>
        <v/>
      </c>
      <c r="CN249" s="1355" t="str">
        <f t="shared" si="592"/>
        <v/>
      </c>
      <c r="CO249" s="1355" t="str">
        <f t="shared" si="592"/>
        <v/>
      </c>
      <c r="CP249" s="1355" t="str">
        <f t="shared" si="592"/>
        <v/>
      </c>
      <c r="CQ249" s="1355" t="str">
        <f t="shared" si="592"/>
        <v/>
      </c>
      <c r="CR249" s="1355" t="str">
        <f t="shared" si="592"/>
        <v/>
      </c>
      <c r="CS249" s="1354" t="str">
        <f t="shared" si="592"/>
        <v/>
      </c>
      <c r="CT249" s="1357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8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si="592"/>
        <v/>
      </c>
      <c r="CF250" s="1350" t="str">
        <f t="shared" si="592"/>
        <v/>
      </c>
      <c r="CG250" s="1350" t="str">
        <f t="shared" si="592"/>
        <v/>
      </c>
      <c r="CH250" s="1350" t="str">
        <f t="shared" si="592"/>
        <v/>
      </c>
      <c r="CI250" s="1350" t="str">
        <f t="shared" si="592"/>
        <v/>
      </c>
      <c r="CJ250" s="1350" t="str">
        <f t="shared" si="592"/>
        <v/>
      </c>
      <c r="CK250" s="1351" t="str">
        <f t="shared" si="592"/>
        <v/>
      </c>
      <c r="CL250" s="1351" t="str">
        <f t="shared" si="592"/>
        <v/>
      </c>
      <c r="CM250" s="1351" t="str">
        <f t="shared" si="592"/>
        <v/>
      </c>
      <c r="CN250" s="1350" t="str">
        <f t="shared" si="592"/>
        <v/>
      </c>
      <c r="CO250" s="1350" t="str">
        <f t="shared" si="592"/>
        <v/>
      </c>
      <c r="CP250" s="1350" t="str">
        <f t="shared" si="592"/>
        <v/>
      </c>
      <c r="CQ250" s="1350" t="str">
        <f t="shared" si="592"/>
        <v/>
      </c>
      <c r="CR250" s="1350" t="str">
        <f t="shared" si="592"/>
        <v/>
      </c>
      <c r="CS250" s="1349" t="str">
        <f t="shared" si="592"/>
        <v/>
      </c>
      <c r="CT250" s="1352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8">
        <f t="shared" si="593"/>
        <v>3450</v>
      </c>
      <c r="CE251" s="1349">
        <f t="shared" si="592"/>
        <v>3450</v>
      </c>
      <c r="CF251" s="1350">
        <f t="shared" si="592"/>
        <v>3450</v>
      </c>
      <c r="CG251" s="1350">
        <f t="shared" si="592"/>
        <v>3450</v>
      </c>
      <c r="CH251" s="1350">
        <f t="shared" si="592"/>
        <v>3450</v>
      </c>
      <c r="CI251" s="1350">
        <f t="shared" si="592"/>
        <v>3450</v>
      </c>
      <c r="CJ251" s="1350">
        <f t="shared" si="592"/>
        <v>3450</v>
      </c>
      <c r="CK251" s="1351">
        <f t="shared" si="592"/>
        <v>3450</v>
      </c>
      <c r="CL251" s="1351">
        <f t="shared" si="592"/>
        <v>3450</v>
      </c>
      <c r="CM251" s="1351">
        <f t="shared" si="592"/>
        <v>3450</v>
      </c>
      <c r="CN251" s="1350">
        <f t="shared" si="592"/>
        <v>3450</v>
      </c>
      <c r="CO251" s="1350">
        <f t="shared" si="592"/>
        <v>3450</v>
      </c>
      <c r="CP251" s="1350">
        <f t="shared" si="592"/>
        <v>3450</v>
      </c>
      <c r="CQ251" s="1350">
        <f t="shared" si="592"/>
        <v>3450</v>
      </c>
      <c r="CR251" s="1350">
        <f t="shared" si="592"/>
        <v>3450</v>
      </c>
      <c r="CS251" s="1349">
        <f t="shared" si="592"/>
        <v>3450</v>
      </c>
      <c r="CT251" s="1352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8" t="str">
        <f t="shared" si="593"/>
        <v/>
      </c>
      <c r="CE252" s="1349" t="str">
        <f t="shared" si="592"/>
        <v/>
      </c>
      <c r="CF252" s="1350" t="str">
        <f t="shared" si="592"/>
        <v/>
      </c>
      <c r="CG252" s="1350" t="str">
        <f t="shared" si="592"/>
        <v/>
      </c>
      <c r="CH252" s="1350" t="str">
        <f t="shared" si="592"/>
        <v/>
      </c>
      <c r="CI252" s="1350" t="str">
        <f t="shared" si="592"/>
        <v/>
      </c>
      <c r="CJ252" s="1350" t="str">
        <f t="shared" si="592"/>
        <v/>
      </c>
      <c r="CK252" s="1351" t="str">
        <f t="shared" si="592"/>
        <v/>
      </c>
      <c r="CL252" s="1351" t="str">
        <f t="shared" si="592"/>
        <v/>
      </c>
      <c r="CM252" s="1351" t="str">
        <f t="shared" si="592"/>
        <v/>
      </c>
      <c r="CN252" s="1350" t="str">
        <f t="shared" si="592"/>
        <v/>
      </c>
      <c r="CO252" s="1350" t="str">
        <f t="shared" si="592"/>
        <v/>
      </c>
      <c r="CP252" s="1350" t="str">
        <f t="shared" si="592"/>
        <v/>
      </c>
      <c r="CQ252" s="1350" t="str">
        <f t="shared" si="592"/>
        <v/>
      </c>
      <c r="CR252" s="1350" t="str">
        <f t="shared" si="592"/>
        <v/>
      </c>
      <c r="CS252" s="1349" t="str">
        <f t="shared" si="592"/>
        <v/>
      </c>
      <c r="CT252" s="1352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8" t="str">
        <f t="shared" si="593"/>
        <v/>
      </c>
      <c r="CE253" s="1349" t="str">
        <f t="shared" si="592"/>
        <v/>
      </c>
      <c r="CF253" s="1350" t="str">
        <f t="shared" si="592"/>
        <v/>
      </c>
      <c r="CG253" s="1350" t="str">
        <f t="shared" si="592"/>
        <v/>
      </c>
      <c r="CH253" s="1350" t="str">
        <f t="shared" si="592"/>
        <v/>
      </c>
      <c r="CI253" s="1350" t="str">
        <f t="shared" si="592"/>
        <v/>
      </c>
      <c r="CJ253" s="1350" t="str">
        <f t="shared" si="592"/>
        <v/>
      </c>
      <c r="CK253" s="1351" t="str">
        <f t="shared" si="592"/>
        <v/>
      </c>
      <c r="CL253" s="1351" t="str">
        <f t="shared" si="592"/>
        <v/>
      </c>
      <c r="CM253" s="1351" t="str">
        <f t="shared" si="592"/>
        <v/>
      </c>
      <c r="CN253" s="1350" t="str">
        <f t="shared" si="592"/>
        <v/>
      </c>
      <c r="CO253" s="1350" t="str">
        <f t="shared" si="592"/>
        <v/>
      </c>
      <c r="CP253" s="1350" t="str">
        <f t="shared" si="592"/>
        <v/>
      </c>
      <c r="CQ253" s="1350" t="str">
        <f t="shared" si="592"/>
        <v/>
      </c>
      <c r="CR253" s="1350" t="str">
        <f t="shared" si="592"/>
        <v/>
      </c>
      <c r="CS253" s="1349" t="str">
        <f t="shared" si="592"/>
        <v/>
      </c>
      <c r="CT253" s="1352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183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8" t="str">
        <f t="shared" si="593"/>
        <v/>
      </c>
      <c r="CE254" s="1349" t="str">
        <f t="shared" si="592"/>
        <v/>
      </c>
      <c r="CF254" s="1350" t="str">
        <f t="shared" si="592"/>
        <v/>
      </c>
      <c r="CG254" s="1350" t="str">
        <f t="shared" si="592"/>
        <v/>
      </c>
      <c r="CH254" s="1350" t="str">
        <f t="shared" si="592"/>
        <v/>
      </c>
      <c r="CI254" s="1350" t="str">
        <f t="shared" si="592"/>
        <v/>
      </c>
      <c r="CJ254" s="1350" t="str">
        <f t="shared" si="592"/>
        <v/>
      </c>
      <c r="CK254" s="1351" t="str">
        <f t="shared" si="592"/>
        <v/>
      </c>
      <c r="CL254" s="1351" t="str">
        <f t="shared" si="592"/>
        <v/>
      </c>
      <c r="CM254" s="1351" t="str">
        <f t="shared" si="592"/>
        <v/>
      </c>
      <c r="CN254" s="1350" t="str">
        <f t="shared" si="592"/>
        <v/>
      </c>
      <c r="CO254" s="1350" t="str">
        <f t="shared" si="592"/>
        <v/>
      </c>
      <c r="CP254" s="1350" t="str">
        <f t="shared" si="592"/>
        <v/>
      </c>
      <c r="CQ254" s="1350" t="str">
        <f t="shared" si="592"/>
        <v/>
      </c>
      <c r="CR254" s="1350" t="str">
        <f t="shared" si="592"/>
        <v/>
      </c>
      <c r="CS254" s="1349" t="str">
        <f t="shared" si="592"/>
        <v/>
      </c>
      <c r="CT254" s="1352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250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8" t="str">
        <f t="shared" si="593"/>
        <v/>
      </c>
      <c r="CE255" s="1349" t="str">
        <f t="shared" si="592"/>
        <v/>
      </c>
      <c r="CF255" s="1350" t="str">
        <f t="shared" si="592"/>
        <v/>
      </c>
      <c r="CG255" s="1350" t="str">
        <f t="shared" si="592"/>
        <v/>
      </c>
      <c r="CH255" s="1350" t="str">
        <f t="shared" si="592"/>
        <v/>
      </c>
      <c r="CI255" s="1350" t="str">
        <f t="shared" si="592"/>
        <v/>
      </c>
      <c r="CJ255" s="1350" t="str">
        <f t="shared" si="592"/>
        <v/>
      </c>
      <c r="CK255" s="1351" t="str">
        <f t="shared" si="592"/>
        <v/>
      </c>
      <c r="CL255" s="1351" t="str">
        <f t="shared" si="592"/>
        <v/>
      </c>
      <c r="CM255" s="1351" t="str">
        <f t="shared" si="592"/>
        <v/>
      </c>
      <c r="CN255" s="1350" t="str">
        <f t="shared" si="592"/>
        <v/>
      </c>
      <c r="CO255" s="1350" t="str">
        <f t="shared" si="592"/>
        <v/>
      </c>
      <c r="CP255" s="1350" t="str">
        <f t="shared" si="592"/>
        <v/>
      </c>
      <c r="CQ255" s="1350" t="str">
        <f t="shared" si="592"/>
        <v/>
      </c>
      <c r="CR255" s="1350" t="str">
        <f t="shared" si="592"/>
        <v/>
      </c>
      <c r="CS255" s="1349" t="str">
        <f t="shared" si="592"/>
        <v/>
      </c>
      <c r="CT255" s="1352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4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5" t="str">
        <f t="shared" si="602"/>
        <v/>
      </c>
      <c r="CG256" s="1355" t="str">
        <f t="shared" si="602"/>
        <v/>
      </c>
      <c r="CH256" s="1355" t="str">
        <f t="shared" si="602"/>
        <v/>
      </c>
      <c r="CI256" s="1355" t="str">
        <f t="shared" si="602"/>
        <v/>
      </c>
      <c r="CJ256" s="1355" t="str">
        <f t="shared" si="602"/>
        <v/>
      </c>
      <c r="CK256" s="1356" t="str">
        <f t="shared" si="602"/>
        <v/>
      </c>
      <c r="CL256" s="1356" t="str">
        <f t="shared" si="602"/>
        <v/>
      </c>
      <c r="CM256" s="1356" t="str">
        <f t="shared" si="602"/>
        <v/>
      </c>
      <c r="CN256" s="1355" t="str">
        <f t="shared" si="602"/>
        <v/>
      </c>
      <c r="CO256" s="1355" t="str">
        <f t="shared" si="602"/>
        <v/>
      </c>
      <c r="CP256" s="1355" t="str">
        <f t="shared" si="602"/>
        <v/>
      </c>
      <c r="CQ256" s="1355" t="str">
        <f t="shared" si="602"/>
        <v/>
      </c>
      <c r="CR256" s="1355" t="str">
        <f t="shared" si="602"/>
        <v/>
      </c>
      <c r="CS256" s="1354" t="str">
        <f t="shared" si="602"/>
        <v/>
      </c>
      <c r="CT256" s="1357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8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si="602"/>
        <v/>
      </c>
      <c r="CF257" s="1350" t="str">
        <f t="shared" si="602"/>
        <v/>
      </c>
      <c r="CG257" s="1350" t="str">
        <f t="shared" si="602"/>
        <v/>
      </c>
      <c r="CH257" s="1350" t="str">
        <f t="shared" si="602"/>
        <v/>
      </c>
      <c r="CI257" s="1350" t="str">
        <f t="shared" si="602"/>
        <v/>
      </c>
      <c r="CJ257" s="1350" t="str">
        <f t="shared" si="602"/>
        <v/>
      </c>
      <c r="CK257" s="1351" t="str">
        <f t="shared" si="602"/>
        <v/>
      </c>
      <c r="CL257" s="1351" t="str">
        <f t="shared" si="602"/>
        <v/>
      </c>
      <c r="CM257" s="1351" t="str">
        <f t="shared" si="602"/>
        <v/>
      </c>
      <c r="CN257" s="1350" t="str">
        <f t="shared" si="602"/>
        <v/>
      </c>
      <c r="CO257" s="1350" t="str">
        <f t="shared" si="602"/>
        <v/>
      </c>
      <c r="CP257" s="1350" t="str">
        <f t="shared" si="602"/>
        <v/>
      </c>
      <c r="CQ257" s="1350" t="str">
        <f t="shared" si="602"/>
        <v/>
      </c>
      <c r="CR257" s="1350" t="str">
        <f t="shared" si="602"/>
        <v/>
      </c>
      <c r="CS257" s="1349" t="str">
        <f t="shared" si="602"/>
        <v/>
      </c>
      <c r="CT257" s="1352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8">
        <f t="shared" si="603"/>
        <v>3500</v>
      </c>
      <c r="CE258" s="1349">
        <f t="shared" si="602"/>
        <v>3500</v>
      </c>
      <c r="CF258" s="1350">
        <f t="shared" si="602"/>
        <v>3500</v>
      </c>
      <c r="CG258" s="1350">
        <f t="shared" si="602"/>
        <v>3500</v>
      </c>
      <c r="CH258" s="1350">
        <f t="shared" si="602"/>
        <v>3500</v>
      </c>
      <c r="CI258" s="1350">
        <f t="shared" si="602"/>
        <v>3500</v>
      </c>
      <c r="CJ258" s="1350">
        <f t="shared" si="602"/>
        <v>3500</v>
      </c>
      <c r="CK258" s="1351">
        <f t="shared" si="602"/>
        <v>3500</v>
      </c>
      <c r="CL258" s="1351">
        <f t="shared" si="602"/>
        <v>3500</v>
      </c>
      <c r="CM258" s="1351">
        <f t="shared" si="602"/>
        <v>3500</v>
      </c>
      <c r="CN258" s="1350">
        <f t="shared" si="602"/>
        <v>3500</v>
      </c>
      <c r="CO258" s="1350">
        <f t="shared" si="602"/>
        <v>3500</v>
      </c>
      <c r="CP258" s="1350">
        <f t="shared" si="602"/>
        <v>3500</v>
      </c>
      <c r="CQ258" s="1350">
        <f t="shared" si="602"/>
        <v>3500</v>
      </c>
      <c r="CR258" s="1350">
        <f t="shared" si="602"/>
        <v>3500</v>
      </c>
      <c r="CS258" s="1349">
        <f t="shared" si="602"/>
        <v>3500</v>
      </c>
      <c r="CT258" s="1352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8" t="str">
        <f t="shared" si="603"/>
        <v/>
      </c>
      <c r="CE259" s="1349" t="str">
        <f t="shared" si="602"/>
        <v/>
      </c>
      <c r="CF259" s="1350" t="str">
        <f t="shared" si="602"/>
        <v/>
      </c>
      <c r="CG259" s="1350" t="str">
        <f t="shared" si="602"/>
        <v/>
      </c>
      <c r="CH259" s="1350" t="str">
        <f t="shared" si="602"/>
        <v/>
      </c>
      <c r="CI259" s="1350" t="str">
        <f t="shared" si="602"/>
        <v/>
      </c>
      <c r="CJ259" s="1350" t="str">
        <f t="shared" si="602"/>
        <v/>
      </c>
      <c r="CK259" s="1351" t="str">
        <f t="shared" si="602"/>
        <v/>
      </c>
      <c r="CL259" s="1351" t="str">
        <f t="shared" si="602"/>
        <v/>
      </c>
      <c r="CM259" s="1351" t="str">
        <f t="shared" si="602"/>
        <v/>
      </c>
      <c r="CN259" s="1350" t="str">
        <f t="shared" si="602"/>
        <v/>
      </c>
      <c r="CO259" s="1350" t="str">
        <f t="shared" si="602"/>
        <v/>
      </c>
      <c r="CP259" s="1350" t="str">
        <f t="shared" si="602"/>
        <v/>
      </c>
      <c r="CQ259" s="1350" t="str">
        <f t="shared" si="602"/>
        <v/>
      </c>
      <c r="CR259" s="1350" t="str">
        <f t="shared" si="602"/>
        <v/>
      </c>
      <c r="CS259" s="1349" t="str">
        <f t="shared" si="602"/>
        <v/>
      </c>
      <c r="CT259" s="1352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8" t="str">
        <f t="shared" si="603"/>
        <v/>
      </c>
      <c r="CE260" s="1349" t="str">
        <f t="shared" si="602"/>
        <v/>
      </c>
      <c r="CF260" s="1350" t="str">
        <f t="shared" si="602"/>
        <v/>
      </c>
      <c r="CG260" s="1350" t="str">
        <f t="shared" si="602"/>
        <v/>
      </c>
      <c r="CH260" s="1350" t="str">
        <f t="shared" si="602"/>
        <v/>
      </c>
      <c r="CI260" s="1350" t="str">
        <f t="shared" si="602"/>
        <v/>
      </c>
      <c r="CJ260" s="1350" t="str">
        <f t="shared" si="602"/>
        <v/>
      </c>
      <c r="CK260" s="1351" t="str">
        <f t="shared" si="602"/>
        <v/>
      </c>
      <c r="CL260" s="1351" t="str">
        <f t="shared" si="602"/>
        <v/>
      </c>
      <c r="CM260" s="1351" t="str">
        <f t="shared" si="602"/>
        <v/>
      </c>
      <c r="CN260" s="1350" t="str">
        <f t="shared" si="602"/>
        <v/>
      </c>
      <c r="CO260" s="1350" t="str">
        <f t="shared" si="602"/>
        <v/>
      </c>
      <c r="CP260" s="1350" t="str">
        <f t="shared" si="602"/>
        <v/>
      </c>
      <c r="CQ260" s="1350" t="str">
        <f t="shared" si="602"/>
        <v/>
      </c>
      <c r="CR260" s="1350" t="str">
        <f t="shared" si="602"/>
        <v/>
      </c>
      <c r="CS260" s="1349" t="str">
        <f t="shared" si="602"/>
        <v/>
      </c>
      <c r="CT260" s="1352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183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8" t="str">
        <f t="shared" si="603"/>
        <v/>
      </c>
      <c r="CE261" s="1349" t="str">
        <f t="shared" si="602"/>
        <v/>
      </c>
      <c r="CF261" s="1350" t="str">
        <f t="shared" si="602"/>
        <v/>
      </c>
      <c r="CG261" s="1350" t="str">
        <f t="shared" si="602"/>
        <v/>
      </c>
      <c r="CH261" s="1350" t="str">
        <f t="shared" si="602"/>
        <v/>
      </c>
      <c r="CI261" s="1350" t="str">
        <f t="shared" si="602"/>
        <v/>
      </c>
      <c r="CJ261" s="1350" t="str">
        <f t="shared" si="602"/>
        <v/>
      </c>
      <c r="CK261" s="1351" t="str">
        <f t="shared" si="602"/>
        <v/>
      </c>
      <c r="CL261" s="1351" t="str">
        <f t="shared" si="602"/>
        <v/>
      </c>
      <c r="CM261" s="1351" t="str">
        <f t="shared" si="602"/>
        <v/>
      </c>
      <c r="CN261" s="1350" t="str">
        <f t="shared" si="602"/>
        <v/>
      </c>
      <c r="CO261" s="1350" t="str">
        <f t="shared" si="602"/>
        <v/>
      </c>
      <c r="CP261" s="1350" t="str">
        <f t="shared" si="602"/>
        <v/>
      </c>
      <c r="CQ261" s="1350" t="str">
        <f t="shared" si="602"/>
        <v/>
      </c>
      <c r="CR261" s="1350" t="str">
        <f t="shared" si="602"/>
        <v/>
      </c>
      <c r="CS261" s="1349" t="str">
        <f t="shared" si="602"/>
        <v/>
      </c>
      <c r="CT261" s="1352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250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8" t="str">
        <f t="shared" si="603"/>
        <v/>
      </c>
      <c r="CE262" s="1349" t="str">
        <f t="shared" si="602"/>
        <v/>
      </c>
      <c r="CF262" s="1350" t="str">
        <f t="shared" si="602"/>
        <v/>
      </c>
      <c r="CG262" s="1350" t="str">
        <f t="shared" si="602"/>
        <v/>
      </c>
      <c r="CH262" s="1350" t="str">
        <f t="shared" si="602"/>
        <v/>
      </c>
      <c r="CI262" s="1350" t="str">
        <f t="shared" si="602"/>
        <v/>
      </c>
      <c r="CJ262" s="1350" t="str">
        <f t="shared" si="602"/>
        <v/>
      </c>
      <c r="CK262" s="1351" t="str">
        <f t="shared" si="602"/>
        <v/>
      </c>
      <c r="CL262" s="1351" t="str">
        <f t="shared" si="602"/>
        <v/>
      </c>
      <c r="CM262" s="1351" t="str">
        <f t="shared" si="602"/>
        <v/>
      </c>
      <c r="CN262" s="1350" t="str">
        <f t="shared" si="602"/>
        <v/>
      </c>
      <c r="CO262" s="1350" t="str">
        <f t="shared" si="602"/>
        <v/>
      </c>
      <c r="CP262" s="1350" t="str">
        <f t="shared" si="602"/>
        <v/>
      </c>
      <c r="CQ262" s="1350" t="str">
        <f t="shared" si="602"/>
        <v/>
      </c>
      <c r="CR262" s="1350" t="str">
        <f t="shared" si="602"/>
        <v/>
      </c>
      <c r="CS262" s="1349" t="str">
        <f t="shared" si="602"/>
        <v/>
      </c>
      <c r="CT262" s="1352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4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5" t="str">
        <f t="shared" si="612"/>
        <v/>
      </c>
      <c r="CG263" s="1355" t="str">
        <f t="shared" si="612"/>
        <v/>
      </c>
      <c r="CH263" s="1355" t="str">
        <f t="shared" si="612"/>
        <v/>
      </c>
      <c r="CI263" s="1355" t="str">
        <f t="shared" si="612"/>
        <v/>
      </c>
      <c r="CJ263" s="1355" t="str">
        <f t="shared" si="612"/>
        <v/>
      </c>
      <c r="CK263" s="1356" t="str">
        <f t="shared" si="612"/>
        <v/>
      </c>
      <c r="CL263" s="1356" t="str">
        <f t="shared" si="612"/>
        <v/>
      </c>
      <c r="CM263" s="1356" t="str">
        <f t="shared" si="612"/>
        <v/>
      </c>
      <c r="CN263" s="1355" t="str">
        <f t="shared" si="612"/>
        <v/>
      </c>
      <c r="CO263" s="1355" t="str">
        <f t="shared" si="612"/>
        <v/>
      </c>
      <c r="CP263" s="1355" t="str">
        <f t="shared" si="612"/>
        <v/>
      </c>
      <c r="CQ263" s="1355" t="str">
        <f t="shared" si="612"/>
        <v/>
      </c>
      <c r="CR263" s="1355" t="str">
        <f t="shared" si="612"/>
        <v/>
      </c>
      <c r="CS263" s="1354" t="str">
        <f t="shared" si="612"/>
        <v/>
      </c>
      <c r="CT263" s="1357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253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8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si="612"/>
        <v/>
      </c>
      <c r="CF264" s="1350" t="str">
        <f t="shared" si="612"/>
        <v/>
      </c>
      <c r="CG264" s="1350" t="str">
        <f t="shared" si="612"/>
        <v/>
      </c>
      <c r="CH264" s="1350" t="str">
        <f t="shared" si="612"/>
        <v/>
      </c>
      <c r="CI264" s="1350" t="str">
        <f t="shared" si="612"/>
        <v/>
      </c>
      <c r="CJ264" s="1350" t="str">
        <f t="shared" si="612"/>
        <v/>
      </c>
      <c r="CK264" s="1351" t="str">
        <f t="shared" si="612"/>
        <v/>
      </c>
      <c r="CL264" s="1351" t="str">
        <f t="shared" si="612"/>
        <v/>
      </c>
      <c r="CM264" s="1351" t="str">
        <f t="shared" si="612"/>
        <v/>
      </c>
      <c r="CN264" s="1350" t="str">
        <f t="shared" si="612"/>
        <v/>
      </c>
      <c r="CO264" s="1350" t="str">
        <f t="shared" si="612"/>
        <v/>
      </c>
      <c r="CP264" s="1350" t="str">
        <f t="shared" si="612"/>
        <v/>
      </c>
      <c r="CQ264" s="1350" t="str">
        <f t="shared" si="612"/>
        <v/>
      </c>
      <c r="CR264" s="1350" t="str">
        <f t="shared" si="612"/>
        <v/>
      </c>
      <c r="CS264" s="1349" t="str">
        <f t="shared" si="612"/>
        <v/>
      </c>
      <c r="CT264" s="1352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8">
        <f t="shared" si="613"/>
        <v>3400</v>
      </c>
      <c r="CE265" s="1349">
        <f t="shared" si="612"/>
        <v>3400</v>
      </c>
      <c r="CF265" s="1350">
        <f t="shared" si="612"/>
        <v>3400</v>
      </c>
      <c r="CG265" s="1350">
        <f t="shared" si="612"/>
        <v>3400</v>
      </c>
      <c r="CH265" s="1350">
        <f t="shared" si="612"/>
        <v>3400</v>
      </c>
      <c r="CI265" s="1350">
        <f t="shared" si="612"/>
        <v>3400</v>
      </c>
      <c r="CJ265" s="1350">
        <f t="shared" si="612"/>
        <v>3400</v>
      </c>
      <c r="CK265" s="1351">
        <f t="shared" si="612"/>
        <v>3400</v>
      </c>
      <c r="CL265" s="1351">
        <f t="shared" si="612"/>
        <v>3400</v>
      </c>
      <c r="CM265" s="1351">
        <f t="shared" si="612"/>
        <v>3400</v>
      </c>
      <c r="CN265" s="1350">
        <f t="shared" si="612"/>
        <v>3400</v>
      </c>
      <c r="CO265" s="1350">
        <f t="shared" si="612"/>
        <v>3400</v>
      </c>
      <c r="CP265" s="1350">
        <f t="shared" si="612"/>
        <v>3400</v>
      </c>
      <c r="CQ265" s="1350">
        <f t="shared" si="612"/>
        <v>3400</v>
      </c>
      <c r="CR265" s="1350">
        <f t="shared" si="612"/>
        <v>3400</v>
      </c>
      <c r="CS265" s="1349">
        <f t="shared" si="612"/>
        <v>3400</v>
      </c>
      <c r="CT265" s="1352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249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8" t="str">
        <f t="shared" si="613"/>
        <v/>
      </c>
      <c r="CE266" s="1349" t="str">
        <f t="shared" si="612"/>
        <v/>
      </c>
      <c r="CF266" s="1350" t="str">
        <f t="shared" si="612"/>
        <v/>
      </c>
      <c r="CG266" s="1350" t="str">
        <f t="shared" si="612"/>
        <v/>
      </c>
      <c r="CH266" s="1350" t="str">
        <f t="shared" si="612"/>
        <v/>
      </c>
      <c r="CI266" s="1350" t="str">
        <f t="shared" si="612"/>
        <v/>
      </c>
      <c r="CJ266" s="1350" t="str">
        <f t="shared" si="612"/>
        <v/>
      </c>
      <c r="CK266" s="1351" t="str">
        <f t="shared" si="612"/>
        <v/>
      </c>
      <c r="CL266" s="1351" t="str">
        <f t="shared" si="612"/>
        <v/>
      </c>
      <c r="CM266" s="1351" t="str">
        <f t="shared" si="612"/>
        <v/>
      </c>
      <c r="CN266" s="1350" t="str">
        <f t="shared" si="612"/>
        <v/>
      </c>
      <c r="CO266" s="1350" t="str">
        <f t="shared" si="612"/>
        <v/>
      </c>
      <c r="CP266" s="1350" t="str">
        <f t="shared" si="612"/>
        <v/>
      </c>
      <c r="CQ266" s="1350" t="str">
        <f t="shared" si="612"/>
        <v/>
      </c>
      <c r="CR266" s="1350" t="str">
        <f t="shared" si="612"/>
        <v/>
      </c>
      <c r="CS266" s="1349" t="str">
        <f t="shared" si="612"/>
        <v/>
      </c>
      <c r="CT266" s="1352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181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8" t="str">
        <f t="shared" si="613"/>
        <v/>
      </c>
      <c r="CE267" s="1349" t="str">
        <f t="shared" si="612"/>
        <v/>
      </c>
      <c r="CF267" s="1350" t="str">
        <f t="shared" si="612"/>
        <v/>
      </c>
      <c r="CG267" s="1350" t="str">
        <f t="shared" si="612"/>
        <v/>
      </c>
      <c r="CH267" s="1350" t="str">
        <f t="shared" si="612"/>
        <v/>
      </c>
      <c r="CI267" s="1350" t="str">
        <f t="shared" si="612"/>
        <v/>
      </c>
      <c r="CJ267" s="1350" t="str">
        <f t="shared" si="612"/>
        <v/>
      </c>
      <c r="CK267" s="1351" t="str">
        <f t="shared" si="612"/>
        <v/>
      </c>
      <c r="CL267" s="1351" t="str">
        <f t="shared" si="612"/>
        <v/>
      </c>
      <c r="CM267" s="1351" t="str">
        <f t="shared" si="612"/>
        <v/>
      </c>
      <c r="CN267" s="1350" t="str">
        <f t="shared" si="612"/>
        <v/>
      </c>
      <c r="CO267" s="1350" t="str">
        <f t="shared" si="612"/>
        <v/>
      </c>
      <c r="CP267" s="1350" t="str">
        <f t="shared" si="612"/>
        <v/>
      </c>
      <c r="CQ267" s="1350" t="str">
        <f t="shared" si="612"/>
        <v/>
      </c>
      <c r="CR267" s="1350" t="str">
        <f t="shared" si="612"/>
        <v/>
      </c>
      <c r="CS267" s="1349" t="str">
        <f t="shared" si="612"/>
        <v/>
      </c>
      <c r="CT267" s="1352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183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8" t="str">
        <f t="shared" si="613"/>
        <v/>
      </c>
      <c r="CE268" s="1349" t="str">
        <f t="shared" si="612"/>
        <v/>
      </c>
      <c r="CF268" s="1350" t="str">
        <f t="shared" si="612"/>
        <v/>
      </c>
      <c r="CG268" s="1350" t="str">
        <f t="shared" si="612"/>
        <v/>
      </c>
      <c r="CH268" s="1350" t="str">
        <f t="shared" si="612"/>
        <v/>
      </c>
      <c r="CI268" s="1350" t="str">
        <f t="shared" si="612"/>
        <v/>
      </c>
      <c r="CJ268" s="1350" t="str">
        <f t="shared" si="612"/>
        <v/>
      </c>
      <c r="CK268" s="1351" t="str">
        <f t="shared" si="612"/>
        <v/>
      </c>
      <c r="CL268" s="1351" t="str">
        <f t="shared" si="612"/>
        <v/>
      </c>
      <c r="CM268" s="1351" t="str">
        <f t="shared" si="612"/>
        <v/>
      </c>
      <c r="CN268" s="1350" t="str">
        <f t="shared" si="612"/>
        <v/>
      </c>
      <c r="CO268" s="1350" t="str">
        <f t="shared" si="612"/>
        <v/>
      </c>
      <c r="CP268" s="1350" t="str">
        <f t="shared" si="612"/>
        <v/>
      </c>
      <c r="CQ268" s="1350" t="str">
        <f t="shared" si="612"/>
        <v/>
      </c>
      <c r="CR268" s="1350" t="str">
        <f t="shared" si="612"/>
        <v/>
      </c>
      <c r="CS268" s="1349" t="str">
        <f t="shared" si="612"/>
        <v/>
      </c>
      <c r="CT268" s="1352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250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8" t="str">
        <f t="shared" si="613"/>
        <v/>
      </c>
      <c r="CE269" s="1349" t="str">
        <f t="shared" si="612"/>
        <v/>
      </c>
      <c r="CF269" s="1350" t="str">
        <f t="shared" si="612"/>
        <v/>
      </c>
      <c r="CG269" s="1350" t="str">
        <f t="shared" si="612"/>
        <v/>
      </c>
      <c r="CH269" s="1350" t="str">
        <f t="shared" si="612"/>
        <v/>
      </c>
      <c r="CI269" s="1350" t="str">
        <f t="shared" si="612"/>
        <v/>
      </c>
      <c r="CJ269" s="1350" t="str">
        <f t="shared" si="612"/>
        <v/>
      </c>
      <c r="CK269" s="1351" t="str">
        <f t="shared" si="612"/>
        <v/>
      </c>
      <c r="CL269" s="1351" t="str">
        <f t="shared" si="612"/>
        <v/>
      </c>
      <c r="CM269" s="1351" t="str">
        <f t="shared" si="612"/>
        <v/>
      </c>
      <c r="CN269" s="1350" t="str">
        <f t="shared" si="612"/>
        <v/>
      </c>
      <c r="CO269" s="1350" t="str">
        <f t="shared" si="612"/>
        <v/>
      </c>
      <c r="CP269" s="1350" t="str">
        <f t="shared" si="612"/>
        <v/>
      </c>
      <c r="CQ269" s="1350" t="str">
        <f t="shared" si="612"/>
        <v/>
      </c>
      <c r="CR269" s="1350" t="str">
        <f t="shared" si="612"/>
        <v/>
      </c>
      <c r="CS269" s="1349" t="str">
        <f t="shared" si="612"/>
        <v/>
      </c>
      <c r="CT269" s="1352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4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5" t="str">
        <f t="shared" si="622"/>
        <v/>
      </c>
      <c r="CG270" s="1355" t="str">
        <f t="shared" si="622"/>
        <v/>
      </c>
      <c r="CH270" s="1355" t="str">
        <f t="shared" si="622"/>
        <v/>
      </c>
      <c r="CI270" s="1355" t="str">
        <f t="shared" si="622"/>
        <v/>
      </c>
      <c r="CJ270" s="1355" t="str">
        <f t="shared" si="622"/>
        <v/>
      </c>
      <c r="CK270" s="1356" t="str">
        <f t="shared" si="622"/>
        <v/>
      </c>
      <c r="CL270" s="1356" t="str">
        <f t="shared" si="622"/>
        <v/>
      </c>
      <c r="CM270" s="1356" t="str">
        <f t="shared" si="622"/>
        <v/>
      </c>
      <c r="CN270" s="1355" t="str">
        <f t="shared" si="622"/>
        <v/>
      </c>
      <c r="CO270" s="1355" t="str">
        <f t="shared" si="622"/>
        <v/>
      </c>
      <c r="CP270" s="1355" t="str">
        <f t="shared" si="622"/>
        <v/>
      </c>
      <c r="CQ270" s="1355" t="str">
        <f t="shared" si="622"/>
        <v/>
      </c>
      <c r="CR270" s="1355" t="str">
        <f t="shared" si="622"/>
        <v/>
      </c>
      <c r="CS270" s="1354" t="str">
        <f t="shared" si="622"/>
        <v/>
      </c>
      <c r="CT270" s="1357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254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8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si="622"/>
        <v/>
      </c>
      <c r="CF271" s="1350" t="str">
        <f t="shared" si="622"/>
        <v/>
      </c>
      <c r="CG271" s="1350" t="str">
        <f t="shared" si="622"/>
        <v/>
      </c>
      <c r="CH271" s="1350">
        <f t="shared" si="622"/>
        <v>0</v>
      </c>
      <c r="CI271" s="1350">
        <f t="shared" si="622"/>
        <v>0</v>
      </c>
      <c r="CJ271" s="1350">
        <f t="shared" si="622"/>
        <v>0</v>
      </c>
      <c r="CK271" s="1351">
        <f t="shared" si="622"/>
        <v>0</v>
      </c>
      <c r="CL271" s="1351">
        <f t="shared" si="622"/>
        <v>0</v>
      </c>
      <c r="CM271" s="1351">
        <f t="shared" si="622"/>
        <v>0</v>
      </c>
      <c r="CN271" s="1350">
        <f t="shared" si="622"/>
        <v>90</v>
      </c>
      <c r="CO271" s="1350">
        <f t="shared" si="622"/>
        <v>350</v>
      </c>
      <c r="CP271" s="1350">
        <f t="shared" si="622"/>
        <v>700</v>
      </c>
      <c r="CQ271" s="1350" t="str">
        <f t="shared" si="622"/>
        <v/>
      </c>
      <c r="CR271" s="1350" t="str">
        <f t="shared" si="622"/>
        <v/>
      </c>
      <c r="CS271" s="1349" t="str">
        <f t="shared" si="622"/>
        <v/>
      </c>
      <c r="CT271" s="1352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8">
        <f t="shared" si="623"/>
        <v>3390</v>
      </c>
      <c r="CE272" s="1349">
        <f t="shared" si="622"/>
        <v>3390</v>
      </c>
      <c r="CF272" s="1350">
        <f t="shared" si="622"/>
        <v>3390</v>
      </c>
      <c r="CG272" s="1350">
        <f t="shared" si="622"/>
        <v>3390</v>
      </c>
      <c r="CH272" s="1350">
        <f t="shared" si="622"/>
        <v>3390</v>
      </c>
      <c r="CI272" s="1350">
        <f t="shared" si="622"/>
        <v>3390</v>
      </c>
      <c r="CJ272" s="1350">
        <f t="shared" si="622"/>
        <v>3390</v>
      </c>
      <c r="CK272" s="1351">
        <f t="shared" si="622"/>
        <v>3390</v>
      </c>
      <c r="CL272" s="1351">
        <f t="shared" si="622"/>
        <v>3390</v>
      </c>
      <c r="CM272" s="1351">
        <f t="shared" si="622"/>
        <v>3390</v>
      </c>
      <c r="CN272" s="1350">
        <f t="shared" si="622"/>
        <v>3390</v>
      </c>
      <c r="CO272" s="1350">
        <f t="shared" si="622"/>
        <v>3390</v>
      </c>
      <c r="CP272" s="1350">
        <f t="shared" si="622"/>
        <v>3390</v>
      </c>
      <c r="CQ272" s="1350">
        <f t="shared" si="622"/>
        <v>3390</v>
      </c>
      <c r="CR272" s="1350">
        <f t="shared" si="622"/>
        <v>3390</v>
      </c>
      <c r="CS272" s="1349">
        <f t="shared" si="622"/>
        <v>3390</v>
      </c>
      <c r="CT272" s="1352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249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8" t="str">
        <f t="shared" si="623"/>
        <v/>
      </c>
      <c r="CE273" s="1349" t="str">
        <f t="shared" si="622"/>
        <v/>
      </c>
      <c r="CF273" s="1350" t="str">
        <f t="shared" si="622"/>
        <v/>
      </c>
      <c r="CG273" s="1350" t="str">
        <f t="shared" si="622"/>
        <v/>
      </c>
      <c r="CH273" s="1350" t="str">
        <f t="shared" si="622"/>
        <v/>
      </c>
      <c r="CI273" s="1350" t="str">
        <f t="shared" si="622"/>
        <v/>
      </c>
      <c r="CJ273" s="1350" t="str">
        <f t="shared" si="622"/>
        <v/>
      </c>
      <c r="CK273" s="1351" t="str">
        <f t="shared" si="622"/>
        <v/>
      </c>
      <c r="CL273" s="1351">
        <f t="shared" si="622"/>
        <v>50</v>
      </c>
      <c r="CM273" s="1351">
        <f t="shared" si="622"/>
        <v>250</v>
      </c>
      <c r="CN273" s="1350" t="str">
        <f t="shared" si="622"/>
        <v/>
      </c>
      <c r="CO273" s="1350" t="str">
        <f t="shared" si="622"/>
        <v/>
      </c>
      <c r="CP273" s="1350" t="str">
        <f t="shared" si="622"/>
        <v/>
      </c>
      <c r="CQ273" s="1350" t="str">
        <f t="shared" si="622"/>
        <v/>
      </c>
      <c r="CR273" s="1350" t="str">
        <f t="shared" si="622"/>
        <v/>
      </c>
      <c r="CS273" s="1349" t="str">
        <f t="shared" si="622"/>
        <v/>
      </c>
      <c r="CT273" s="1352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181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8" t="str">
        <f t="shared" si="623"/>
        <v/>
      </c>
      <c r="CE274" s="1349" t="str">
        <f t="shared" si="622"/>
        <v/>
      </c>
      <c r="CF274" s="1350" t="str">
        <f t="shared" si="622"/>
        <v/>
      </c>
      <c r="CG274" s="1350" t="str">
        <f t="shared" si="622"/>
        <v/>
      </c>
      <c r="CH274" s="1350" t="str">
        <f t="shared" si="622"/>
        <v/>
      </c>
      <c r="CI274" s="1350" t="str">
        <f t="shared" si="622"/>
        <v/>
      </c>
      <c r="CJ274" s="1350" t="str">
        <f t="shared" si="622"/>
        <v/>
      </c>
      <c r="CK274" s="1351" t="str">
        <f t="shared" si="622"/>
        <v/>
      </c>
      <c r="CL274" s="1351">
        <f t="shared" si="622"/>
        <v>2</v>
      </c>
      <c r="CM274" s="1351">
        <f t="shared" si="622"/>
        <v>6</v>
      </c>
      <c r="CN274" s="1350" t="str">
        <f t="shared" si="622"/>
        <v/>
      </c>
      <c r="CO274" s="1350" t="str">
        <f t="shared" si="622"/>
        <v/>
      </c>
      <c r="CP274" s="1350" t="str">
        <f t="shared" si="622"/>
        <v/>
      </c>
      <c r="CQ274" s="1350" t="str">
        <f t="shared" si="622"/>
        <v/>
      </c>
      <c r="CR274" s="1350" t="str">
        <f t="shared" si="622"/>
        <v/>
      </c>
      <c r="CS274" s="1349" t="str">
        <f t="shared" si="622"/>
        <v/>
      </c>
      <c r="CT274" s="1352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183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8" t="str">
        <f t="shared" si="623"/>
        <v/>
      </c>
      <c r="CE275" s="1349" t="str">
        <f t="shared" si="622"/>
        <v/>
      </c>
      <c r="CF275" s="1350" t="str">
        <f t="shared" si="622"/>
        <v/>
      </c>
      <c r="CG275" s="1350" t="str">
        <f t="shared" si="622"/>
        <v/>
      </c>
      <c r="CH275" s="1350" t="str">
        <f t="shared" si="622"/>
        <v/>
      </c>
      <c r="CI275" s="1350" t="str">
        <f t="shared" si="622"/>
        <v/>
      </c>
      <c r="CJ275" s="1350" t="str">
        <f t="shared" si="622"/>
        <v/>
      </c>
      <c r="CK275" s="1351" t="str">
        <f t="shared" si="622"/>
        <v/>
      </c>
      <c r="CL275" s="1351">
        <f t="shared" si="622"/>
        <v>300</v>
      </c>
      <c r="CM275" s="1351">
        <f t="shared" si="622"/>
        <v>500</v>
      </c>
      <c r="CN275" s="1350" t="str">
        <f t="shared" si="622"/>
        <v/>
      </c>
      <c r="CO275" s="1350" t="str">
        <f t="shared" si="622"/>
        <v/>
      </c>
      <c r="CP275" s="1350" t="str">
        <f t="shared" si="622"/>
        <v/>
      </c>
      <c r="CQ275" s="1350" t="str">
        <f t="shared" si="622"/>
        <v/>
      </c>
      <c r="CR275" s="1350" t="str">
        <f t="shared" si="622"/>
        <v/>
      </c>
      <c r="CS275" s="1349" t="str">
        <f t="shared" si="622"/>
        <v/>
      </c>
      <c r="CT275" s="1352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250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8" t="str">
        <f t="shared" si="623"/>
        <v/>
      </c>
      <c r="CE276" s="1349" t="str">
        <f t="shared" si="622"/>
        <v/>
      </c>
      <c r="CF276" s="1350" t="str">
        <f t="shared" si="622"/>
        <v/>
      </c>
      <c r="CG276" s="1350" t="str">
        <f t="shared" si="622"/>
        <v/>
      </c>
      <c r="CH276" s="1350" t="str">
        <f t="shared" si="622"/>
        <v/>
      </c>
      <c r="CI276" s="1350" t="str">
        <f t="shared" si="622"/>
        <v/>
      </c>
      <c r="CJ276" s="1350" t="str">
        <f t="shared" si="622"/>
        <v/>
      </c>
      <c r="CK276" s="1351" t="str">
        <f t="shared" si="622"/>
        <v/>
      </c>
      <c r="CL276" s="1351" t="str">
        <f t="shared" si="622"/>
        <v/>
      </c>
      <c r="CM276" s="1351" t="str">
        <f t="shared" si="622"/>
        <v/>
      </c>
      <c r="CN276" s="1350" t="str">
        <f t="shared" si="622"/>
        <v/>
      </c>
      <c r="CO276" s="1350" t="str">
        <f t="shared" si="622"/>
        <v/>
      </c>
      <c r="CP276" s="1350" t="str">
        <f t="shared" si="622"/>
        <v/>
      </c>
      <c r="CQ276" s="1350" t="str">
        <f t="shared" si="622"/>
        <v/>
      </c>
      <c r="CR276" s="1350" t="str">
        <f t="shared" si="622"/>
        <v/>
      </c>
      <c r="CS276" s="1349" t="str">
        <f t="shared" si="622"/>
        <v/>
      </c>
      <c r="CT276" s="1352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4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5" t="str">
        <f t="shared" si="632"/>
        <v/>
      </c>
      <c r="CG277" s="1355" t="str">
        <f t="shared" si="632"/>
        <v/>
      </c>
      <c r="CH277" s="1355">
        <f t="shared" si="632"/>
        <v>0</v>
      </c>
      <c r="CI277" s="1355">
        <f t="shared" si="632"/>
        <v>0</v>
      </c>
      <c r="CJ277" s="1355">
        <f t="shared" si="632"/>
        <v>0</v>
      </c>
      <c r="CK277" s="1356">
        <f t="shared" si="632"/>
        <v>0</v>
      </c>
      <c r="CL277" s="1356">
        <f t="shared" si="632"/>
        <v>0</v>
      </c>
      <c r="CM277" s="1356">
        <f t="shared" si="632"/>
        <v>0</v>
      </c>
      <c r="CN277" s="1355">
        <f t="shared" si="632"/>
        <v>1.7690802348336598E-2</v>
      </c>
      <c r="CO277" s="1355">
        <f t="shared" si="632"/>
        <v>3.6855838225701237E-2</v>
      </c>
      <c r="CP277" s="1355">
        <f t="shared" si="632"/>
        <v>7.7397260273972604E-2</v>
      </c>
      <c r="CQ277" s="1355" t="str">
        <f t="shared" si="632"/>
        <v/>
      </c>
      <c r="CR277" s="1355" t="str">
        <f t="shared" si="632"/>
        <v/>
      </c>
      <c r="CS277" s="1354" t="str">
        <f t="shared" si="632"/>
        <v/>
      </c>
      <c r="CT277" s="1357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8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si="632"/>
        <v/>
      </c>
      <c r="CF278" s="1350" t="str">
        <f t="shared" si="632"/>
        <v/>
      </c>
      <c r="CG278" s="1350" t="str">
        <f t="shared" si="632"/>
        <v/>
      </c>
      <c r="CH278" s="1350" t="str">
        <f t="shared" si="632"/>
        <v/>
      </c>
      <c r="CI278" s="1350" t="str">
        <f t="shared" si="632"/>
        <v/>
      </c>
      <c r="CJ278" s="1350" t="str">
        <f t="shared" si="632"/>
        <v/>
      </c>
      <c r="CK278" s="1351" t="str">
        <f t="shared" si="632"/>
        <v/>
      </c>
      <c r="CL278" s="1351" t="str">
        <f t="shared" si="632"/>
        <v/>
      </c>
      <c r="CM278" s="1351" t="str">
        <f t="shared" si="632"/>
        <v/>
      </c>
      <c r="CN278" s="1350" t="str">
        <f t="shared" si="632"/>
        <v/>
      </c>
      <c r="CO278" s="1350" t="str">
        <f t="shared" si="632"/>
        <v/>
      </c>
      <c r="CP278" s="1350" t="str">
        <f t="shared" si="632"/>
        <v/>
      </c>
      <c r="CQ278" s="1350" t="str">
        <f t="shared" si="632"/>
        <v/>
      </c>
      <c r="CR278" s="1350" t="str">
        <f t="shared" si="632"/>
        <v/>
      </c>
      <c r="CS278" s="1349" t="str">
        <f t="shared" si="632"/>
        <v/>
      </c>
      <c r="CT278" s="1352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8">
        <f t="shared" si="633"/>
        <v>3630</v>
      </c>
      <c r="CE279" s="1349">
        <f t="shared" si="632"/>
        <v>3630</v>
      </c>
      <c r="CF279" s="1350">
        <f t="shared" si="632"/>
        <v>3630</v>
      </c>
      <c r="CG279" s="1350">
        <f t="shared" si="632"/>
        <v>3630</v>
      </c>
      <c r="CH279" s="1350">
        <f t="shared" si="632"/>
        <v>3630</v>
      </c>
      <c r="CI279" s="1350">
        <f t="shared" si="632"/>
        <v>3630</v>
      </c>
      <c r="CJ279" s="1350">
        <f t="shared" si="632"/>
        <v>3630</v>
      </c>
      <c r="CK279" s="1351">
        <f t="shared" si="632"/>
        <v>3630</v>
      </c>
      <c r="CL279" s="1351">
        <f t="shared" si="632"/>
        <v>3630</v>
      </c>
      <c r="CM279" s="1351">
        <f t="shared" si="632"/>
        <v>3630</v>
      </c>
      <c r="CN279" s="1350">
        <f t="shared" si="632"/>
        <v>3630</v>
      </c>
      <c r="CO279" s="1350">
        <f t="shared" si="632"/>
        <v>3630</v>
      </c>
      <c r="CP279" s="1350">
        <f t="shared" si="632"/>
        <v>3630</v>
      </c>
      <c r="CQ279" s="1350">
        <f t="shared" si="632"/>
        <v>3630</v>
      </c>
      <c r="CR279" s="1350">
        <f t="shared" si="632"/>
        <v>3630</v>
      </c>
      <c r="CS279" s="1349">
        <f t="shared" si="632"/>
        <v>3630</v>
      </c>
      <c r="CT279" s="1352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8" t="str">
        <f t="shared" si="633"/>
        <v/>
      </c>
      <c r="CE280" s="1349" t="str">
        <f t="shared" si="632"/>
        <v/>
      </c>
      <c r="CF280" s="1350" t="str">
        <f t="shared" si="632"/>
        <v/>
      </c>
      <c r="CG280" s="1350" t="str">
        <f t="shared" si="632"/>
        <v/>
      </c>
      <c r="CH280" s="1350" t="str">
        <f t="shared" si="632"/>
        <v/>
      </c>
      <c r="CI280" s="1350" t="str">
        <f t="shared" si="632"/>
        <v/>
      </c>
      <c r="CJ280" s="1350" t="str">
        <f t="shared" si="632"/>
        <v/>
      </c>
      <c r="CK280" s="1351" t="str">
        <f t="shared" si="632"/>
        <v/>
      </c>
      <c r="CL280" s="1351" t="str">
        <f t="shared" si="632"/>
        <v/>
      </c>
      <c r="CM280" s="1351" t="str">
        <f t="shared" si="632"/>
        <v/>
      </c>
      <c r="CN280" s="1350" t="str">
        <f t="shared" si="632"/>
        <v/>
      </c>
      <c r="CO280" s="1350" t="str">
        <f t="shared" si="632"/>
        <v/>
      </c>
      <c r="CP280" s="1350" t="str">
        <f t="shared" si="632"/>
        <v/>
      </c>
      <c r="CQ280" s="1350" t="str">
        <f t="shared" si="632"/>
        <v/>
      </c>
      <c r="CR280" s="1350" t="str">
        <f t="shared" si="632"/>
        <v/>
      </c>
      <c r="CS280" s="1349" t="str">
        <f t="shared" si="632"/>
        <v/>
      </c>
      <c r="CT280" s="1352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8" t="str">
        <f t="shared" si="633"/>
        <v/>
      </c>
      <c r="CE281" s="1349" t="str">
        <f t="shared" si="632"/>
        <v/>
      </c>
      <c r="CF281" s="1350" t="str">
        <f t="shared" si="632"/>
        <v/>
      </c>
      <c r="CG281" s="1350" t="str">
        <f t="shared" si="632"/>
        <v/>
      </c>
      <c r="CH281" s="1350" t="str">
        <f t="shared" si="632"/>
        <v/>
      </c>
      <c r="CI281" s="1350" t="str">
        <f t="shared" si="632"/>
        <v/>
      </c>
      <c r="CJ281" s="1350" t="str">
        <f t="shared" si="632"/>
        <v/>
      </c>
      <c r="CK281" s="1351" t="str">
        <f t="shared" si="632"/>
        <v/>
      </c>
      <c r="CL281" s="1351" t="str">
        <f t="shared" si="632"/>
        <v/>
      </c>
      <c r="CM281" s="1351" t="str">
        <f t="shared" si="632"/>
        <v/>
      </c>
      <c r="CN281" s="1350" t="str">
        <f t="shared" si="632"/>
        <v/>
      </c>
      <c r="CO281" s="1350" t="str">
        <f t="shared" si="632"/>
        <v/>
      </c>
      <c r="CP281" s="1350" t="str">
        <f t="shared" si="632"/>
        <v/>
      </c>
      <c r="CQ281" s="1350" t="str">
        <f t="shared" si="632"/>
        <v/>
      </c>
      <c r="CR281" s="1350" t="str">
        <f t="shared" si="632"/>
        <v/>
      </c>
      <c r="CS281" s="1349" t="str">
        <f t="shared" si="632"/>
        <v/>
      </c>
      <c r="CT281" s="1352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183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8" t="str">
        <f t="shared" si="633"/>
        <v/>
      </c>
      <c r="CE282" s="1349" t="str">
        <f t="shared" si="632"/>
        <v/>
      </c>
      <c r="CF282" s="1350" t="str">
        <f t="shared" si="632"/>
        <v/>
      </c>
      <c r="CG282" s="1350" t="str">
        <f t="shared" si="632"/>
        <v/>
      </c>
      <c r="CH282" s="1350" t="str">
        <f t="shared" si="632"/>
        <v/>
      </c>
      <c r="CI282" s="1350" t="str">
        <f t="shared" si="632"/>
        <v/>
      </c>
      <c r="CJ282" s="1350" t="str">
        <f t="shared" si="632"/>
        <v/>
      </c>
      <c r="CK282" s="1351" t="str">
        <f t="shared" si="632"/>
        <v/>
      </c>
      <c r="CL282" s="1351" t="str">
        <f t="shared" si="632"/>
        <v/>
      </c>
      <c r="CM282" s="1351" t="str">
        <f t="shared" si="632"/>
        <v/>
      </c>
      <c r="CN282" s="1350" t="str">
        <f t="shared" si="632"/>
        <v/>
      </c>
      <c r="CO282" s="1350" t="str">
        <f t="shared" si="632"/>
        <v/>
      </c>
      <c r="CP282" s="1350" t="str">
        <f t="shared" si="632"/>
        <v/>
      </c>
      <c r="CQ282" s="1350" t="str">
        <f t="shared" si="632"/>
        <v/>
      </c>
      <c r="CR282" s="1350" t="str">
        <f t="shared" si="632"/>
        <v/>
      </c>
      <c r="CS282" s="1349" t="str">
        <f t="shared" si="632"/>
        <v/>
      </c>
      <c r="CT282" s="1352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250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8" t="str">
        <f t="shared" si="633"/>
        <v/>
      </c>
      <c r="CE283" s="1349" t="str">
        <f t="shared" si="632"/>
        <v/>
      </c>
      <c r="CF283" s="1350" t="str">
        <f t="shared" si="632"/>
        <v/>
      </c>
      <c r="CG283" s="1350" t="str">
        <f t="shared" si="632"/>
        <v/>
      </c>
      <c r="CH283" s="1350" t="str">
        <f t="shared" si="632"/>
        <v/>
      </c>
      <c r="CI283" s="1350" t="str">
        <f t="shared" si="632"/>
        <v/>
      </c>
      <c r="CJ283" s="1350" t="str">
        <f t="shared" si="632"/>
        <v/>
      </c>
      <c r="CK283" s="1351" t="str">
        <f t="shared" si="632"/>
        <v/>
      </c>
      <c r="CL283" s="1351" t="str">
        <f t="shared" si="632"/>
        <v/>
      </c>
      <c r="CM283" s="1351" t="str">
        <f t="shared" si="632"/>
        <v/>
      </c>
      <c r="CN283" s="1350" t="str">
        <f t="shared" si="632"/>
        <v/>
      </c>
      <c r="CO283" s="1350" t="str">
        <f t="shared" si="632"/>
        <v/>
      </c>
      <c r="CP283" s="1350" t="str">
        <f t="shared" si="632"/>
        <v/>
      </c>
      <c r="CQ283" s="1350" t="str">
        <f t="shared" si="632"/>
        <v/>
      </c>
      <c r="CR283" s="1350" t="str">
        <f t="shared" si="632"/>
        <v/>
      </c>
      <c r="CS283" s="1349" t="str">
        <f t="shared" si="632"/>
        <v/>
      </c>
      <c r="CT283" s="1352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4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5" t="str">
        <f t="shared" si="642"/>
        <v/>
      </c>
      <c r="CG284" s="1355" t="str">
        <f t="shared" si="642"/>
        <v/>
      </c>
      <c r="CH284" s="1355" t="str">
        <f t="shared" si="642"/>
        <v/>
      </c>
      <c r="CI284" s="1355" t="str">
        <f t="shared" si="642"/>
        <v/>
      </c>
      <c r="CJ284" s="1355" t="str">
        <f t="shared" si="642"/>
        <v/>
      </c>
      <c r="CK284" s="1356" t="str">
        <f t="shared" si="642"/>
        <v/>
      </c>
      <c r="CL284" s="1356" t="str">
        <f t="shared" si="642"/>
        <v/>
      </c>
      <c r="CM284" s="1356" t="str">
        <f t="shared" si="642"/>
        <v/>
      </c>
      <c r="CN284" s="1355" t="str">
        <f t="shared" si="642"/>
        <v/>
      </c>
      <c r="CO284" s="1355" t="str">
        <f t="shared" si="642"/>
        <v/>
      </c>
      <c r="CP284" s="1355" t="str">
        <f t="shared" si="642"/>
        <v/>
      </c>
      <c r="CQ284" s="1355" t="str">
        <f t="shared" si="642"/>
        <v/>
      </c>
      <c r="CR284" s="1355" t="str">
        <f t="shared" si="642"/>
        <v/>
      </c>
      <c r="CS284" s="1354" t="str">
        <f t="shared" si="642"/>
        <v/>
      </c>
      <c r="CT284" s="1357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256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8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si="642"/>
        <v/>
      </c>
      <c r="CF285" s="1350" t="str">
        <f t="shared" si="642"/>
        <v/>
      </c>
      <c r="CG285" s="1350" t="str">
        <f t="shared" si="642"/>
        <v/>
      </c>
      <c r="CH285" s="1350" t="str">
        <f t="shared" si="642"/>
        <v/>
      </c>
      <c r="CI285" s="1350" t="str">
        <f t="shared" si="642"/>
        <v/>
      </c>
      <c r="CJ285" s="1350" t="str">
        <f t="shared" si="642"/>
        <v/>
      </c>
      <c r="CK285" s="1351" t="str">
        <f t="shared" si="642"/>
        <v/>
      </c>
      <c r="CL285" s="1351" t="str">
        <f t="shared" si="642"/>
        <v/>
      </c>
      <c r="CM285" s="1351" t="str">
        <f t="shared" si="642"/>
        <v/>
      </c>
      <c r="CN285" s="1350" t="str">
        <f t="shared" si="642"/>
        <v/>
      </c>
      <c r="CO285" s="1350" t="str">
        <f t="shared" si="642"/>
        <v/>
      </c>
      <c r="CP285" s="1350" t="str">
        <f t="shared" si="642"/>
        <v/>
      </c>
      <c r="CQ285" s="1350" t="str">
        <f t="shared" si="642"/>
        <v/>
      </c>
      <c r="CR285" s="1350" t="str">
        <f t="shared" si="642"/>
        <v/>
      </c>
      <c r="CS285" s="1349" t="str">
        <f t="shared" si="642"/>
        <v/>
      </c>
      <c r="CT285" s="1352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8">
        <f t="shared" si="647"/>
        <v>3360</v>
      </c>
      <c r="CE286" s="1349">
        <f t="shared" si="642"/>
        <v>3360</v>
      </c>
      <c r="CF286" s="1350">
        <f t="shared" si="642"/>
        <v>3360</v>
      </c>
      <c r="CG286" s="1350">
        <f t="shared" si="642"/>
        <v>3360</v>
      </c>
      <c r="CH286" s="1350">
        <f t="shared" si="642"/>
        <v>3360</v>
      </c>
      <c r="CI286" s="1350">
        <f t="shared" si="642"/>
        <v>3360</v>
      </c>
      <c r="CJ286" s="1350">
        <f t="shared" si="642"/>
        <v>3360</v>
      </c>
      <c r="CK286" s="1351">
        <f t="shared" si="642"/>
        <v>3360</v>
      </c>
      <c r="CL286" s="1351">
        <f t="shared" si="642"/>
        <v>3360</v>
      </c>
      <c r="CM286" s="1351">
        <f t="shared" si="642"/>
        <v>3360</v>
      </c>
      <c r="CN286" s="1350">
        <f t="shared" si="642"/>
        <v>3360</v>
      </c>
      <c r="CO286" s="1350">
        <f t="shared" si="642"/>
        <v>3360</v>
      </c>
      <c r="CP286" s="1350">
        <f t="shared" si="642"/>
        <v>3360</v>
      </c>
      <c r="CQ286" s="1350">
        <f t="shared" si="642"/>
        <v>3360</v>
      </c>
      <c r="CR286" s="1350">
        <f t="shared" si="642"/>
        <v>3360</v>
      </c>
      <c r="CS286" s="1349">
        <f t="shared" si="642"/>
        <v>3360</v>
      </c>
      <c r="CT286" s="1352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249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8" t="str">
        <f t="shared" si="647"/>
        <v/>
      </c>
      <c r="CE287" s="1349" t="str">
        <f t="shared" si="642"/>
        <v/>
      </c>
      <c r="CF287" s="1350" t="str">
        <f t="shared" si="642"/>
        <v/>
      </c>
      <c r="CG287" s="1350" t="str">
        <f t="shared" si="642"/>
        <v/>
      </c>
      <c r="CH287" s="1350" t="str">
        <f t="shared" si="642"/>
        <v/>
      </c>
      <c r="CI287" s="1350" t="str">
        <f t="shared" si="642"/>
        <v/>
      </c>
      <c r="CJ287" s="1350" t="str">
        <f t="shared" si="642"/>
        <v/>
      </c>
      <c r="CK287" s="1351" t="str">
        <f t="shared" si="642"/>
        <v/>
      </c>
      <c r="CL287" s="1351" t="str">
        <f t="shared" si="642"/>
        <v/>
      </c>
      <c r="CM287" s="1351" t="str">
        <f t="shared" si="642"/>
        <v/>
      </c>
      <c r="CN287" s="1350" t="str">
        <f t="shared" si="642"/>
        <v/>
      </c>
      <c r="CO287" s="1350" t="str">
        <f t="shared" si="642"/>
        <v/>
      </c>
      <c r="CP287" s="1350" t="str">
        <f t="shared" si="642"/>
        <v/>
      </c>
      <c r="CQ287" s="1350" t="str">
        <f t="shared" si="642"/>
        <v/>
      </c>
      <c r="CR287" s="1350" t="str">
        <f t="shared" si="642"/>
        <v/>
      </c>
      <c r="CS287" s="1349" t="str">
        <f t="shared" si="642"/>
        <v/>
      </c>
      <c r="CT287" s="1352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8" t="str">
        <f t="shared" si="647"/>
        <v/>
      </c>
      <c r="CE288" s="1349" t="str">
        <f t="shared" si="642"/>
        <v/>
      </c>
      <c r="CF288" s="1350" t="str">
        <f t="shared" si="642"/>
        <v/>
      </c>
      <c r="CG288" s="1350" t="str">
        <f t="shared" si="642"/>
        <v/>
      </c>
      <c r="CH288" s="1350" t="str">
        <f t="shared" si="642"/>
        <v/>
      </c>
      <c r="CI288" s="1350" t="str">
        <f t="shared" si="642"/>
        <v/>
      </c>
      <c r="CJ288" s="1350" t="str">
        <f t="shared" si="642"/>
        <v/>
      </c>
      <c r="CK288" s="1351" t="str">
        <f t="shared" si="642"/>
        <v/>
      </c>
      <c r="CL288" s="1351" t="str">
        <f t="shared" si="642"/>
        <v/>
      </c>
      <c r="CM288" s="1351" t="str">
        <f t="shared" si="642"/>
        <v/>
      </c>
      <c r="CN288" s="1350" t="str">
        <f t="shared" si="642"/>
        <v/>
      </c>
      <c r="CO288" s="1350" t="str">
        <f t="shared" si="642"/>
        <v/>
      </c>
      <c r="CP288" s="1350" t="str">
        <f t="shared" si="642"/>
        <v/>
      </c>
      <c r="CQ288" s="1350" t="str">
        <f t="shared" si="642"/>
        <v/>
      </c>
      <c r="CR288" s="1350" t="str">
        <f t="shared" si="642"/>
        <v/>
      </c>
      <c r="CS288" s="1349" t="str">
        <f t="shared" si="642"/>
        <v/>
      </c>
      <c r="CT288" s="1352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183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8" t="str">
        <f t="shared" si="647"/>
        <v/>
      </c>
      <c r="CE289" s="1349" t="str">
        <f t="shared" si="642"/>
        <v/>
      </c>
      <c r="CF289" s="1350" t="str">
        <f t="shared" si="642"/>
        <v/>
      </c>
      <c r="CG289" s="1350" t="str">
        <f t="shared" si="642"/>
        <v/>
      </c>
      <c r="CH289" s="1350" t="str">
        <f t="shared" si="642"/>
        <v/>
      </c>
      <c r="CI289" s="1350" t="str">
        <f t="shared" si="642"/>
        <v/>
      </c>
      <c r="CJ289" s="1350" t="str">
        <f t="shared" si="642"/>
        <v/>
      </c>
      <c r="CK289" s="1351" t="str">
        <f t="shared" si="642"/>
        <v/>
      </c>
      <c r="CL289" s="1351" t="str">
        <f t="shared" si="642"/>
        <v/>
      </c>
      <c r="CM289" s="1351" t="str">
        <f t="shared" si="642"/>
        <v/>
      </c>
      <c r="CN289" s="1350" t="str">
        <f t="shared" si="642"/>
        <v/>
      </c>
      <c r="CO289" s="1350" t="str">
        <f t="shared" si="642"/>
        <v/>
      </c>
      <c r="CP289" s="1350" t="str">
        <f t="shared" si="642"/>
        <v/>
      </c>
      <c r="CQ289" s="1350" t="str">
        <f t="shared" si="642"/>
        <v/>
      </c>
      <c r="CR289" s="1350" t="str">
        <f t="shared" si="642"/>
        <v/>
      </c>
      <c r="CS289" s="1349" t="str">
        <f t="shared" si="642"/>
        <v/>
      </c>
      <c r="CT289" s="1352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250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8" t="str">
        <f t="shared" si="647"/>
        <v/>
      </c>
      <c r="CE290" s="1349" t="str">
        <f t="shared" si="642"/>
        <v/>
      </c>
      <c r="CF290" s="1350" t="str">
        <f t="shared" si="642"/>
        <v/>
      </c>
      <c r="CG290" s="1350" t="str">
        <f t="shared" si="642"/>
        <v/>
      </c>
      <c r="CH290" s="1350" t="str">
        <f t="shared" si="642"/>
        <v/>
      </c>
      <c r="CI290" s="1350" t="str">
        <f t="shared" si="642"/>
        <v/>
      </c>
      <c r="CJ290" s="1350" t="str">
        <f t="shared" si="642"/>
        <v/>
      </c>
      <c r="CK290" s="1351" t="str">
        <f t="shared" si="642"/>
        <v/>
      </c>
      <c r="CL290" s="1351" t="str">
        <f t="shared" si="642"/>
        <v/>
      </c>
      <c r="CM290" s="1351" t="str">
        <f t="shared" si="642"/>
        <v/>
      </c>
      <c r="CN290" s="1350" t="str">
        <f t="shared" si="642"/>
        <v/>
      </c>
      <c r="CO290" s="1350" t="str">
        <f t="shared" si="642"/>
        <v/>
      </c>
      <c r="CP290" s="1350" t="str">
        <f t="shared" si="642"/>
        <v/>
      </c>
      <c r="CQ290" s="1350" t="str">
        <f t="shared" si="642"/>
        <v/>
      </c>
      <c r="CR290" s="1350" t="str">
        <f t="shared" si="642"/>
        <v/>
      </c>
      <c r="CS290" s="1349" t="str">
        <f t="shared" si="642"/>
        <v/>
      </c>
      <c r="CT290" s="1352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4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5" t="str">
        <f t="shared" si="656"/>
        <v/>
      </c>
      <c r="CG291" s="1355" t="str">
        <f t="shared" si="656"/>
        <v/>
      </c>
      <c r="CH291" s="1355" t="str">
        <f t="shared" si="656"/>
        <v/>
      </c>
      <c r="CI291" s="1355" t="str">
        <f t="shared" si="656"/>
        <v/>
      </c>
      <c r="CJ291" s="1355" t="str">
        <f t="shared" si="656"/>
        <v/>
      </c>
      <c r="CK291" s="1356" t="str">
        <f t="shared" si="656"/>
        <v/>
      </c>
      <c r="CL291" s="1356" t="str">
        <f t="shared" si="656"/>
        <v/>
      </c>
      <c r="CM291" s="1356" t="str">
        <f t="shared" si="656"/>
        <v/>
      </c>
      <c r="CN291" s="1355" t="str">
        <f t="shared" si="656"/>
        <v/>
      </c>
      <c r="CO291" s="1355" t="str">
        <f t="shared" si="656"/>
        <v/>
      </c>
      <c r="CP291" s="1355" t="str">
        <f t="shared" si="656"/>
        <v/>
      </c>
      <c r="CQ291" s="1355" t="str">
        <f t="shared" si="656"/>
        <v/>
      </c>
      <c r="CR291" s="1355" t="str">
        <f t="shared" si="656"/>
        <v/>
      </c>
      <c r="CS291" s="1354" t="str">
        <f t="shared" si="656"/>
        <v/>
      </c>
      <c r="CT291" s="1357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257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8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si="656"/>
        <v/>
      </c>
      <c r="CF292" s="1350" t="str">
        <f t="shared" si="656"/>
        <v/>
      </c>
      <c r="CG292" s="1350" t="str">
        <f t="shared" si="656"/>
        <v/>
      </c>
      <c r="CH292" s="1350" t="str">
        <f t="shared" si="656"/>
        <v/>
      </c>
      <c r="CI292" s="1350" t="str">
        <f t="shared" si="656"/>
        <v/>
      </c>
      <c r="CJ292" s="1350" t="str">
        <f t="shared" si="656"/>
        <v/>
      </c>
      <c r="CK292" s="1351" t="str">
        <f t="shared" si="656"/>
        <v/>
      </c>
      <c r="CL292" s="1351" t="str">
        <f t="shared" si="656"/>
        <v/>
      </c>
      <c r="CM292" s="1351" t="str">
        <f t="shared" si="656"/>
        <v/>
      </c>
      <c r="CN292" s="1350" t="str">
        <f t="shared" si="656"/>
        <v/>
      </c>
      <c r="CO292" s="1350" t="str">
        <f t="shared" si="656"/>
        <v/>
      </c>
      <c r="CP292" s="1350" t="str">
        <f t="shared" si="656"/>
        <v/>
      </c>
      <c r="CQ292" s="1350" t="str">
        <f t="shared" si="656"/>
        <v/>
      </c>
      <c r="CR292" s="1350" t="str">
        <f t="shared" si="656"/>
        <v/>
      </c>
      <c r="CS292" s="1349" t="str">
        <f t="shared" si="656"/>
        <v/>
      </c>
      <c r="CT292" s="1352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8">
        <f t="shared" si="657"/>
        <v>3440</v>
      </c>
      <c r="CE293" s="1349">
        <f t="shared" si="656"/>
        <v>3440</v>
      </c>
      <c r="CF293" s="1350">
        <f t="shared" si="656"/>
        <v>3440</v>
      </c>
      <c r="CG293" s="1350">
        <f t="shared" si="656"/>
        <v>3440</v>
      </c>
      <c r="CH293" s="1350">
        <f t="shared" si="656"/>
        <v>3440</v>
      </c>
      <c r="CI293" s="1350">
        <f t="shared" si="656"/>
        <v>3440</v>
      </c>
      <c r="CJ293" s="1350">
        <f t="shared" si="656"/>
        <v>3440</v>
      </c>
      <c r="CK293" s="1351">
        <f t="shared" si="656"/>
        <v>3440</v>
      </c>
      <c r="CL293" s="1351">
        <f t="shared" si="656"/>
        <v>3440</v>
      </c>
      <c r="CM293" s="1351">
        <f t="shared" si="656"/>
        <v>3440</v>
      </c>
      <c r="CN293" s="1350">
        <f t="shared" si="656"/>
        <v>3440</v>
      </c>
      <c r="CO293" s="1350">
        <f t="shared" si="656"/>
        <v>3440</v>
      </c>
      <c r="CP293" s="1350">
        <f t="shared" si="656"/>
        <v>3440</v>
      </c>
      <c r="CQ293" s="1350">
        <f t="shared" si="656"/>
        <v>3440</v>
      </c>
      <c r="CR293" s="1350">
        <f t="shared" si="656"/>
        <v>3440</v>
      </c>
      <c r="CS293" s="1349">
        <f t="shared" si="656"/>
        <v>3440</v>
      </c>
      <c r="CT293" s="1352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8" t="str">
        <f t="shared" si="657"/>
        <v/>
      </c>
      <c r="CE294" s="1349" t="str">
        <f t="shared" si="656"/>
        <v/>
      </c>
      <c r="CF294" s="1350" t="str">
        <f t="shared" si="656"/>
        <v/>
      </c>
      <c r="CG294" s="1350" t="str">
        <f t="shared" si="656"/>
        <v/>
      </c>
      <c r="CH294" s="1350" t="str">
        <f t="shared" si="656"/>
        <v/>
      </c>
      <c r="CI294" s="1350" t="str">
        <f t="shared" si="656"/>
        <v/>
      </c>
      <c r="CJ294" s="1350" t="str">
        <f t="shared" si="656"/>
        <v/>
      </c>
      <c r="CK294" s="1351" t="str">
        <f t="shared" si="656"/>
        <v/>
      </c>
      <c r="CL294" s="1351" t="str">
        <f t="shared" si="656"/>
        <v/>
      </c>
      <c r="CM294" s="1351" t="str">
        <f t="shared" si="656"/>
        <v/>
      </c>
      <c r="CN294" s="1350" t="str">
        <f t="shared" si="656"/>
        <v/>
      </c>
      <c r="CO294" s="1350" t="str">
        <f t="shared" si="656"/>
        <v/>
      </c>
      <c r="CP294" s="1350" t="str">
        <f t="shared" si="656"/>
        <v/>
      </c>
      <c r="CQ294" s="1350" t="str">
        <f t="shared" si="656"/>
        <v/>
      </c>
      <c r="CR294" s="1350" t="str">
        <f t="shared" si="656"/>
        <v/>
      </c>
      <c r="CS294" s="1349" t="str">
        <f t="shared" si="656"/>
        <v/>
      </c>
      <c r="CT294" s="1352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8" t="str">
        <f t="shared" si="657"/>
        <v/>
      </c>
      <c r="CE295" s="1349" t="str">
        <f t="shared" si="656"/>
        <v/>
      </c>
      <c r="CF295" s="1350" t="str">
        <f t="shared" si="656"/>
        <v/>
      </c>
      <c r="CG295" s="1350" t="str">
        <f t="shared" si="656"/>
        <v/>
      </c>
      <c r="CH295" s="1350" t="str">
        <f t="shared" si="656"/>
        <v/>
      </c>
      <c r="CI295" s="1350" t="str">
        <f t="shared" si="656"/>
        <v/>
      </c>
      <c r="CJ295" s="1350" t="str">
        <f t="shared" si="656"/>
        <v/>
      </c>
      <c r="CK295" s="1351" t="str">
        <f t="shared" si="656"/>
        <v/>
      </c>
      <c r="CL295" s="1351" t="str">
        <f t="shared" si="656"/>
        <v/>
      </c>
      <c r="CM295" s="1351" t="str">
        <f t="shared" si="656"/>
        <v/>
      </c>
      <c r="CN295" s="1350" t="str">
        <f t="shared" si="656"/>
        <v/>
      </c>
      <c r="CO295" s="1350" t="str">
        <f t="shared" si="656"/>
        <v/>
      </c>
      <c r="CP295" s="1350" t="str">
        <f t="shared" si="656"/>
        <v/>
      </c>
      <c r="CQ295" s="1350" t="str">
        <f t="shared" si="656"/>
        <v/>
      </c>
      <c r="CR295" s="1350" t="str">
        <f t="shared" si="656"/>
        <v/>
      </c>
      <c r="CS295" s="1349" t="str">
        <f t="shared" si="656"/>
        <v/>
      </c>
      <c r="CT295" s="1352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183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8" t="str">
        <f t="shared" si="657"/>
        <v/>
      </c>
      <c r="CE296" s="1349" t="str">
        <f t="shared" si="656"/>
        <v/>
      </c>
      <c r="CF296" s="1350" t="str">
        <f t="shared" si="656"/>
        <v/>
      </c>
      <c r="CG296" s="1350" t="str">
        <f t="shared" si="656"/>
        <v/>
      </c>
      <c r="CH296" s="1350" t="str">
        <f t="shared" si="656"/>
        <v/>
      </c>
      <c r="CI296" s="1350" t="str">
        <f t="shared" si="656"/>
        <v/>
      </c>
      <c r="CJ296" s="1350" t="str">
        <f t="shared" si="656"/>
        <v/>
      </c>
      <c r="CK296" s="1351" t="str">
        <f t="shared" si="656"/>
        <v/>
      </c>
      <c r="CL296" s="1351" t="str">
        <f t="shared" si="656"/>
        <v/>
      </c>
      <c r="CM296" s="1351" t="str">
        <f t="shared" si="656"/>
        <v/>
      </c>
      <c r="CN296" s="1350" t="str">
        <f t="shared" si="656"/>
        <v/>
      </c>
      <c r="CO296" s="1350" t="str">
        <f t="shared" si="656"/>
        <v/>
      </c>
      <c r="CP296" s="1350" t="str">
        <f t="shared" si="656"/>
        <v/>
      </c>
      <c r="CQ296" s="1350" t="str">
        <f t="shared" si="656"/>
        <v/>
      </c>
      <c r="CR296" s="1350" t="str">
        <f t="shared" si="656"/>
        <v/>
      </c>
      <c r="CS296" s="1349" t="str">
        <f t="shared" si="656"/>
        <v/>
      </c>
      <c r="CT296" s="1352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250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8" t="str">
        <f t="shared" si="657"/>
        <v/>
      </c>
      <c r="CE297" s="1349" t="str">
        <f t="shared" si="656"/>
        <v/>
      </c>
      <c r="CF297" s="1350" t="str">
        <f t="shared" si="656"/>
        <v/>
      </c>
      <c r="CG297" s="1350" t="str">
        <f t="shared" si="656"/>
        <v/>
      </c>
      <c r="CH297" s="1350" t="str">
        <f t="shared" si="656"/>
        <v/>
      </c>
      <c r="CI297" s="1350" t="str">
        <f t="shared" si="656"/>
        <v/>
      </c>
      <c r="CJ297" s="1350" t="str">
        <f t="shared" si="656"/>
        <v/>
      </c>
      <c r="CK297" s="1351" t="str">
        <f t="shared" si="656"/>
        <v/>
      </c>
      <c r="CL297" s="1351" t="str">
        <f t="shared" si="656"/>
        <v/>
      </c>
      <c r="CM297" s="1351" t="str">
        <f t="shared" si="656"/>
        <v/>
      </c>
      <c r="CN297" s="1350" t="str">
        <f t="shared" si="656"/>
        <v/>
      </c>
      <c r="CO297" s="1350" t="str">
        <f t="shared" si="656"/>
        <v/>
      </c>
      <c r="CP297" s="1350" t="str">
        <f t="shared" si="656"/>
        <v/>
      </c>
      <c r="CQ297" s="1350" t="str">
        <f t="shared" si="656"/>
        <v/>
      </c>
      <c r="CR297" s="1350" t="str">
        <f t="shared" si="656"/>
        <v/>
      </c>
      <c r="CS297" s="1349" t="str">
        <f t="shared" si="656"/>
        <v/>
      </c>
      <c r="CT297" s="1352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4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5" t="str">
        <f t="shared" si="666"/>
        <v/>
      </c>
      <c r="CG298" s="1355" t="str">
        <f t="shared" si="666"/>
        <v/>
      </c>
      <c r="CH298" s="1355" t="str">
        <f t="shared" si="666"/>
        <v/>
      </c>
      <c r="CI298" s="1355" t="str">
        <f t="shared" si="666"/>
        <v/>
      </c>
      <c r="CJ298" s="1355" t="str">
        <f t="shared" si="666"/>
        <v/>
      </c>
      <c r="CK298" s="1356" t="str">
        <f t="shared" si="666"/>
        <v/>
      </c>
      <c r="CL298" s="1356" t="str">
        <f t="shared" si="666"/>
        <v/>
      </c>
      <c r="CM298" s="1356" t="str">
        <f t="shared" si="666"/>
        <v/>
      </c>
      <c r="CN298" s="1355" t="str">
        <f t="shared" si="666"/>
        <v/>
      </c>
      <c r="CO298" s="1355" t="str">
        <f t="shared" si="666"/>
        <v/>
      </c>
      <c r="CP298" s="1355" t="str">
        <f t="shared" si="666"/>
        <v/>
      </c>
      <c r="CQ298" s="1355" t="str">
        <f t="shared" si="666"/>
        <v/>
      </c>
      <c r="CR298" s="1355" t="str">
        <f t="shared" si="666"/>
        <v/>
      </c>
      <c r="CS298" s="1354" t="str">
        <f t="shared" si="666"/>
        <v/>
      </c>
      <c r="CT298" s="1357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258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si="666"/>
        <v/>
      </c>
      <c r="CF299" s="1350" t="str">
        <f t="shared" si="666"/>
        <v/>
      </c>
      <c r="CG299" s="1350" t="str">
        <f t="shared" si="666"/>
        <v/>
      </c>
      <c r="CH299" s="1350" t="str">
        <f t="shared" si="666"/>
        <v/>
      </c>
      <c r="CI299" s="1350" t="str">
        <f t="shared" si="666"/>
        <v/>
      </c>
      <c r="CJ299" s="1350" t="str">
        <f t="shared" si="666"/>
        <v/>
      </c>
      <c r="CK299" s="1351" t="str">
        <f t="shared" si="666"/>
        <v/>
      </c>
      <c r="CL299" s="1351" t="str">
        <f t="shared" si="666"/>
        <v/>
      </c>
      <c r="CM299" s="1351" t="str">
        <f t="shared" si="666"/>
        <v/>
      </c>
      <c r="CN299" s="1350" t="str">
        <f t="shared" si="666"/>
        <v/>
      </c>
      <c r="CO299" s="1350" t="str">
        <f t="shared" si="666"/>
        <v/>
      </c>
      <c r="CP299" s="1350" t="str">
        <f t="shared" si="666"/>
        <v/>
      </c>
      <c r="CQ299" s="1350" t="str">
        <f t="shared" si="666"/>
        <v/>
      </c>
      <c r="CR299" s="1350" t="str">
        <f t="shared" si="666"/>
        <v/>
      </c>
      <c r="CS299" s="1349" t="str">
        <f t="shared" si="666"/>
        <v/>
      </c>
      <c r="CT299" s="1352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91"/>
      <c r="CE300" s="1392"/>
      <c r="CF300" s="1392"/>
      <c r="CG300" s="1392"/>
      <c r="CH300" s="1392"/>
      <c r="CI300" s="1392"/>
      <c r="CJ300" s="1392"/>
      <c r="CK300" s="1392"/>
      <c r="CL300" s="1392"/>
      <c r="CM300" s="1392"/>
      <c r="CN300" s="1392"/>
      <c r="CO300" s="1392"/>
      <c r="CP300" s="1392"/>
      <c r="CQ300" s="1392"/>
      <c r="CR300" s="1392"/>
      <c r="CS300" s="1392"/>
      <c r="CT300" s="1374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260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8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9" t="str">
        <f t="shared" si="671"/>
        <v/>
      </c>
      <c r="CF301" s="1350" t="str">
        <f t="shared" si="671"/>
        <v/>
      </c>
      <c r="CG301" s="1350" t="str">
        <f t="shared" si="671"/>
        <v/>
      </c>
      <c r="CH301" s="1350" t="str">
        <f t="shared" si="671"/>
        <v/>
      </c>
      <c r="CI301" s="1350" t="str">
        <f t="shared" si="671"/>
        <v/>
      </c>
      <c r="CJ301" s="1350" t="str">
        <f t="shared" si="671"/>
        <v/>
      </c>
      <c r="CK301" s="1351" t="str">
        <f t="shared" si="671"/>
        <v/>
      </c>
      <c r="CL301" s="1351" t="str">
        <f t="shared" si="671"/>
        <v/>
      </c>
      <c r="CM301" s="1351" t="str">
        <f t="shared" si="671"/>
        <v/>
      </c>
      <c r="CN301" s="1350" t="str">
        <f t="shared" si="671"/>
        <v/>
      </c>
      <c r="CO301" s="1350" t="str">
        <f t="shared" si="671"/>
        <v/>
      </c>
      <c r="CP301" s="1350" t="str">
        <f t="shared" si="671"/>
        <v/>
      </c>
      <c r="CQ301" s="1350" t="str">
        <f t="shared" si="671"/>
        <v/>
      </c>
      <c r="CR301" s="1350" t="str">
        <f t="shared" si="671"/>
        <v/>
      </c>
      <c r="CS301" s="1349" t="str">
        <f t="shared" si="671"/>
        <v/>
      </c>
      <c r="CT301" s="1352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261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8" t="str">
        <f t="shared" si="671"/>
        <v/>
      </c>
      <c r="CE302" s="1349" t="str">
        <f t="shared" si="671"/>
        <v/>
      </c>
      <c r="CF302" s="1350" t="str">
        <f t="shared" si="671"/>
        <v/>
      </c>
      <c r="CG302" s="1350" t="str">
        <f t="shared" si="671"/>
        <v/>
      </c>
      <c r="CH302" s="1350" t="str">
        <f t="shared" si="671"/>
        <v/>
      </c>
      <c r="CI302" s="1350" t="str">
        <f t="shared" si="671"/>
        <v/>
      </c>
      <c r="CJ302" s="1350" t="str">
        <f t="shared" si="671"/>
        <v/>
      </c>
      <c r="CK302" s="1351" t="str">
        <f t="shared" si="671"/>
        <v/>
      </c>
      <c r="CL302" s="1351" t="str">
        <f t="shared" si="671"/>
        <v/>
      </c>
      <c r="CM302" s="1351" t="str">
        <f t="shared" si="671"/>
        <v/>
      </c>
      <c r="CN302" s="1350" t="str">
        <f t="shared" si="671"/>
        <v/>
      </c>
      <c r="CO302" s="1350" t="str">
        <f t="shared" si="671"/>
        <v/>
      </c>
      <c r="CP302" s="1350" t="str">
        <f t="shared" si="671"/>
        <v/>
      </c>
      <c r="CQ302" s="1350" t="str">
        <f t="shared" si="671"/>
        <v/>
      </c>
      <c r="CR302" s="1350" t="str">
        <f t="shared" si="671"/>
        <v/>
      </c>
      <c r="CS302" s="1349" t="str">
        <f t="shared" si="671"/>
        <v/>
      </c>
      <c r="CT302" s="1352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8">
        <f t="shared" si="671"/>
        <v>6406</v>
      </c>
      <c r="CE303" s="1349">
        <f t="shared" si="671"/>
        <v>6406</v>
      </c>
      <c r="CF303" s="1350">
        <f t="shared" si="671"/>
        <v>6406</v>
      </c>
      <c r="CG303" s="1350">
        <f t="shared" si="671"/>
        <v>6406</v>
      </c>
      <c r="CH303" s="1350">
        <f t="shared" si="671"/>
        <v>6406</v>
      </c>
      <c r="CI303" s="1350">
        <f t="shared" si="671"/>
        <v>6406</v>
      </c>
      <c r="CJ303" s="1350">
        <f t="shared" si="671"/>
        <v>6406</v>
      </c>
      <c r="CK303" s="1351">
        <f t="shared" si="671"/>
        <v>6406</v>
      </c>
      <c r="CL303" s="1351">
        <f t="shared" si="671"/>
        <v>6406</v>
      </c>
      <c r="CM303" s="1351">
        <f t="shared" si="671"/>
        <v>6406</v>
      </c>
      <c r="CN303" s="1350">
        <f t="shared" si="671"/>
        <v>6406</v>
      </c>
      <c r="CO303" s="1350">
        <f t="shared" si="671"/>
        <v>6406</v>
      </c>
      <c r="CP303" s="1350">
        <f t="shared" si="671"/>
        <v>6406</v>
      </c>
      <c r="CQ303" s="1350">
        <f t="shared" si="671"/>
        <v>6406</v>
      </c>
      <c r="CR303" s="1350">
        <f t="shared" si="671"/>
        <v>6406</v>
      </c>
      <c r="CS303" s="1349">
        <f t="shared" si="671"/>
        <v>6406</v>
      </c>
      <c r="CT303" s="1352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249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8" t="str">
        <f t="shared" si="671"/>
        <v/>
      </c>
      <c r="CE304" s="1349" t="str">
        <f t="shared" si="671"/>
        <v/>
      </c>
      <c r="CF304" s="1350" t="str">
        <f t="shared" si="671"/>
        <v/>
      </c>
      <c r="CG304" s="1350" t="str">
        <f t="shared" si="671"/>
        <v/>
      </c>
      <c r="CH304" s="1350" t="str">
        <f t="shared" si="671"/>
        <v/>
      </c>
      <c r="CI304" s="1350" t="str">
        <f t="shared" si="671"/>
        <v/>
      </c>
      <c r="CJ304" s="1350" t="str">
        <f t="shared" si="671"/>
        <v/>
      </c>
      <c r="CK304" s="1351" t="str">
        <f t="shared" si="671"/>
        <v/>
      </c>
      <c r="CL304" s="1351" t="str">
        <f t="shared" si="671"/>
        <v/>
      </c>
      <c r="CM304" s="1351" t="str">
        <f t="shared" si="671"/>
        <v/>
      </c>
      <c r="CN304" s="1350" t="str">
        <f t="shared" si="671"/>
        <v/>
      </c>
      <c r="CO304" s="1350" t="str">
        <f t="shared" si="671"/>
        <v/>
      </c>
      <c r="CP304" s="1350" t="str">
        <f t="shared" si="671"/>
        <v/>
      </c>
      <c r="CQ304" s="1350" t="str">
        <f t="shared" si="671"/>
        <v/>
      </c>
      <c r="CR304" s="1350" t="str">
        <f t="shared" si="671"/>
        <v/>
      </c>
      <c r="CS304" s="1349" t="str">
        <f t="shared" si="671"/>
        <v/>
      </c>
      <c r="CT304" s="1352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181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8" t="str">
        <f t="shared" si="671"/>
        <v/>
      </c>
      <c r="CE305" s="1349" t="str">
        <f t="shared" si="671"/>
        <v/>
      </c>
      <c r="CF305" s="1350" t="str">
        <f t="shared" si="671"/>
        <v/>
      </c>
      <c r="CG305" s="1350" t="str">
        <f t="shared" si="671"/>
        <v/>
      </c>
      <c r="CH305" s="1350" t="str">
        <f t="shared" si="671"/>
        <v/>
      </c>
      <c r="CI305" s="1350" t="str">
        <f t="shared" si="671"/>
        <v/>
      </c>
      <c r="CJ305" s="1350" t="str">
        <f t="shared" si="671"/>
        <v/>
      </c>
      <c r="CK305" s="1351" t="str">
        <f t="shared" si="671"/>
        <v/>
      </c>
      <c r="CL305" s="1351" t="str">
        <f t="shared" si="671"/>
        <v/>
      </c>
      <c r="CM305" s="1351" t="str">
        <f t="shared" si="671"/>
        <v/>
      </c>
      <c r="CN305" s="1350" t="str">
        <f t="shared" si="671"/>
        <v/>
      </c>
      <c r="CO305" s="1350" t="str">
        <f t="shared" si="671"/>
        <v/>
      </c>
      <c r="CP305" s="1350" t="str">
        <f t="shared" si="671"/>
        <v/>
      </c>
      <c r="CQ305" s="1350" t="str">
        <f t="shared" si="671"/>
        <v/>
      </c>
      <c r="CR305" s="1350" t="str">
        <f t="shared" si="671"/>
        <v/>
      </c>
      <c r="CS305" s="1349" t="str">
        <f t="shared" si="671"/>
        <v/>
      </c>
      <c r="CT305" s="1352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183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8" t="str">
        <f t="shared" si="671"/>
        <v/>
      </c>
      <c r="CE306" s="1349" t="str">
        <f t="shared" si="671"/>
        <v/>
      </c>
      <c r="CF306" s="1350" t="str">
        <f t="shared" si="671"/>
        <v/>
      </c>
      <c r="CG306" s="1350" t="str">
        <f t="shared" si="671"/>
        <v/>
      </c>
      <c r="CH306" s="1350" t="str">
        <f t="shared" si="671"/>
        <v/>
      </c>
      <c r="CI306" s="1350" t="str">
        <f t="shared" si="671"/>
        <v/>
      </c>
      <c r="CJ306" s="1350" t="str">
        <f t="shared" si="671"/>
        <v/>
      </c>
      <c r="CK306" s="1351" t="str">
        <f t="shared" si="671"/>
        <v/>
      </c>
      <c r="CL306" s="1351" t="str">
        <f t="shared" si="671"/>
        <v/>
      </c>
      <c r="CM306" s="1351" t="str">
        <f t="shared" si="671"/>
        <v/>
      </c>
      <c r="CN306" s="1350" t="str">
        <f t="shared" si="671"/>
        <v/>
      </c>
      <c r="CO306" s="1350" t="str">
        <f t="shared" si="671"/>
        <v/>
      </c>
      <c r="CP306" s="1350" t="str">
        <f t="shared" si="671"/>
        <v/>
      </c>
      <c r="CQ306" s="1350" t="str">
        <f t="shared" si="671"/>
        <v/>
      </c>
      <c r="CR306" s="1350" t="str">
        <f t="shared" si="671"/>
        <v/>
      </c>
      <c r="CS306" s="1349" t="str">
        <f t="shared" si="671"/>
        <v/>
      </c>
      <c r="CT306" s="1352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250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8" t="str">
        <f t="shared" si="671"/>
        <v/>
      </c>
      <c r="CE307" s="1349" t="str">
        <f t="shared" si="671"/>
        <v/>
      </c>
      <c r="CF307" s="1350" t="str">
        <f t="shared" si="671"/>
        <v/>
      </c>
      <c r="CG307" s="1350" t="str">
        <f t="shared" si="671"/>
        <v/>
      </c>
      <c r="CH307" s="1350" t="str">
        <f t="shared" si="671"/>
        <v/>
      </c>
      <c r="CI307" s="1350" t="str">
        <f t="shared" si="671"/>
        <v/>
      </c>
      <c r="CJ307" s="1350" t="str">
        <f t="shared" si="671"/>
        <v/>
      </c>
      <c r="CK307" s="1351" t="str">
        <f t="shared" si="671"/>
        <v/>
      </c>
      <c r="CL307" s="1351" t="str">
        <f t="shared" si="671"/>
        <v/>
      </c>
      <c r="CM307" s="1351" t="str">
        <f t="shared" si="671"/>
        <v/>
      </c>
      <c r="CN307" s="1350" t="str">
        <f t="shared" si="671"/>
        <v/>
      </c>
      <c r="CO307" s="1350" t="str">
        <f t="shared" si="671"/>
        <v/>
      </c>
      <c r="CP307" s="1350" t="str">
        <f t="shared" si="671"/>
        <v/>
      </c>
      <c r="CQ307" s="1350" t="str">
        <f t="shared" si="671"/>
        <v/>
      </c>
      <c r="CR307" s="1350" t="str">
        <f t="shared" si="671"/>
        <v/>
      </c>
      <c r="CS307" s="1349" t="str">
        <f t="shared" si="671"/>
        <v/>
      </c>
      <c r="CT307" s="1352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4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5" t="str">
        <f t="shared" si="704"/>
        <v/>
      </c>
      <c r="CG308" s="1355" t="str">
        <f t="shared" si="704"/>
        <v/>
      </c>
      <c r="CH308" s="1355" t="str">
        <f t="shared" si="704"/>
        <v/>
      </c>
      <c r="CI308" s="1355" t="str">
        <f t="shared" si="704"/>
        <v/>
      </c>
      <c r="CJ308" s="1355" t="str">
        <f t="shared" si="704"/>
        <v/>
      </c>
      <c r="CK308" s="1356" t="str">
        <f t="shared" si="704"/>
        <v/>
      </c>
      <c r="CL308" s="1356" t="str">
        <f t="shared" si="704"/>
        <v/>
      </c>
      <c r="CM308" s="1356" t="str">
        <f t="shared" si="704"/>
        <v/>
      </c>
      <c r="CN308" s="1355" t="str">
        <f t="shared" si="704"/>
        <v/>
      </c>
      <c r="CO308" s="1355" t="str">
        <f t="shared" si="704"/>
        <v/>
      </c>
      <c r="CP308" s="1355" t="str">
        <f t="shared" si="704"/>
        <v/>
      </c>
      <c r="CQ308" s="1355" t="str">
        <f t="shared" si="704"/>
        <v/>
      </c>
      <c r="CR308" s="1355" t="str">
        <f t="shared" si="704"/>
        <v/>
      </c>
      <c r="CS308" s="1354" t="str">
        <f t="shared" si="704"/>
        <v/>
      </c>
      <c r="CT308" s="1357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si="704"/>
        <v/>
      </c>
      <c r="CF309" s="1350" t="str">
        <f t="shared" si="704"/>
        <v/>
      </c>
      <c r="CG309" s="1350" t="str">
        <f t="shared" si="704"/>
        <v/>
      </c>
      <c r="CH309" s="1350" t="str">
        <f t="shared" si="704"/>
        <v/>
      </c>
      <c r="CI309" s="1350" t="str">
        <f t="shared" si="704"/>
        <v/>
      </c>
      <c r="CJ309" s="1350" t="str">
        <f t="shared" si="704"/>
        <v/>
      </c>
      <c r="CK309" s="1351" t="str">
        <f t="shared" si="704"/>
        <v/>
      </c>
      <c r="CL309" s="1351" t="str">
        <f t="shared" si="704"/>
        <v/>
      </c>
      <c r="CM309" s="1351" t="str">
        <f t="shared" si="704"/>
        <v/>
      </c>
      <c r="CN309" s="1350" t="str">
        <f t="shared" si="704"/>
        <v/>
      </c>
      <c r="CO309" s="1350" t="str">
        <f t="shared" si="704"/>
        <v/>
      </c>
      <c r="CP309" s="1350" t="str">
        <f t="shared" si="704"/>
        <v/>
      </c>
      <c r="CQ309" s="1350" t="str">
        <f t="shared" si="704"/>
        <v/>
      </c>
      <c r="CR309" s="1350" t="str">
        <f t="shared" si="704"/>
        <v/>
      </c>
      <c r="CS309" s="1349" t="str">
        <f t="shared" si="704"/>
        <v/>
      </c>
      <c r="CT309" s="1352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91"/>
      <c r="CE310" s="1392"/>
      <c r="CF310" s="1392"/>
      <c r="CG310" s="1392"/>
      <c r="CH310" s="1392"/>
      <c r="CI310" s="1392"/>
      <c r="CJ310" s="1392"/>
      <c r="CK310" s="1392"/>
      <c r="CL310" s="1392"/>
      <c r="CM310" s="1392"/>
      <c r="CN310" s="1392"/>
      <c r="CO310" s="1392"/>
      <c r="CP310" s="1392"/>
      <c r="CQ310" s="1392"/>
      <c r="CR310" s="1392"/>
      <c r="CS310" s="1392"/>
      <c r="CT310" s="1374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8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9" t="str">
        <f t="shared" si="709"/>
        <v/>
      </c>
      <c r="CF311" s="1350" t="str">
        <f t="shared" si="709"/>
        <v/>
      </c>
      <c r="CG311" s="1350" t="str">
        <f t="shared" si="709"/>
        <v/>
      </c>
      <c r="CH311" s="1350" t="str">
        <f t="shared" si="709"/>
        <v/>
      </c>
      <c r="CI311" s="1350" t="str">
        <f t="shared" si="709"/>
        <v/>
      </c>
      <c r="CJ311" s="1350" t="str">
        <f t="shared" si="709"/>
        <v/>
      </c>
      <c r="CK311" s="1351" t="str">
        <f t="shared" si="709"/>
        <v/>
      </c>
      <c r="CL311" s="1351" t="str">
        <f t="shared" si="709"/>
        <v/>
      </c>
      <c r="CM311" s="1351" t="str">
        <f t="shared" si="709"/>
        <v/>
      </c>
      <c r="CN311" s="1350" t="str">
        <f t="shared" si="709"/>
        <v/>
      </c>
      <c r="CO311" s="1350" t="str">
        <f t="shared" si="709"/>
        <v/>
      </c>
      <c r="CP311" s="1350" t="str">
        <f t="shared" si="709"/>
        <v/>
      </c>
      <c r="CQ311" s="1350" t="str">
        <f t="shared" si="709"/>
        <v/>
      </c>
      <c r="CR311" s="1350" t="str">
        <f t="shared" si="709"/>
        <v/>
      </c>
      <c r="CS311" s="1349" t="str">
        <f t="shared" si="709"/>
        <v/>
      </c>
      <c r="CT311" s="1352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261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8" t="str">
        <f t="shared" si="709"/>
        <v/>
      </c>
      <c r="CE312" s="1349" t="str">
        <f t="shared" si="709"/>
        <v/>
      </c>
      <c r="CF312" s="1350" t="str">
        <f t="shared" si="709"/>
        <v/>
      </c>
      <c r="CG312" s="1350" t="str">
        <f t="shared" si="709"/>
        <v/>
      </c>
      <c r="CH312" s="1350" t="str">
        <f t="shared" si="709"/>
        <v/>
      </c>
      <c r="CI312" s="1350" t="str">
        <f t="shared" si="709"/>
        <v/>
      </c>
      <c r="CJ312" s="1350" t="str">
        <f t="shared" si="709"/>
        <v/>
      </c>
      <c r="CK312" s="1351" t="str">
        <f t="shared" si="709"/>
        <v/>
      </c>
      <c r="CL312" s="1351" t="str">
        <f t="shared" si="709"/>
        <v/>
      </c>
      <c r="CM312" s="1351" t="str">
        <f t="shared" si="709"/>
        <v/>
      </c>
      <c r="CN312" s="1350" t="str">
        <f t="shared" si="709"/>
        <v/>
      </c>
      <c r="CO312" s="1350" t="str">
        <f t="shared" si="709"/>
        <v/>
      </c>
      <c r="CP312" s="1350" t="str">
        <f t="shared" si="709"/>
        <v/>
      </c>
      <c r="CQ312" s="1350" t="str">
        <f t="shared" si="709"/>
        <v/>
      </c>
      <c r="CR312" s="1350" t="str">
        <f t="shared" si="709"/>
        <v/>
      </c>
      <c r="CS312" s="1349" t="str">
        <f t="shared" si="709"/>
        <v/>
      </c>
      <c r="CT312" s="1352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8">
        <f t="shared" si="709"/>
        <v>963</v>
      </c>
      <c r="CE313" s="1349">
        <f t="shared" si="709"/>
        <v>963</v>
      </c>
      <c r="CF313" s="1350">
        <f t="shared" si="709"/>
        <v>963</v>
      </c>
      <c r="CG313" s="1350">
        <f t="shared" si="709"/>
        <v>963</v>
      </c>
      <c r="CH313" s="1350">
        <f t="shared" si="709"/>
        <v>963</v>
      </c>
      <c r="CI313" s="1350">
        <f t="shared" si="709"/>
        <v>963</v>
      </c>
      <c r="CJ313" s="1350">
        <f t="shared" si="709"/>
        <v>963</v>
      </c>
      <c r="CK313" s="1351">
        <f t="shared" si="709"/>
        <v>963</v>
      </c>
      <c r="CL313" s="1351">
        <f t="shared" si="709"/>
        <v>963</v>
      </c>
      <c r="CM313" s="1351">
        <f t="shared" si="709"/>
        <v>963</v>
      </c>
      <c r="CN313" s="1350">
        <f t="shared" si="709"/>
        <v>963</v>
      </c>
      <c r="CO313" s="1350">
        <f t="shared" si="709"/>
        <v>963</v>
      </c>
      <c r="CP313" s="1350">
        <f t="shared" si="709"/>
        <v>963</v>
      </c>
      <c r="CQ313" s="1350">
        <f t="shared" si="709"/>
        <v>963</v>
      </c>
      <c r="CR313" s="1350">
        <f t="shared" si="709"/>
        <v>963</v>
      </c>
      <c r="CS313" s="1349">
        <f t="shared" si="709"/>
        <v>963</v>
      </c>
      <c r="CT313" s="1352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8" t="str">
        <f t="shared" si="709"/>
        <v/>
      </c>
      <c r="CE314" s="1349" t="str">
        <f t="shared" si="709"/>
        <v/>
      </c>
      <c r="CF314" s="1350" t="str">
        <f t="shared" si="709"/>
        <v/>
      </c>
      <c r="CG314" s="1350" t="str">
        <f t="shared" si="709"/>
        <v/>
      </c>
      <c r="CH314" s="1350" t="str">
        <f t="shared" si="709"/>
        <v/>
      </c>
      <c r="CI314" s="1350" t="str">
        <f t="shared" si="709"/>
        <v/>
      </c>
      <c r="CJ314" s="1350" t="str">
        <f t="shared" si="709"/>
        <v/>
      </c>
      <c r="CK314" s="1351" t="str">
        <f t="shared" si="709"/>
        <v/>
      </c>
      <c r="CL314" s="1351" t="str">
        <f t="shared" si="709"/>
        <v/>
      </c>
      <c r="CM314" s="1351" t="str">
        <f t="shared" si="709"/>
        <v/>
      </c>
      <c r="CN314" s="1350" t="str">
        <f t="shared" si="709"/>
        <v/>
      </c>
      <c r="CO314" s="1350" t="str">
        <f t="shared" si="709"/>
        <v/>
      </c>
      <c r="CP314" s="1350" t="str">
        <f t="shared" si="709"/>
        <v/>
      </c>
      <c r="CQ314" s="1350" t="str">
        <f t="shared" si="709"/>
        <v/>
      </c>
      <c r="CR314" s="1350" t="str">
        <f t="shared" si="709"/>
        <v/>
      </c>
      <c r="CS314" s="1349" t="str">
        <f t="shared" si="709"/>
        <v/>
      </c>
      <c r="CT314" s="1352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8" t="str">
        <f t="shared" si="709"/>
        <v/>
      </c>
      <c r="CE315" s="1349" t="str">
        <f t="shared" si="709"/>
        <v/>
      </c>
      <c r="CF315" s="1350" t="str">
        <f t="shared" si="709"/>
        <v/>
      </c>
      <c r="CG315" s="1350" t="str">
        <f t="shared" si="709"/>
        <v/>
      </c>
      <c r="CH315" s="1350" t="str">
        <f t="shared" si="709"/>
        <v/>
      </c>
      <c r="CI315" s="1350" t="str">
        <f t="shared" si="709"/>
        <v/>
      </c>
      <c r="CJ315" s="1350" t="str">
        <f t="shared" si="709"/>
        <v/>
      </c>
      <c r="CK315" s="1351" t="str">
        <f t="shared" si="709"/>
        <v/>
      </c>
      <c r="CL315" s="1351" t="str">
        <f t="shared" si="709"/>
        <v/>
      </c>
      <c r="CM315" s="1351" t="str">
        <f t="shared" si="709"/>
        <v/>
      </c>
      <c r="CN315" s="1350" t="str">
        <f t="shared" si="709"/>
        <v/>
      </c>
      <c r="CO315" s="1350" t="str">
        <f t="shared" si="709"/>
        <v/>
      </c>
      <c r="CP315" s="1350" t="str">
        <f t="shared" si="709"/>
        <v/>
      </c>
      <c r="CQ315" s="1350" t="str">
        <f t="shared" si="709"/>
        <v/>
      </c>
      <c r="CR315" s="1350" t="str">
        <f t="shared" si="709"/>
        <v/>
      </c>
      <c r="CS315" s="1349" t="str">
        <f t="shared" si="709"/>
        <v/>
      </c>
      <c r="CT315" s="1352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183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8" t="str">
        <f t="shared" si="709"/>
        <v/>
      </c>
      <c r="CE316" s="1349" t="str">
        <f t="shared" si="709"/>
        <v/>
      </c>
      <c r="CF316" s="1350" t="str">
        <f t="shared" si="709"/>
        <v/>
      </c>
      <c r="CG316" s="1350" t="str">
        <f t="shared" si="709"/>
        <v/>
      </c>
      <c r="CH316" s="1350" t="str">
        <f t="shared" si="709"/>
        <v/>
      </c>
      <c r="CI316" s="1350" t="str">
        <f t="shared" si="709"/>
        <v/>
      </c>
      <c r="CJ316" s="1350" t="str">
        <f t="shared" si="709"/>
        <v/>
      </c>
      <c r="CK316" s="1351" t="str">
        <f t="shared" si="709"/>
        <v/>
      </c>
      <c r="CL316" s="1351" t="str">
        <f t="shared" si="709"/>
        <v/>
      </c>
      <c r="CM316" s="1351" t="str">
        <f t="shared" si="709"/>
        <v/>
      </c>
      <c r="CN316" s="1350" t="str">
        <f t="shared" si="709"/>
        <v/>
      </c>
      <c r="CO316" s="1350" t="str">
        <f t="shared" si="709"/>
        <v/>
      </c>
      <c r="CP316" s="1350" t="str">
        <f t="shared" si="709"/>
        <v/>
      </c>
      <c r="CQ316" s="1350" t="str">
        <f t="shared" si="709"/>
        <v/>
      </c>
      <c r="CR316" s="1350" t="str">
        <f t="shared" si="709"/>
        <v/>
      </c>
      <c r="CS316" s="1349" t="str">
        <f t="shared" si="709"/>
        <v/>
      </c>
      <c r="CT316" s="1352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250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8" t="str">
        <f t="shared" si="709"/>
        <v/>
      </c>
      <c r="CE317" s="1349" t="str">
        <f t="shared" si="709"/>
        <v/>
      </c>
      <c r="CF317" s="1350" t="str">
        <f t="shared" si="709"/>
        <v/>
      </c>
      <c r="CG317" s="1350" t="str">
        <f t="shared" si="709"/>
        <v/>
      </c>
      <c r="CH317" s="1350" t="str">
        <f t="shared" si="709"/>
        <v/>
      </c>
      <c r="CI317" s="1350" t="str">
        <f t="shared" si="709"/>
        <v/>
      </c>
      <c r="CJ317" s="1350" t="str">
        <f t="shared" si="709"/>
        <v/>
      </c>
      <c r="CK317" s="1351" t="str">
        <f t="shared" si="709"/>
        <v/>
      </c>
      <c r="CL317" s="1351" t="str">
        <f t="shared" si="709"/>
        <v/>
      </c>
      <c r="CM317" s="1351" t="str">
        <f t="shared" si="709"/>
        <v/>
      </c>
      <c r="CN317" s="1350" t="str">
        <f t="shared" si="709"/>
        <v/>
      </c>
      <c r="CO317" s="1350" t="str">
        <f t="shared" si="709"/>
        <v/>
      </c>
      <c r="CP317" s="1350" t="str">
        <f t="shared" si="709"/>
        <v/>
      </c>
      <c r="CQ317" s="1350" t="str">
        <f t="shared" si="709"/>
        <v/>
      </c>
      <c r="CR317" s="1350" t="str">
        <f t="shared" si="709"/>
        <v/>
      </c>
      <c r="CS317" s="1349" t="str">
        <f t="shared" si="709"/>
        <v/>
      </c>
      <c r="CT317" s="1352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4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5" t="str">
        <f t="shared" si="742"/>
        <v/>
      </c>
      <c r="CG318" s="1355" t="str">
        <f t="shared" si="742"/>
        <v/>
      </c>
      <c r="CH318" s="1355" t="str">
        <f t="shared" si="742"/>
        <v/>
      </c>
      <c r="CI318" s="1355" t="str">
        <f t="shared" si="742"/>
        <v/>
      </c>
      <c r="CJ318" s="1355" t="str">
        <f t="shared" si="742"/>
        <v/>
      </c>
      <c r="CK318" s="1356" t="str">
        <f t="shared" si="742"/>
        <v/>
      </c>
      <c r="CL318" s="1356" t="str">
        <f t="shared" si="742"/>
        <v/>
      </c>
      <c r="CM318" s="1356" t="str">
        <f t="shared" si="742"/>
        <v/>
      </c>
      <c r="CN318" s="1355" t="str">
        <f t="shared" si="742"/>
        <v/>
      </c>
      <c r="CO318" s="1355" t="str">
        <f t="shared" si="742"/>
        <v/>
      </c>
      <c r="CP318" s="1355" t="str">
        <f t="shared" si="742"/>
        <v/>
      </c>
      <c r="CQ318" s="1355" t="str">
        <f t="shared" si="742"/>
        <v/>
      </c>
      <c r="CR318" s="1355" t="str">
        <f t="shared" si="742"/>
        <v/>
      </c>
      <c r="CS318" s="1354" t="str">
        <f t="shared" si="742"/>
        <v/>
      </c>
      <c r="CT318" s="1357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si="742"/>
        <v/>
      </c>
      <c r="CF319" s="1350" t="str">
        <f t="shared" si="742"/>
        <v/>
      </c>
      <c r="CG319" s="1350" t="str">
        <f t="shared" si="742"/>
        <v/>
      </c>
      <c r="CH319" s="1350" t="str">
        <f t="shared" si="742"/>
        <v/>
      </c>
      <c r="CI319" s="1350" t="str">
        <f t="shared" si="742"/>
        <v/>
      </c>
      <c r="CJ319" s="1350" t="str">
        <f t="shared" si="742"/>
        <v/>
      </c>
      <c r="CK319" s="1351" t="str">
        <f t="shared" si="742"/>
        <v/>
      </c>
      <c r="CL319" s="1351" t="str">
        <f t="shared" si="742"/>
        <v/>
      </c>
      <c r="CM319" s="1351" t="str">
        <f t="shared" si="742"/>
        <v/>
      </c>
      <c r="CN319" s="1350" t="str">
        <f t="shared" si="742"/>
        <v/>
      </c>
      <c r="CO319" s="1350" t="str">
        <f t="shared" si="742"/>
        <v/>
      </c>
      <c r="CP319" s="1350" t="str">
        <f t="shared" si="742"/>
        <v/>
      </c>
      <c r="CQ319" s="1350" t="str">
        <f t="shared" si="742"/>
        <v/>
      </c>
      <c r="CR319" s="1350" t="str">
        <f t="shared" si="742"/>
        <v/>
      </c>
      <c r="CS319" s="1349" t="str">
        <f t="shared" si="742"/>
        <v/>
      </c>
      <c r="CT319" s="1352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91"/>
      <c r="CE320" s="1392"/>
      <c r="CF320" s="1392"/>
      <c r="CG320" s="1392"/>
      <c r="CH320" s="1392"/>
      <c r="CI320" s="1392"/>
      <c r="CJ320" s="1392"/>
      <c r="CK320" s="1392"/>
      <c r="CL320" s="1392"/>
      <c r="CM320" s="1392"/>
      <c r="CN320" s="1392"/>
      <c r="CO320" s="1392"/>
      <c r="CP320" s="1392"/>
      <c r="CQ320" s="1392"/>
      <c r="CR320" s="1392"/>
      <c r="CS320" s="1392"/>
      <c r="CT320" s="1374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8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9" t="str">
        <f t="shared" si="747"/>
        <v/>
      </c>
      <c r="CF321" s="1350" t="str">
        <f t="shared" si="747"/>
        <v/>
      </c>
      <c r="CG321" s="1350" t="str">
        <f t="shared" si="747"/>
        <v/>
      </c>
      <c r="CH321" s="1350" t="str">
        <f t="shared" si="747"/>
        <v/>
      </c>
      <c r="CI321" s="1350" t="str">
        <f t="shared" si="747"/>
        <v/>
      </c>
      <c r="CJ321" s="1350" t="str">
        <f t="shared" si="747"/>
        <v/>
      </c>
      <c r="CK321" s="1351" t="str">
        <f t="shared" si="747"/>
        <v/>
      </c>
      <c r="CL321" s="1351" t="str">
        <f t="shared" si="747"/>
        <v/>
      </c>
      <c r="CM321" s="1351" t="str">
        <f t="shared" si="747"/>
        <v/>
      </c>
      <c r="CN321" s="1350" t="str">
        <f t="shared" si="747"/>
        <v/>
      </c>
      <c r="CO321" s="1350" t="str">
        <f t="shared" si="747"/>
        <v/>
      </c>
      <c r="CP321" s="1350" t="str">
        <f t="shared" si="747"/>
        <v/>
      </c>
      <c r="CQ321" s="1350" t="str">
        <f t="shared" si="747"/>
        <v/>
      </c>
      <c r="CR321" s="1350" t="str">
        <f t="shared" si="747"/>
        <v/>
      </c>
      <c r="CS321" s="1349" t="str">
        <f t="shared" si="747"/>
        <v/>
      </c>
      <c r="CT321" s="1352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261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8" t="str">
        <f t="shared" si="747"/>
        <v/>
      </c>
      <c r="CE322" s="1349" t="str">
        <f t="shared" si="747"/>
        <v/>
      </c>
      <c r="CF322" s="1350" t="str">
        <f t="shared" si="747"/>
        <v/>
      </c>
      <c r="CG322" s="1350" t="str">
        <f t="shared" si="747"/>
        <v/>
      </c>
      <c r="CH322" s="1350" t="str">
        <f t="shared" si="747"/>
        <v/>
      </c>
      <c r="CI322" s="1350" t="str">
        <f t="shared" si="747"/>
        <v/>
      </c>
      <c r="CJ322" s="1350" t="str">
        <f t="shared" si="747"/>
        <v/>
      </c>
      <c r="CK322" s="1351" t="str">
        <f t="shared" si="747"/>
        <v/>
      </c>
      <c r="CL322" s="1351" t="str">
        <f t="shared" si="747"/>
        <v/>
      </c>
      <c r="CM322" s="1351" t="str">
        <f t="shared" si="747"/>
        <v/>
      </c>
      <c r="CN322" s="1350" t="str">
        <f t="shared" si="747"/>
        <v/>
      </c>
      <c r="CO322" s="1350" t="str">
        <f t="shared" si="747"/>
        <v/>
      </c>
      <c r="CP322" s="1350" t="str">
        <f t="shared" si="747"/>
        <v/>
      </c>
      <c r="CQ322" s="1350" t="str">
        <f t="shared" si="747"/>
        <v/>
      </c>
      <c r="CR322" s="1350" t="str">
        <f t="shared" si="747"/>
        <v/>
      </c>
      <c r="CS322" s="1349" t="str">
        <f t="shared" si="747"/>
        <v/>
      </c>
      <c r="CT322" s="1352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8">
        <f t="shared" si="747"/>
        <v>750</v>
      </c>
      <c r="CE323" s="1349">
        <f t="shared" si="747"/>
        <v>750</v>
      </c>
      <c r="CF323" s="1350">
        <f t="shared" si="747"/>
        <v>750</v>
      </c>
      <c r="CG323" s="1350">
        <f t="shared" si="747"/>
        <v>750</v>
      </c>
      <c r="CH323" s="1350">
        <f t="shared" si="747"/>
        <v>750</v>
      </c>
      <c r="CI323" s="1350">
        <f t="shared" si="747"/>
        <v>750</v>
      </c>
      <c r="CJ323" s="1350">
        <f t="shared" si="747"/>
        <v>750</v>
      </c>
      <c r="CK323" s="1351">
        <f t="shared" si="747"/>
        <v>750</v>
      </c>
      <c r="CL323" s="1351">
        <f t="shared" si="747"/>
        <v>750</v>
      </c>
      <c r="CM323" s="1351">
        <f t="shared" si="747"/>
        <v>750</v>
      </c>
      <c r="CN323" s="1350">
        <f t="shared" si="747"/>
        <v>750</v>
      </c>
      <c r="CO323" s="1350">
        <f t="shared" si="747"/>
        <v>750</v>
      </c>
      <c r="CP323" s="1350">
        <f t="shared" si="747"/>
        <v>750</v>
      </c>
      <c r="CQ323" s="1350">
        <f t="shared" si="747"/>
        <v>750</v>
      </c>
      <c r="CR323" s="1350">
        <f t="shared" si="747"/>
        <v>750</v>
      </c>
      <c r="CS323" s="1349">
        <f t="shared" si="747"/>
        <v>750</v>
      </c>
      <c r="CT323" s="1352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8" t="str">
        <f t="shared" si="747"/>
        <v/>
      </c>
      <c r="CE324" s="1349" t="str">
        <f t="shared" si="747"/>
        <v/>
      </c>
      <c r="CF324" s="1350" t="str">
        <f t="shared" si="747"/>
        <v/>
      </c>
      <c r="CG324" s="1350" t="str">
        <f t="shared" si="747"/>
        <v/>
      </c>
      <c r="CH324" s="1350" t="str">
        <f t="shared" si="747"/>
        <v/>
      </c>
      <c r="CI324" s="1350" t="str">
        <f t="shared" si="747"/>
        <v/>
      </c>
      <c r="CJ324" s="1350" t="str">
        <f t="shared" si="747"/>
        <v/>
      </c>
      <c r="CK324" s="1351" t="str">
        <f t="shared" si="747"/>
        <v/>
      </c>
      <c r="CL324" s="1351" t="str">
        <f t="shared" si="747"/>
        <v/>
      </c>
      <c r="CM324" s="1351" t="str">
        <f t="shared" si="747"/>
        <v/>
      </c>
      <c r="CN324" s="1350" t="str">
        <f t="shared" si="747"/>
        <v/>
      </c>
      <c r="CO324" s="1350" t="str">
        <f t="shared" si="747"/>
        <v/>
      </c>
      <c r="CP324" s="1350" t="str">
        <f t="shared" si="747"/>
        <v/>
      </c>
      <c r="CQ324" s="1350" t="str">
        <f t="shared" si="747"/>
        <v/>
      </c>
      <c r="CR324" s="1350" t="str">
        <f t="shared" si="747"/>
        <v/>
      </c>
      <c r="CS324" s="1349" t="str">
        <f t="shared" si="747"/>
        <v/>
      </c>
      <c r="CT324" s="1352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181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8" t="str">
        <f t="shared" si="747"/>
        <v/>
      </c>
      <c r="CE325" s="1349" t="str">
        <f t="shared" si="747"/>
        <v/>
      </c>
      <c r="CF325" s="1350" t="str">
        <f t="shared" si="747"/>
        <v/>
      </c>
      <c r="CG325" s="1350" t="str">
        <f t="shared" si="747"/>
        <v/>
      </c>
      <c r="CH325" s="1350" t="str">
        <f t="shared" si="747"/>
        <v/>
      </c>
      <c r="CI325" s="1350" t="str">
        <f t="shared" si="747"/>
        <v/>
      </c>
      <c r="CJ325" s="1350" t="str">
        <f t="shared" si="747"/>
        <v/>
      </c>
      <c r="CK325" s="1351" t="str">
        <f t="shared" si="747"/>
        <v/>
      </c>
      <c r="CL325" s="1351" t="str">
        <f t="shared" si="747"/>
        <v/>
      </c>
      <c r="CM325" s="1351" t="str">
        <f t="shared" si="747"/>
        <v/>
      </c>
      <c r="CN325" s="1350" t="str">
        <f t="shared" si="747"/>
        <v/>
      </c>
      <c r="CO325" s="1350" t="str">
        <f t="shared" si="747"/>
        <v/>
      </c>
      <c r="CP325" s="1350" t="str">
        <f t="shared" si="747"/>
        <v/>
      </c>
      <c r="CQ325" s="1350" t="str">
        <f t="shared" si="747"/>
        <v/>
      </c>
      <c r="CR325" s="1350" t="str">
        <f t="shared" si="747"/>
        <v/>
      </c>
      <c r="CS325" s="1349" t="str">
        <f t="shared" si="747"/>
        <v/>
      </c>
      <c r="CT325" s="1352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183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8" t="str">
        <f t="shared" si="747"/>
        <v/>
      </c>
      <c r="CE326" s="1349" t="str">
        <f t="shared" si="747"/>
        <v/>
      </c>
      <c r="CF326" s="1350" t="str">
        <f t="shared" si="747"/>
        <v/>
      </c>
      <c r="CG326" s="1350" t="str">
        <f t="shared" si="747"/>
        <v/>
      </c>
      <c r="CH326" s="1350" t="str">
        <f t="shared" si="747"/>
        <v/>
      </c>
      <c r="CI326" s="1350" t="str">
        <f t="shared" si="747"/>
        <v/>
      </c>
      <c r="CJ326" s="1350" t="str">
        <f t="shared" si="747"/>
        <v/>
      </c>
      <c r="CK326" s="1351" t="str">
        <f t="shared" si="747"/>
        <v/>
      </c>
      <c r="CL326" s="1351" t="str">
        <f t="shared" si="747"/>
        <v/>
      </c>
      <c r="CM326" s="1351" t="str">
        <f t="shared" si="747"/>
        <v/>
      </c>
      <c r="CN326" s="1350" t="str">
        <f t="shared" si="747"/>
        <v/>
      </c>
      <c r="CO326" s="1350" t="str">
        <f t="shared" si="747"/>
        <v/>
      </c>
      <c r="CP326" s="1350" t="str">
        <f t="shared" si="747"/>
        <v/>
      </c>
      <c r="CQ326" s="1350" t="str">
        <f t="shared" si="747"/>
        <v/>
      </c>
      <c r="CR326" s="1350" t="str">
        <f t="shared" si="747"/>
        <v/>
      </c>
      <c r="CS326" s="1349" t="str">
        <f t="shared" si="747"/>
        <v/>
      </c>
      <c r="CT326" s="1352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250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8" t="str">
        <f t="shared" si="747"/>
        <v/>
      </c>
      <c r="CE327" s="1349" t="str">
        <f t="shared" si="747"/>
        <v/>
      </c>
      <c r="CF327" s="1350" t="str">
        <f t="shared" si="747"/>
        <v/>
      </c>
      <c r="CG327" s="1350" t="str">
        <f t="shared" si="747"/>
        <v/>
      </c>
      <c r="CH327" s="1350" t="str">
        <f t="shared" si="747"/>
        <v/>
      </c>
      <c r="CI327" s="1350" t="str">
        <f t="shared" si="747"/>
        <v/>
      </c>
      <c r="CJ327" s="1350" t="str">
        <f t="shared" si="747"/>
        <v/>
      </c>
      <c r="CK327" s="1351" t="str">
        <f t="shared" si="747"/>
        <v/>
      </c>
      <c r="CL327" s="1351" t="str">
        <f t="shared" si="747"/>
        <v/>
      </c>
      <c r="CM327" s="1351" t="str">
        <f t="shared" si="747"/>
        <v/>
      </c>
      <c r="CN327" s="1350" t="str">
        <f t="shared" si="747"/>
        <v/>
      </c>
      <c r="CO327" s="1350" t="str">
        <f t="shared" si="747"/>
        <v/>
      </c>
      <c r="CP327" s="1350" t="str">
        <f t="shared" si="747"/>
        <v/>
      </c>
      <c r="CQ327" s="1350" t="str">
        <f t="shared" si="747"/>
        <v/>
      </c>
      <c r="CR327" s="1350" t="str">
        <f t="shared" si="747"/>
        <v/>
      </c>
      <c r="CS327" s="1349" t="str">
        <f t="shared" si="747"/>
        <v/>
      </c>
      <c r="CT327" s="1352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4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5" t="str">
        <f t="shared" si="782"/>
        <v/>
      </c>
      <c r="CG328" s="1355" t="str">
        <f t="shared" si="782"/>
        <v/>
      </c>
      <c r="CH328" s="1355" t="str">
        <f t="shared" si="782"/>
        <v/>
      </c>
      <c r="CI328" s="1355" t="str">
        <f t="shared" si="782"/>
        <v/>
      </c>
      <c r="CJ328" s="1355" t="str">
        <f t="shared" si="782"/>
        <v/>
      </c>
      <c r="CK328" s="1356" t="str">
        <f t="shared" si="782"/>
        <v/>
      </c>
      <c r="CL328" s="1356" t="str">
        <f t="shared" si="782"/>
        <v/>
      </c>
      <c r="CM328" s="1356" t="str">
        <f t="shared" si="782"/>
        <v/>
      </c>
      <c r="CN328" s="1355" t="str">
        <f t="shared" si="782"/>
        <v/>
      </c>
      <c r="CO328" s="1355" t="str">
        <f t="shared" si="782"/>
        <v/>
      </c>
      <c r="CP328" s="1355" t="str">
        <f t="shared" si="782"/>
        <v/>
      </c>
      <c r="CQ328" s="1355" t="str">
        <f t="shared" si="782"/>
        <v/>
      </c>
      <c r="CR328" s="1355" t="str">
        <f t="shared" si="782"/>
        <v/>
      </c>
      <c r="CS328" s="1354" t="str">
        <f t="shared" si="782"/>
        <v/>
      </c>
      <c r="CT328" s="1357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265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si="782"/>
        <v/>
      </c>
      <c r="CF329" s="1350" t="str">
        <f t="shared" si="782"/>
        <v/>
      </c>
      <c r="CG329" s="1350" t="str">
        <f t="shared" si="782"/>
        <v/>
      </c>
      <c r="CH329" s="1350" t="str">
        <f t="shared" si="782"/>
        <v/>
      </c>
      <c r="CI329" s="1350" t="str">
        <f t="shared" si="782"/>
        <v/>
      </c>
      <c r="CJ329" s="1350" t="str">
        <f t="shared" si="782"/>
        <v/>
      </c>
      <c r="CK329" s="1351" t="str">
        <f t="shared" si="782"/>
        <v/>
      </c>
      <c r="CL329" s="1351" t="str">
        <f t="shared" si="782"/>
        <v/>
      </c>
      <c r="CM329" s="1351" t="str">
        <f t="shared" si="782"/>
        <v/>
      </c>
      <c r="CN329" s="1350" t="str">
        <f t="shared" si="782"/>
        <v/>
      </c>
      <c r="CO329" s="1350" t="str">
        <f t="shared" si="782"/>
        <v/>
      </c>
      <c r="CP329" s="1350" t="str">
        <f t="shared" si="782"/>
        <v/>
      </c>
      <c r="CQ329" s="1350" t="str">
        <f t="shared" si="782"/>
        <v/>
      </c>
      <c r="CR329" s="1350" t="str">
        <f t="shared" si="782"/>
        <v/>
      </c>
      <c r="CS329" s="1349" t="str">
        <f t="shared" si="782"/>
        <v/>
      </c>
      <c r="CT329" s="1352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259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91"/>
      <c r="CE330" s="1392"/>
      <c r="CF330" s="1392"/>
      <c r="CG330" s="1392"/>
      <c r="CH330" s="1392"/>
      <c r="CI330" s="1392"/>
      <c r="CJ330" s="1392"/>
      <c r="CK330" s="1392"/>
      <c r="CL330" s="1392"/>
      <c r="CM330" s="1392"/>
      <c r="CN330" s="1392"/>
      <c r="CO330" s="1392"/>
      <c r="CP330" s="1392"/>
      <c r="CQ330" s="1392"/>
      <c r="CR330" s="1392"/>
      <c r="CS330" s="1392"/>
      <c r="CT330" s="1374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260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8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9" t="str">
        <f t="shared" si="787"/>
        <v/>
      </c>
      <c r="CF331" s="1350" t="str">
        <f t="shared" si="787"/>
        <v/>
      </c>
      <c r="CG331" s="1350" t="str">
        <f t="shared" si="787"/>
        <v/>
      </c>
      <c r="CH331" s="1350" t="str">
        <f t="shared" si="787"/>
        <v/>
      </c>
      <c r="CI331" s="1350" t="str">
        <f t="shared" si="787"/>
        <v/>
      </c>
      <c r="CJ331" s="1350" t="str">
        <f t="shared" si="787"/>
        <v/>
      </c>
      <c r="CK331" s="1351" t="str">
        <f t="shared" si="787"/>
        <v/>
      </c>
      <c r="CL331" s="1351" t="str">
        <f t="shared" si="787"/>
        <v/>
      </c>
      <c r="CM331" s="1351" t="str">
        <f t="shared" si="787"/>
        <v/>
      </c>
      <c r="CN331" s="1350" t="str">
        <f t="shared" si="787"/>
        <v/>
      </c>
      <c r="CO331" s="1350" t="str">
        <f t="shared" si="787"/>
        <v/>
      </c>
      <c r="CP331" s="1350" t="str">
        <f t="shared" si="787"/>
        <v/>
      </c>
      <c r="CQ331" s="1350" t="str">
        <f t="shared" si="787"/>
        <v/>
      </c>
      <c r="CR331" s="1350" t="str">
        <f t="shared" si="787"/>
        <v/>
      </c>
      <c r="CS331" s="1349" t="str">
        <f t="shared" si="787"/>
        <v/>
      </c>
      <c r="CT331" s="1352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261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8" t="str">
        <f t="shared" si="787"/>
        <v/>
      </c>
      <c r="CE332" s="1349" t="str">
        <f t="shared" si="787"/>
        <v/>
      </c>
      <c r="CF332" s="1350" t="str">
        <f t="shared" si="787"/>
        <v/>
      </c>
      <c r="CG332" s="1350" t="str">
        <f t="shared" si="787"/>
        <v/>
      </c>
      <c r="CH332" s="1350" t="str">
        <f t="shared" si="787"/>
        <v/>
      </c>
      <c r="CI332" s="1350" t="str">
        <f t="shared" si="787"/>
        <v/>
      </c>
      <c r="CJ332" s="1350" t="str">
        <f t="shared" si="787"/>
        <v/>
      </c>
      <c r="CK332" s="1351" t="str">
        <f t="shared" si="787"/>
        <v/>
      </c>
      <c r="CL332" s="1351" t="str">
        <f t="shared" si="787"/>
        <v/>
      </c>
      <c r="CM332" s="1351" t="str">
        <f t="shared" si="787"/>
        <v/>
      </c>
      <c r="CN332" s="1350" t="str">
        <f t="shared" si="787"/>
        <v/>
      </c>
      <c r="CO332" s="1350" t="str">
        <f t="shared" si="787"/>
        <v/>
      </c>
      <c r="CP332" s="1350" t="str">
        <f t="shared" si="787"/>
        <v/>
      </c>
      <c r="CQ332" s="1350" t="str">
        <f t="shared" si="787"/>
        <v/>
      </c>
      <c r="CR332" s="1350" t="str">
        <f t="shared" si="787"/>
        <v/>
      </c>
      <c r="CS332" s="1349" t="str">
        <f t="shared" si="787"/>
        <v/>
      </c>
      <c r="CT332" s="1352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8" t="str">
        <f t="shared" si="787"/>
        <v/>
      </c>
      <c r="CE333" s="1349" t="str">
        <f t="shared" si="787"/>
        <v/>
      </c>
      <c r="CF333" s="1350" t="str">
        <f t="shared" si="787"/>
        <v/>
      </c>
      <c r="CG333" s="1350" t="str">
        <f t="shared" si="787"/>
        <v/>
      </c>
      <c r="CH333" s="1350" t="str">
        <f t="shared" si="787"/>
        <v/>
      </c>
      <c r="CI333" s="1350" t="str">
        <f t="shared" si="787"/>
        <v/>
      </c>
      <c r="CJ333" s="1350" t="str">
        <f t="shared" si="787"/>
        <v/>
      </c>
      <c r="CK333" s="1351" t="str">
        <f t="shared" si="787"/>
        <v/>
      </c>
      <c r="CL333" s="1351" t="str">
        <f t="shared" si="787"/>
        <v/>
      </c>
      <c r="CM333" s="1351" t="str">
        <f t="shared" si="787"/>
        <v/>
      </c>
      <c r="CN333" s="1350" t="str">
        <f t="shared" si="787"/>
        <v/>
      </c>
      <c r="CO333" s="1350" t="str">
        <f t="shared" si="787"/>
        <v/>
      </c>
      <c r="CP333" s="1350" t="str">
        <f t="shared" si="787"/>
        <v/>
      </c>
      <c r="CQ333" s="1350" t="str">
        <f t="shared" si="787"/>
        <v/>
      </c>
      <c r="CR333" s="1350" t="str">
        <f t="shared" si="787"/>
        <v/>
      </c>
      <c r="CS333" s="1349" t="str">
        <f t="shared" si="787"/>
        <v/>
      </c>
      <c r="CT333" s="1352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249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8" t="str">
        <f t="shared" si="787"/>
        <v/>
      </c>
      <c r="CE334" s="1349" t="str">
        <f t="shared" si="787"/>
        <v/>
      </c>
      <c r="CF334" s="1350" t="str">
        <f t="shared" si="787"/>
        <v/>
      </c>
      <c r="CG334" s="1350" t="str">
        <f t="shared" si="787"/>
        <v/>
      </c>
      <c r="CH334" s="1350" t="str">
        <f t="shared" si="787"/>
        <v/>
      </c>
      <c r="CI334" s="1350" t="str">
        <f t="shared" si="787"/>
        <v/>
      </c>
      <c r="CJ334" s="1350" t="str">
        <f t="shared" si="787"/>
        <v/>
      </c>
      <c r="CK334" s="1351" t="str">
        <f t="shared" si="787"/>
        <v/>
      </c>
      <c r="CL334" s="1351" t="str">
        <f t="shared" si="787"/>
        <v/>
      </c>
      <c r="CM334" s="1351" t="str">
        <f t="shared" si="787"/>
        <v/>
      </c>
      <c r="CN334" s="1350" t="str">
        <f t="shared" si="787"/>
        <v/>
      </c>
      <c r="CO334" s="1350" t="str">
        <f t="shared" si="787"/>
        <v/>
      </c>
      <c r="CP334" s="1350" t="str">
        <f t="shared" si="787"/>
        <v/>
      </c>
      <c r="CQ334" s="1350" t="str">
        <f t="shared" si="787"/>
        <v/>
      </c>
      <c r="CR334" s="1350" t="str">
        <f t="shared" si="787"/>
        <v/>
      </c>
      <c r="CS334" s="1349" t="str">
        <f t="shared" si="787"/>
        <v/>
      </c>
      <c r="CT334" s="1352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181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8" t="str">
        <f t="shared" si="787"/>
        <v/>
      </c>
      <c r="CE335" s="1349" t="str">
        <f t="shared" si="787"/>
        <v/>
      </c>
      <c r="CF335" s="1350" t="str">
        <f t="shared" si="787"/>
        <v/>
      </c>
      <c r="CG335" s="1350" t="str">
        <f t="shared" si="787"/>
        <v/>
      </c>
      <c r="CH335" s="1350" t="str">
        <f t="shared" si="787"/>
        <v/>
      </c>
      <c r="CI335" s="1350" t="str">
        <f t="shared" si="787"/>
        <v/>
      </c>
      <c r="CJ335" s="1350" t="str">
        <f t="shared" si="787"/>
        <v/>
      </c>
      <c r="CK335" s="1351" t="str">
        <f t="shared" si="787"/>
        <v/>
      </c>
      <c r="CL335" s="1351" t="str">
        <f t="shared" si="787"/>
        <v/>
      </c>
      <c r="CM335" s="1351" t="str">
        <f t="shared" si="787"/>
        <v/>
      </c>
      <c r="CN335" s="1350" t="str">
        <f t="shared" si="787"/>
        <v/>
      </c>
      <c r="CO335" s="1350" t="str">
        <f t="shared" si="787"/>
        <v/>
      </c>
      <c r="CP335" s="1350" t="str">
        <f t="shared" si="787"/>
        <v/>
      </c>
      <c r="CQ335" s="1350" t="str">
        <f t="shared" si="787"/>
        <v/>
      </c>
      <c r="CR335" s="1350" t="str">
        <f t="shared" si="787"/>
        <v/>
      </c>
      <c r="CS335" s="1349" t="str">
        <f t="shared" si="787"/>
        <v/>
      </c>
      <c r="CT335" s="1352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183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8" t="str">
        <f t="shared" si="787"/>
        <v/>
      </c>
      <c r="CE336" s="1349" t="str">
        <f t="shared" si="787"/>
        <v/>
      </c>
      <c r="CF336" s="1350" t="str">
        <f t="shared" si="787"/>
        <v/>
      </c>
      <c r="CG336" s="1350" t="str">
        <f t="shared" si="787"/>
        <v/>
      </c>
      <c r="CH336" s="1350" t="str">
        <f t="shared" si="787"/>
        <v/>
      </c>
      <c r="CI336" s="1350" t="str">
        <f t="shared" si="787"/>
        <v/>
      </c>
      <c r="CJ336" s="1350" t="str">
        <f t="shared" si="787"/>
        <v/>
      </c>
      <c r="CK336" s="1351" t="str">
        <f t="shared" si="787"/>
        <v/>
      </c>
      <c r="CL336" s="1351" t="str">
        <f t="shared" si="787"/>
        <v/>
      </c>
      <c r="CM336" s="1351" t="str">
        <f t="shared" si="787"/>
        <v/>
      </c>
      <c r="CN336" s="1350" t="str">
        <f t="shared" si="787"/>
        <v/>
      </c>
      <c r="CO336" s="1350" t="str">
        <f t="shared" si="787"/>
        <v/>
      </c>
      <c r="CP336" s="1350" t="str">
        <f t="shared" si="787"/>
        <v/>
      </c>
      <c r="CQ336" s="1350" t="str">
        <f t="shared" si="787"/>
        <v/>
      </c>
      <c r="CR336" s="1350" t="str">
        <f t="shared" si="787"/>
        <v/>
      </c>
      <c r="CS336" s="1349" t="str">
        <f t="shared" si="787"/>
        <v/>
      </c>
      <c r="CT336" s="1352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250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8" t="str">
        <f t="shared" si="787"/>
        <v/>
      </c>
      <c r="CE337" s="1349" t="str">
        <f t="shared" si="787"/>
        <v/>
      </c>
      <c r="CF337" s="1350" t="str">
        <f t="shared" si="787"/>
        <v/>
      </c>
      <c r="CG337" s="1350" t="str">
        <f t="shared" si="787"/>
        <v/>
      </c>
      <c r="CH337" s="1350" t="str">
        <f t="shared" si="787"/>
        <v/>
      </c>
      <c r="CI337" s="1350" t="str">
        <f t="shared" si="787"/>
        <v/>
      </c>
      <c r="CJ337" s="1350" t="str">
        <f t="shared" si="787"/>
        <v/>
      </c>
      <c r="CK337" s="1351" t="str">
        <f t="shared" si="787"/>
        <v/>
      </c>
      <c r="CL337" s="1351" t="str">
        <f t="shared" si="787"/>
        <v/>
      </c>
      <c r="CM337" s="1351" t="str">
        <f t="shared" si="787"/>
        <v/>
      </c>
      <c r="CN337" s="1350" t="str">
        <f t="shared" si="787"/>
        <v/>
      </c>
      <c r="CO337" s="1350" t="str">
        <f t="shared" si="787"/>
        <v/>
      </c>
      <c r="CP337" s="1350" t="str">
        <f t="shared" si="787"/>
        <v/>
      </c>
      <c r="CQ337" s="1350" t="str">
        <f t="shared" si="787"/>
        <v/>
      </c>
      <c r="CR337" s="1350" t="str">
        <f t="shared" si="787"/>
        <v/>
      </c>
      <c r="CS337" s="1349" t="str">
        <f t="shared" si="787"/>
        <v/>
      </c>
      <c r="CT337" s="1352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4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5" t="str">
        <f t="shared" si="818"/>
        <v/>
      </c>
      <c r="CG338" s="1355" t="str">
        <f t="shared" si="818"/>
        <v/>
      </c>
      <c r="CH338" s="1355" t="str">
        <f t="shared" si="818"/>
        <v/>
      </c>
      <c r="CI338" s="1355" t="str">
        <f t="shared" si="818"/>
        <v/>
      </c>
      <c r="CJ338" s="1355" t="str">
        <f t="shared" si="818"/>
        <v/>
      </c>
      <c r="CK338" s="1356" t="str">
        <f t="shared" si="818"/>
        <v/>
      </c>
      <c r="CL338" s="1356" t="str">
        <f t="shared" si="818"/>
        <v/>
      </c>
      <c r="CM338" s="1356" t="str">
        <f t="shared" si="818"/>
        <v/>
      </c>
      <c r="CN338" s="1355" t="str">
        <f t="shared" si="818"/>
        <v/>
      </c>
      <c r="CO338" s="1355" t="str">
        <f t="shared" si="818"/>
        <v/>
      </c>
      <c r="CP338" s="1355" t="str">
        <f t="shared" si="818"/>
        <v/>
      </c>
      <c r="CQ338" s="1355" t="str">
        <f t="shared" si="818"/>
        <v/>
      </c>
      <c r="CR338" s="1355" t="str">
        <f t="shared" si="818"/>
        <v/>
      </c>
      <c r="CS338" s="1354" t="str">
        <f t="shared" si="818"/>
        <v/>
      </c>
      <c r="CT338" s="1357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266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si="818"/>
        <v/>
      </c>
      <c r="CF339" s="1350" t="str">
        <f t="shared" si="818"/>
        <v/>
      </c>
      <c r="CG339" s="1350" t="str">
        <f t="shared" si="818"/>
        <v/>
      </c>
      <c r="CH339" s="1350" t="str">
        <f t="shared" si="818"/>
        <v/>
      </c>
      <c r="CI339" s="1350">
        <f t="shared" si="818"/>
        <v>3</v>
      </c>
      <c r="CJ339" s="1350">
        <f t="shared" si="818"/>
        <v>10</v>
      </c>
      <c r="CK339" s="1351">
        <f t="shared" si="818"/>
        <v>10</v>
      </c>
      <c r="CL339" s="1351">
        <f t="shared" si="818"/>
        <v>10</v>
      </c>
      <c r="CM339" s="1351">
        <f t="shared" si="818"/>
        <v>12</v>
      </c>
      <c r="CN339" s="1350">
        <f t="shared" si="818"/>
        <v>15</v>
      </c>
      <c r="CO339" s="1350">
        <f t="shared" si="818"/>
        <v>20</v>
      </c>
      <c r="CP339" s="1350" t="str">
        <f t="shared" si="818"/>
        <v/>
      </c>
      <c r="CQ339" s="1350" t="str">
        <f t="shared" si="818"/>
        <v/>
      </c>
      <c r="CR339" s="1350" t="str">
        <f t="shared" si="818"/>
        <v/>
      </c>
      <c r="CS339" s="1349" t="str">
        <f t="shared" si="818"/>
        <v/>
      </c>
      <c r="CT339" s="1352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259</v>
      </c>
      <c r="B340" s="162" t="s">
        <v>279</v>
      </c>
      <c r="C340" s="162" t="s">
        <v>279</v>
      </c>
      <c r="D340" s="162" t="s">
        <v>279</v>
      </c>
      <c r="E340" s="162" t="s">
        <v>279</v>
      </c>
      <c r="F340" s="162" t="s">
        <v>279</v>
      </c>
      <c r="G340" s="162" t="s">
        <v>279</v>
      </c>
      <c r="H340" s="162"/>
      <c r="I340" s="162" t="s">
        <v>279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279</v>
      </c>
      <c r="U340" s="162" t="s">
        <v>279</v>
      </c>
      <c r="V340" s="162" t="s">
        <v>279</v>
      </c>
      <c r="W340" s="162" t="s">
        <v>279</v>
      </c>
      <c r="X340" s="162" t="s">
        <v>762</v>
      </c>
      <c r="Y340" s="162" t="s">
        <v>279</v>
      </c>
      <c r="Z340" s="162" t="s">
        <v>279</v>
      </c>
      <c r="AA340" s="162" t="s">
        <v>279</v>
      </c>
      <c r="AB340" s="162" t="s">
        <v>279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261</v>
      </c>
      <c r="AM340" s="162" t="s">
        <v>261</v>
      </c>
      <c r="AN340" s="162" t="s">
        <v>261</v>
      </c>
      <c r="AO340" s="162" t="s">
        <v>261</v>
      </c>
      <c r="AP340" s="162" t="s">
        <v>261</v>
      </c>
      <c r="AQ340" s="162" t="s">
        <v>261</v>
      </c>
      <c r="AR340" s="162" t="s">
        <v>261</v>
      </c>
      <c r="AS340" s="162"/>
      <c r="AT340" s="162" t="s">
        <v>261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261</v>
      </c>
      <c r="BE340" s="162" t="s">
        <v>261</v>
      </c>
      <c r="BF340" s="162" t="s">
        <v>261</v>
      </c>
      <c r="BG340" s="162"/>
      <c r="BH340" s="162" t="s">
        <v>261</v>
      </c>
      <c r="BI340" s="162" t="s">
        <v>261</v>
      </c>
      <c r="BJ340" s="162"/>
      <c r="BK340" s="162" t="s">
        <v>261</v>
      </c>
      <c r="BL340" s="162" t="s">
        <v>261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91"/>
      <c r="CE340" s="1392"/>
      <c r="CF340" s="1392"/>
      <c r="CG340" s="1392"/>
      <c r="CH340" s="1392"/>
      <c r="CI340" s="1392"/>
      <c r="CJ340" s="1392"/>
      <c r="CK340" s="1392"/>
      <c r="CL340" s="1392"/>
      <c r="CM340" s="1392"/>
      <c r="CN340" s="1392"/>
      <c r="CO340" s="1392"/>
      <c r="CP340" s="1392"/>
      <c r="CQ340" s="1392"/>
      <c r="CR340" s="1392"/>
      <c r="CS340" s="1392"/>
      <c r="CT340" s="1374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260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8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9" t="str">
        <f t="shared" si="823"/>
        <v/>
      </c>
      <c r="CF341" s="1350" t="str">
        <f t="shared" si="823"/>
        <v/>
      </c>
      <c r="CG341" s="1350" t="str">
        <f t="shared" si="823"/>
        <v/>
      </c>
      <c r="CH341" s="1350" t="str">
        <f t="shared" si="823"/>
        <v/>
      </c>
      <c r="CI341" s="1350">
        <f t="shared" si="823"/>
        <v>50</v>
      </c>
      <c r="CJ341" s="1350">
        <f t="shared" si="823"/>
        <v>50</v>
      </c>
      <c r="CK341" s="1351">
        <f t="shared" si="823"/>
        <v>50</v>
      </c>
      <c r="CL341" s="1351">
        <f t="shared" si="823"/>
        <v>50</v>
      </c>
      <c r="CM341" s="1351">
        <f t="shared" si="823"/>
        <v>50</v>
      </c>
      <c r="CN341" s="1350">
        <f t="shared" si="823"/>
        <v>50</v>
      </c>
      <c r="CO341" s="1350">
        <f t="shared" si="823"/>
        <v>90</v>
      </c>
      <c r="CP341" s="1350" t="str">
        <f t="shared" si="823"/>
        <v/>
      </c>
      <c r="CQ341" s="1350" t="str">
        <f t="shared" si="823"/>
        <v/>
      </c>
      <c r="CR341" s="1350" t="str">
        <f t="shared" si="823"/>
        <v/>
      </c>
      <c r="CS341" s="1349" t="str">
        <f t="shared" si="823"/>
        <v/>
      </c>
      <c r="CT341" s="1352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261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8" t="str">
        <f t="shared" si="823"/>
        <v/>
      </c>
      <c r="CE342" s="1349" t="str">
        <f t="shared" si="823"/>
        <v/>
      </c>
      <c r="CF342" s="1350" t="str">
        <f t="shared" si="823"/>
        <v/>
      </c>
      <c r="CG342" s="1350" t="str">
        <f t="shared" si="823"/>
        <v/>
      </c>
      <c r="CH342" s="1350" t="str">
        <f t="shared" si="823"/>
        <v/>
      </c>
      <c r="CI342" s="1350">
        <f t="shared" si="823"/>
        <v>150</v>
      </c>
      <c r="CJ342" s="1350">
        <f t="shared" si="823"/>
        <v>500</v>
      </c>
      <c r="CK342" s="1351">
        <f t="shared" si="823"/>
        <v>500</v>
      </c>
      <c r="CL342" s="1351">
        <f t="shared" si="823"/>
        <v>500</v>
      </c>
      <c r="CM342" s="1351">
        <f t="shared" si="823"/>
        <v>600</v>
      </c>
      <c r="CN342" s="1350">
        <f t="shared" si="823"/>
        <v>1000</v>
      </c>
      <c r="CO342" s="1350">
        <f t="shared" si="823"/>
        <v>1350</v>
      </c>
      <c r="CP342" s="1350" t="str">
        <f t="shared" si="823"/>
        <v/>
      </c>
      <c r="CQ342" s="1350" t="str">
        <f t="shared" si="823"/>
        <v/>
      </c>
      <c r="CR342" s="1350" t="str">
        <f t="shared" si="823"/>
        <v/>
      </c>
      <c r="CS342" s="1349" t="str">
        <f t="shared" si="823"/>
        <v/>
      </c>
      <c r="CT342" s="1352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8">
        <f t="shared" si="823"/>
        <v>5790</v>
      </c>
      <c r="CE343" s="1349">
        <f t="shared" si="823"/>
        <v>5790</v>
      </c>
      <c r="CF343" s="1350">
        <f t="shared" si="823"/>
        <v>5790</v>
      </c>
      <c r="CG343" s="1350">
        <f t="shared" si="823"/>
        <v>5790</v>
      </c>
      <c r="CH343" s="1350">
        <f t="shared" si="823"/>
        <v>5790</v>
      </c>
      <c r="CI343" s="1350">
        <f t="shared" si="823"/>
        <v>5790</v>
      </c>
      <c r="CJ343" s="1350">
        <f t="shared" si="823"/>
        <v>5790</v>
      </c>
      <c r="CK343" s="1351">
        <f t="shared" si="823"/>
        <v>5790</v>
      </c>
      <c r="CL343" s="1351">
        <f t="shared" si="823"/>
        <v>5790</v>
      </c>
      <c r="CM343" s="1351">
        <f t="shared" si="823"/>
        <v>5790</v>
      </c>
      <c r="CN343" s="1350">
        <f t="shared" si="823"/>
        <v>5790</v>
      </c>
      <c r="CO343" s="1350">
        <f t="shared" si="823"/>
        <v>5790</v>
      </c>
      <c r="CP343" s="1350">
        <f t="shared" si="823"/>
        <v>5790</v>
      </c>
      <c r="CQ343" s="1350">
        <f t="shared" si="823"/>
        <v>5790</v>
      </c>
      <c r="CR343" s="1350">
        <f t="shared" si="823"/>
        <v>5790</v>
      </c>
      <c r="CS343" s="1349">
        <f t="shared" si="823"/>
        <v>5790</v>
      </c>
      <c r="CT343" s="1352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249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8" t="str">
        <f t="shared" si="823"/>
        <v/>
      </c>
      <c r="CE344" s="1349" t="str">
        <f t="shared" si="823"/>
        <v/>
      </c>
      <c r="CF344" s="1350" t="str">
        <f t="shared" si="823"/>
        <v/>
      </c>
      <c r="CG344" s="1350" t="str">
        <f t="shared" si="823"/>
        <v/>
      </c>
      <c r="CH344" s="1350" t="str">
        <f t="shared" si="823"/>
        <v/>
      </c>
      <c r="CI344" s="1350" t="str">
        <f t="shared" si="823"/>
        <v/>
      </c>
      <c r="CJ344" s="1350">
        <f t="shared" si="823"/>
        <v>0</v>
      </c>
      <c r="CK344" s="1351">
        <f t="shared" si="823"/>
        <v>200</v>
      </c>
      <c r="CL344" s="1351">
        <f t="shared" si="823"/>
        <v>250</v>
      </c>
      <c r="CM344" s="1351">
        <f t="shared" si="823"/>
        <v>250</v>
      </c>
      <c r="CN344" s="1350">
        <f t="shared" si="823"/>
        <v>350</v>
      </c>
      <c r="CO344" s="1350">
        <f t="shared" si="823"/>
        <v>900</v>
      </c>
      <c r="CP344" s="1350" t="str">
        <f t="shared" si="823"/>
        <v/>
      </c>
      <c r="CQ344" s="1350" t="str">
        <f t="shared" si="823"/>
        <v/>
      </c>
      <c r="CR344" s="1350" t="str">
        <f t="shared" si="823"/>
        <v/>
      </c>
      <c r="CS344" s="1349" t="str">
        <f t="shared" si="823"/>
        <v/>
      </c>
      <c r="CT344" s="1352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181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8" t="str">
        <f t="shared" si="823"/>
        <v/>
      </c>
      <c r="CE345" s="1349" t="str">
        <f t="shared" si="823"/>
        <v/>
      </c>
      <c r="CF345" s="1350" t="str">
        <f t="shared" si="823"/>
        <v/>
      </c>
      <c r="CG345" s="1350" t="str">
        <f t="shared" si="823"/>
        <v/>
      </c>
      <c r="CH345" s="1350" t="str">
        <f t="shared" si="823"/>
        <v/>
      </c>
      <c r="CI345" s="1350" t="str">
        <f t="shared" si="823"/>
        <v/>
      </c>
      <c r="CJ345" s="1350">
        <f t="shared" si="823"/>
        <v>1.2</v>
      </c>
      <c r="CK345" s="1351">
        <f t="shared" si="823"/>
        <v>1.6666000000000001</v>
      </c>
      <c r="CL345" s="1351">
        <f t="shared" si="823"/>
        <v>2</v>
      </c>
      <c r="CM345" s="1351">
        <f t="shared" si="823"/>
        <v>3</v>
      </c>
      <c r="CN345" s="1350">
        <f t="shared" si="823"/>
        <v>3.6</v>
      </c>
      <c r="CO345" s="1350" t="str">
        <f t="shared" si="823"/>
        <v/>
      </c>
      <c r="CP345" s="1350" t="str">
        <f t="shared" si="823"/>
        <v/>
      </c>
      <c r="CQ345" s="1350" t="str">
        <f t="shared" si="823"/>
        <v/>
      </c>
      <c r="CR345" s="1350" t="str">
        <f t="shared" si="823"/>
        <v/>
      </c>
      <c r="CS345" s="1349" t="str">
        <f t="shared" si="823"/>
        <v/>
      </c>
      <c r="CT345" s="1352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183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8" t="str">
        <f t="shared" si="823"/>
        <v/>
      </c>
      <c r="CE346" s="1349" t="str">
        <f t="shared" si="823"/>
        <v/>
      </c>
      <c r="CF346" s="1350" t="str">
        <f t="shared" si="823"/>
        <v/>
      </c>
      <c r="CG346" s="1350" t="str">
        <f t="shared" si="823"/>
        <v/>
      </c>
      <c r="CH346" s="1350" t="str">
        <f t="shared" si="823"/>
        <v/>
      </c>
      <c r="CI346" s="1350" t="str">
        <f t="shared" si="823"/>
        <v/>
      </c>
      <c r="CJ346" s="1350">
        <f t="shared" si="823"/>
        <v>0</v>
      </c>
      <c r="CK346" s="1351">
        <f t="shared" si="823"/>
        <v>420</v>
      </c>
      <c r="CL346" s="1351">
        <f t="shared" si="823"/>
        <v>500</v>
      </c>
      <c r="CM346" s="1351">
        <f t="shared" si="823"/>
        <v>600</v>
      </c>
      <c r="CN346" s="1350">
        <f t="shared" si="823"/>
        <v>900</v>
      </c>
      <c r="CO346" s="1350">
        <f t="shared" si="823"/>
        <v>1499.94</v>
      </c>
      <c r="CP346" s="1350" t="str">
        <f t="shared" si="823"/>
        <v/>
      </c>
      <c r="CQ346" s="1350" t="str">
        <f t="shared" si="823"/>
        <v/>
      </c>
      <c r="CR346" s="1350" t="str">
        <f t="shared" si="823"/>
        <v/>
      </c>
      <c r="CS346" s="1349" t="str">
        <f t="shared" si="823"/>
        <v/>
      </c>
      <c r="CT346" s="1352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250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8" t="str">
        <f t="shared" si="823"/>
        <v/>
      </c>
      <c r="CE347" s="1349" t="str">
        <f t="shared" si="823"/>
        <v/>
      </c>
      <c r="CF347" s="1350" t="str">
        <f t="shared" si="823"/>
        <v/>
      </c>
      <c r="CG347" s="1350" t="str">
        <f t="shared" si="823"/>
        <v/>
      </c>
      <c r="CH347" s="1350" t="str">
        <f t="shared" si="823"/>
        <v/>
      </c>
      <c r="CI347" s="1350" t="str">
        <f t="shared" si="823"/>
        <v/>
      </c>
      <c r="CJ347" s="1350">
        <f t="shared" si="823"/>
        <v>0</v>
      </c>
      <c r="CK347" s="1351">
        <f t="shared" si="823"/>
        <v>0</v>
      </c>
      <c r="CL347" s="1351">
        <f t="shared" si="823"/>
        <v>0</v>
      </c>
      <c r="CM347" s="1351">
        <f t="shared" si="823"/>
        <v>0</v>
      </c>
      <c r="CN347" s="1350">
        <f t="shared" si="823"/>
        <v>0</v>
      </c>
      <c r="CO347" s="1350">
        <f t="shared" si="823"/>
        <v>50</v>
      </c>
      <c r="CP347" s="1350" t="str">
        <f t="shared" si="823"/>
        <v/>
      </c>
      <c r="CQ347" s="1350" t="str">
        <f t="shared" si="823"/>
        <v/>
      </c>
      <c r="CR347" s="1350" t="str">
        <f t="shared" si="823"/>
        <v/>
      </c>
      <c r="CS347" s="1349" t="str">
        <f t="shared" si="823"/>
        <v/>
      </c>
      <c r="CT347" s="1352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4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5" t="str">
        <f t="shared" si="858"/>
        <v/>
      </c>
      <c r="CG348" s="1355" t="str">
        <f t="shared" si="858"/>
        <v/>
      </c>
      <c r="CH348" s="1355" t="str">
        <f t="shared" si="858"/>
        <v/>
      </c>
      <c r="CI348" s="1355">
        <f t="shared" si="858"/>
        <v>7.0817025440313111E-2</v>
      </c>
      <c r="CJ348" s="1355">
        <f t="shared" si="858"/>
        <v>7.5538160469667326E-2</v>
      </c>
      <c r="CK348" s="1356">
        <f t="shared" si="858"/>
        <v>0.11330724070450097</v>
      </c>
      <c r="CL348" s="1356">
        <f t="shared" si="858"/>
        <v>0.15737116764514025</v>
      </c>
      <c r="CM348" s="1356">
        <f t="shared" si="858"/>
        <v>0.16996086105675146</v>
      </c>
      <c r="CN348" s="1355">
        <f t="shared" si="858"/>
        <v>0.18884540117416829</v>
      </c>
      <c r="CO348" s="1355">
        <f t="shared" si="858"/>
        <v>0.27468421988969938</v>
      </c>
      <c r="CP348" s="1355" t="str">
        <f t="shared" si="858"/>
        <v/>
      </c>
      <c r="CQ348" s="1355" t="str">
        <f t="shared" si="858"/>
        <v/>
      </c>
      <c r="CR348" s="1355" t="str">
        <f t="shared" si="858"/>
        <v/>
      </c>
      <c r="CS348" s="1354" t="str">
        <f t="shared" si="858"/>
        <v/>
      </c>
      <c r="CT348" s="1357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267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859"/>
        <v/>
      </c>
      <c r="CG349" s="1350" t="str">
        <f t="shared" si="859"/>
        <v/>
      </c>
      <c r="CH349" s="1350" t="str">
        <f t="shared" si="859"/>
        <v/>
      </c>
      <c r="CI349" s="1350" t="str">
        <f t="shared" si="859"/>
        <v/>
      </c>
      <c r="CJ349" s="1350" t="str">
        <f t="shared" si="859"/>
        <v/>
      </c>
      <c r="CK349" s="1351" t="str">
        <f t="shared" si="859"/>
        <v/>
      </c>
      <c r="CL349" s="1351" t="str">
        <f t="shared" si="859"/>
        <v/>
      </c>
      <c r="CM349" s="1351" t="str">
        <f t="shared" si="859"/>
        <v/>
      </c>
      <c r="CN349" s="1350" t="str">
        <f t="shared" si="859"/>
        <v/>
      </c>
      <c r="CO349" s="1350" t="str">
        <f t="shared" si="859"/>
        <v/>
      </c>
      <c r="CP349" s="1350" t="str">
        <f t="shared" si="859"/>
        <v/>
      </c>
      <c r="CQ349" s="1350" t="str">
        <f t="shared" si="859"/>
        <v/>
      </c>
      <c r="CR349" s="1350" t="str">
        <f t="shared" si="859"/>
        <v/>
      </c>
      <c r="CS349" s="1349" t="str">
        <f t="shared" si="859"/>
        <v/>
      </c>
      <c r="CT349" s="1352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91"/>
      <c r="CE350" s="1392"/>
      <c r="CF350" s="1392"/>
      <c r="CG350" s="1392"/>
      <c r="CH350" s="1392"/>
      <c r="CI350" s="1392"/>
      <c r="CJ350" s="1392"/>
      <c r="CK350" s="1392"/>
      <c r="CL350" s="1392"/>
      <c r="CM350" s="1392"/>
      <c r="CN350" s="1392"/>
      <c r="CO350" s="1392"/>
      <c r="CP350" s="1392"/>
      <c r="CQ350" s="1392"/>
      <c r="CR350" s="1392"/>
      <c r="CS350" s="1392"/>
      <c r="CT350" s="1374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8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9" t="str">
        <f t="shared" si="864"/>
        <v/>
      </c>
      <c r="CF351" s="1350" t="str">
        <f t="shared" si="864"/>
        <v/>
      </c>
      <c r="CG351" s="1350" t="str">
        <f t="shared" si="864"/>
        <v/>
      </c>
      <c r="CH351" s="1350" t="str">
        <f t="shared" si="864"/>
        <v/>
      </c>
      <c r="CI351" s="1350" t="str">
        <f t="shared" si="864"/>
        <v/>
      </c>
      <c r="CJ351" s="1350" t="str">
        <f t="shared" si="864"/>
        <v/>
      </c>
      <c r="CK351" s="1351" t="str">
        <f t="shared" si="864"/>
        <v/>
      </c>
      <c r="CL351" s="1351" t="str">
        <f t="shared" si="864"/>
        <v/>
      </c>
      <c r="CM351" s="1351" t="str">
        <f t="shared" si="864"/>
        <v/>
      </c>
      <c r="CN351" s="1350" t="str">
        <f t="shared" si="864"/>
        <v/>
      </c>
      <c r="CO351" s="1350" t="str">
        <f t="shared" si="864"/>
        <v/>
      </c>
      <c r="CP351" s="1350" t="str">
        <f t="shared" si="864"/>
        <v/>
      </c>
      <c r="CQ351" s="1350" t="str">
        <f t="shared" si="864"/>
        <v/>
      </c>
      <c r="CR351" s="1350" t="str">
        <f t="shared" si="864"/>
        <v/>
      </c>
      <c r="CS351" s="1349" t="str">
        <f t="shared" si="864"/>
        <v/>
      </c>
      <c r="CT351" s="1352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261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8" t="str">
        <f t="shared" si="864"/>
        <v/>
      </c>
      <c r="CE352" s="1349" t="str">
        <f t="shared" si="864"/>
        <v/>
      </c>
      <c r="CF352" s="1350" t="str">
        <f t="shared" si="864"/>
        <v/>
      </c>
      <c r="CG352" s="1350" t="str">
        <f t="shared" si="864"/>
        <v/>
      </c>
      <c r="CH352" s="1350" t="str">
        <f t="shared" si="864"/>
        <v/>
      </c>
      <c r="CI352" s="1350" t="str">
        <f t="shared" si="864"/>
        <v/>
      </c>
      <c r="CJ352" s="1350" t="str">
        <f t="shared" si="864"/>
        <v/>
      </c>
      <c r="CK352" s="1351" t="str">
        <f t="shared" si="864"/>
        <v/>
      </c>
      <c r="CL352" s="1351" t="str">
        <f t="shared" si="864"/>
        <v/>
      </c>
      <c r="CM352" s="1351" t="str">
        <f t="shared" si="864"/>
        <v/>
      </c>
      <c r="CN352" s="1350" t="str">
        <f t="shared" si="864"/>
        <v/>
      </c>
      <c r="CO352" s="1350" t="str">
        <f t="shared" si="864"/>
        <v/>
      </c>
      <c r="CP352" s="1350" t="str">
        <f t="shared" si="864"/>
        <v/>
      </c>
      <c r="CQ352" s="1350" t="str">
        <f t="shared" si="864"/>
        <v/>
      </c>
      <c r="CR352" s="1350" t="str">
        <f t="shared" si="864"/>
        <v/>
      </c>
      <c r="CS352" s="1349" t="str">
        <f t="shared" si="864"/>
        <v/>
      </c>
      <c r="CT352" s="1352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8">
        <f t="shared" si="864"/>
        <v>3670</v>
      </c>
      <c r="CE353" s="1349">
        <f t="shared" si="864"/>
        <v>3670</v>
      </c>
      <c r="CF353" s="1350">
        <f t="shared" si="864"/>
        <v>3670</v>
      </c>
      <c r="CG353" s="1350">
        <f t="shared" si="864"/>
        <v>3670</v>
      </c>
      <c r="CH353" s="1350">
        <f t="shared" si="864"/>
        <v>3670</v>
      </c>
      <c r="CI353" s="1350">
        <f t="shared" si="864"/>
        <v>3670</v>
      </c>
      <c r="CJ353" s="1350">
        <f t="shared" si="864"/>
        <v>3670</v>
      </c>
      <c r="CK353" s="1351">
        <f t="shared" si="864"/>
        <v>3670</v>
      </c>
      <c r="CL353" s="1351">
        <f t="shared" si="864"/>
        <v>3670</v>
      </c>
      <c r="CM353" s="1351">
        <f t="shared" si="864"/>
        <v>3670</v>
      </c>
      <c r="CN353" s="1350">
        <f t="shared" si="864"/>
        <v>3670</v>
      </c>
      <c r="CO353" s="1350">
        <f t="shared" si="864"/>
        <v>3670</v>
      </c>
      <c r="CP353" s="1350">
        <f t="shared" si="864"/>
        <v>3670</v>
      </c>
      <c r="CQ353" s="1350">
        <f t="shared" si="864"/>
        <v>3670</v>
      </c>
      <c r="CR353" s="1350">
        <f t="shared" si="864"/>
        <v>3670</v>
      </c>
      <c r="CS353" s="1349">
        <f t="shared" si="864"/>
        <v>3670</v>
      </c>
      <c r="CT353" s="1352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249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8" t="str">
        <f t="shared" si="864"/>
        <v/>
      </c>
      <c r="CE354" s="1349" t="str">
        <f t="shared" si="864"/>
        <v/>
      </c>
      <c r="CF354" s="1350" t="str">
        <f t="shared" si="864"/>
        <v/>
      </c>
      <c r="CG354" s="1350" t="str">
        <f t="shared" si="864"/>
        <v/>
      </c>
      <c r="CH354" s="1350" t="str">
        <f t="shared" si="864"/>
        <v/>
      </c>
      <c r="CI354" s="1350" t="str">
        <f t="shared" si="864"/>
        <v/>
      </c>
      <c r="CJ354" s="1350" t="str">
        <f t="shared" si="864"/>
        <v/>
      </c>
      <c r="CK354" s="1351" t="str">
        <f t="shared" si="864"/>
        <v/>
      </c>
      <c r="CL354" s="1351" t="str">
        <f t="shared" si="864"/>
        <v/>
      </c>
      <c r="CM354" s="1351" t="str">
        <f t="shared" si="864"/>
        <v/>
      </c>
      <c r="CN354" s="1350" t="str">
        <f t="shared" si="864"/>
        <v/>
      </c>
      <c r="CO354" s="1350" t="str">
        <f t="shared" si="864"/>
        <v/>
      </c>
      <c r="CP354" s="1350" t="str">
        <f t="shared" si="864"/>
        <v/>
      </c>
      <c r="CQ354" s="1350" t="str">
        <f t="shared" si="864"/>
        <v/>
      </c>
      <c r="CR354" s="1350" t="str">
        <f t="shared" si="864"/>
        <v/>
      </c>
      <c r="CS354" s="1349" t="str">
        <f t="shared" si="864"/>
        <v/>
      </c>
      <c r="CT354" s="1352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181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8" t="str">
        <f t="shared" si="864"/>
        <v/>
      </c>
      <c r="CE355" s="1349" t="str">
        <f t="shared" si="864"/>
        <v/>
      </c>
      <c r="CF355" s="1350" t="str">
        <f t="shared" si="864"/>
        <v/>
      </c>
      <c r="CG355" s="1350" t="str">
        <f t="shared" si="864"/>
        <v/>
      </c>
      <c r="CH355" s="1350" t="str">
        <f t="shared" si="864"/>
        <v/>
      </c>
      <c r="CI355" s="1350" t="str">
        <f t="shared" si="864"/>
        <v/>
      </c>
      <c r="CJ355" s="1350" t="str">
        <f t="shared" si="864"/>
        <v/>
      </c>
      <c r="CK355" s="1351" t="str">
        <f t="shared" si="864"/>
        <v/>
      </c>
      <c r="CL355" s="1351" t="str">
        <f t="shared" si="864"/>
        <v/>
      </c>
      <c r="CM355" s="1351" t="str">
        <f t="shared" si="864"/>
        <v/>
      </c>
      <c r="CN355" s="1350" t="str">
        <f t="shared" si="864"/>
        <v/>
      </c>
      <c r="CO355" s="1350" t="str">
        <f t="shared" si="864"/>
        <v/>
      </c>
      <c r="CP355" s="1350" t="str">
        <f t="shared" si="864"/>
        <v/>
      </c>
      <c r="CQ355" s="1350" t="str">
        <f t="shared" si="864"/>
        <v/>
      </c>
      <c r="CR355" s="1350" t="str">
        <f t="shared" si="864"/>
        <v/>
      </c>
      <c r="CS355" s="1349" t="str">
        <f t="shared" si="864"/>
        <v/>
      </c>
      <c r="CT355" s="1352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183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8" t="str">
        <f t="shared" si="864"/>
        <v/>
      </c>
      <c r="CE356" s="1349" t="str">
        <f t="shared" si="864"/>
        <v/>
      </c>
      <c r="CF356" s="1350" t="str">
        <f t="shared" si="864"/>
        <v/>
      </c>
      <c r="CG356" s="1350" t="str">
        <f t="shared" si="864"/>
        <v/>
      </c>
      <c r="CH356" s="1350" t="str">
        <f t="shared" si="864"/>
        <v/>
      </c>
      <c r="CI356" s="1350" t="str">
        <f t="shared" si="864"/>
        <v/>
      </c>
      <c r="CJ356" s="1350" t="str">
        <f t="shared" si="864"/>
        <v/>
      </c>
      <c r="CK356" s="1351" t="str">
        <f t="shared" si="864"/>
        <v/>
      </c>
      <c r="CL356" s="1351" t="str">
        <f t="shared" si="864"/>
        <v/>
      </c>
      <c r="CM356" s="1351" t="str">
        <f t="shared" si="864"/>
        <v/>
      </c>
      <c r="CN356" s="1350" t="str">
        <f t="shared" si="864"/>
        <v/>
      </c>
      <c r="CO356" s="1350" t="str">
        <f t="shared" si="864"/>
        <v/>
      </c>
      <c r="CP356" s="1350" t="str">
        <f t="shared" si="864"/>
        <v/>
      </c>
      <c r="CQ356" s="1350" t="str">
        <f t="shared" si="864"/>
        <v/>
      </c>
      <c r="CR356" s="1350" t="str">
        <f t="shared" si="864"/>
        <v/>
      </c>
      <c r="CS356" s="1349" t="str">
        <f t="shared" si="864"/>
        <v/>
      </c>
      <c r="CT356" s="1352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250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8" t="str">
        <f t="shared" si="864"/>
        <v/>
      </c>
      <c r="CE357" s="1349" t="str">
        <f t="shared" si="864"/>
        <v/>
      </c>
      <c r="CF357" s="1350" t="str">
        <f t="shared" si="864"/>
        <v/>
      </c>
      <c r="CG357" s="1350" t="str">
        <f t="shared" si="864"/>
        <v/>
      </c>
      <c r="CH357" s="1350" t="str">
        <f t="shared" si="864"/>
        <v/>
      </c>
      <c r="CI357" s="1350" t="str">
        <f t="shared" si="864"/>
        <v/>
      </c>
      <c r="CJ357" s="1350" t="str">
        <f t="shared" si="864"/>
        <v/>
      </c>
      <c r="CK357" s="1351" t="str">
        <f t="shared" si="864"/>
        <v/>
      </c>
      <c r="CL357" s="1351" t="str">
        <f t="shared" si="864"/>
        <v/>
      </c>
      <c r="CM357" s="1351" t="str">
        <f t="shared" si="864"/>
        <v/>
      </c>
      <c r="CN357" s="1350" t="str">
        <f t="shared" si="864"/>
        <v/>
      </c>
      <c r="CO357" s="1350" t="str">
        <f t="shared" si="864"/>
        <v/>
      </c>
      <c r="CP357" s="1350" t="str">
        <f t="shared" si="864"/>
        <v/>
      </c>
      <c r="CQ357" s="1350" t="str">
        <f t="shared" si="864"/>
        <v/>
      </c>
      <c r="CR357" s="1350" t="str">
        <f t="shared" si="864"/>
        <v/>
      </c>
      <c r="CS357" s="1349" t="str">
        <f t="shared" si="864"/>
        <v/>
      </c>
      <c r="CT357" s="1352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4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5" t="str">
        <f t="shared" si="899"/>
        <v/>
      </c>
      <c r="CG358" s="1355" t="str">
        <f t="shared" si="899"/>
        <v/>
      </c>
      <c r="CH358" s="1355" t="str">
        <f t="shared" si="899"/>
        <v/>
      </c>
      <c r="CI358" s="1355" t="str">
        <f t="shared" si="899"/>
        <v/>
      </c>
      <c r="CJ358" s="1355" t="str">
        <f t="shared" si="899"/>
        <v/>
      </c>
      <c r="CK358" s="1356" t="str">
        <f t="shared" si="899"/>
        <v/>
      </c>
      <c r="CL358" s="1356" t="str">
        <f t="shared" si="899"/>
        <v/>
      </c>
      <c r="CM358" s="1356" t="str">
        <f t="shared" si="899"/>
        <v/>
      </c>
      <c r="CN358" s="1355" t="str">
        <f t="shared" si="899"/>
        <v/>
      </c>
      <c r="CO358" s="1355" t="str">
        <f t="shared" si="899"/>
        <v/>
      </c>
      <c r="CP358" s="1355" t="str">
        <f t="shared" si="899"/>
        <v/>
      </c>
      <c r="CQ358" s="1355" t="str">
        <f t="shared" si="899"/>
        <v/>
      </c>
      <c r="CR358" s="1355" t="str">
        <f t="shared" si="899"/>
        <v/>
      </c>
      <c r="CS358" s="1354" t="str">
        <f t="shared" si="899"/>
        <v/>
      </c>
      <c r="CT358" s="1357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4" t="s">
        <v>803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3"/>
      <c r="CE359" s="1393"/>
      <c r="CF359" s="1393"/>
      <c r="CG359" s="1393"/>
      <c r="CH359" s="1393"/>
      <c r="CI359" s="1393"/>
      <c r="CJ359" s="1393"/>
      <c r="CK359" s="1393"/>
      <c r="CL359" s="1393"/>
      <c r="CM359" s="1393"/>
      <c r="CN359" s="1393"/>
      <c r="CO359" s="1393"/>
      <c r="CP359" s="1393"/>
      <c r="CQ359" s="1393"/>
      <c r="CR359" s="1393"/>
      <c r="CS359" s="1393"/>
      <c r="CT359" s="1394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268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8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9" t="str">
        <f t="shared" si="900"/>
        <v/>
      </c>
      <c r="CF360" s="1350" t="str">
        <f t="shared" si="900"/>
        <v/>
      </c>
      <c r="CG360" s="1350" t="str">
        <f t="shared" si="900"/>
        <v/>
      </c>
      <c r="CH360" s="1350" t="str">
        <f t="shared" si="900"/>
        <v/>
      </c>
      <c r="CI360" s="1350" t="str">
        <f t="shared" si="900"/>
        <v/>
      </c>
      <c r="CJ360" s="1350" t="str">
        <f t="shared" si="900"/>
        <v/>
      </c>
      <c r="CK360" s="1351">
        <f t="shared" si="900"/>
        <v>2</v>
      </c>
      <c r="CL360" s="1351">
        <f t="shared" si="900"/>
        <v>14</v>
      </c>
      <c r="CM360" s="1351">
        <f t="shared" si="900"/>
        <v>20</v>
      </c>
      <c r="CN360" s="1350">
        <f t="shared" si="900"/>
        <v>20</v>
      </c>
      <c r="CO360" s="1350" t="str">
        <f t="shared" si="900"/>
        <v/>
      </c>
      <c r="CP360" s="1350" t="str">
        <f t="shared" si="900"/>
        <v/>
      </c>
      <c r="CQ360" s="1350" t="str">
        <f t="shared" si="900"/>
        <v/>
      </c>
      <c r="CR360" s="1350" t="str">
        <f t="shared" si="900"/>
        <v/>
      </c>
      <c r="CS360" s="1349" t="str">
        <f t="shared" si="900"/>
        <v/>
      </c>
      <c r="CT360" s="1352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259</v>
      </c>
      <c r="B361" s="162"/>
      <c r="C361" s="162" t="s">
        <v>279</v>
      </c>
      <c r="D361" s="162" t="s">
        <v>279</v>
      </c>
      <c r="E361" s="162" t="s">
        <v>279</v>
      </c>
      <c r="F361" s="162" t="s">
        <v>279</v>
      </c>
      <c r="G361" s="162"/>
      <c r="H361" s="162" t="s">
        <v>279</v>
      </c>
      <c r="I361" s="162"/>
      <c r="J361" s="162" t="s">
        <v>279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279</v>
      </c>
      <c r="U361" s="162" t="s">
        <v>279</v>
      </c>
      <c r="V361" s="162" t="s">
        <v>279</v>
      </c>
      <c r="W361" s="162" t="s">
        <v>279</v>
      </c>
      <c r="X361" s="162"/>
      <c r="Y361" s="162" t="s">
        <v>279</v>
      </c>
      <c r="Z361" s="162"/>
      <c r="AA361" s="162" t="s">
        <v>279</v>
      </c>
      <c r="AB361" s="162" t="s">
        <v>279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261</v>
      </c>
      <c r="AN361" s="162"/>
      <c r="AO361" s="162"/>
      <c r="AP361" s="162" t="s">
        <v>261</v>
      </c>
      <c r="AQ361" s="162" t="s">
        <v>261</v>
      </c>
      <c r="AR361" s="162"/>
      <c r="AS361" s="162" t="s">
        <v>261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261</v>
      </c>
      <c r="BF361" s="162"/>
      <c r="BG361" s="162" t="s">
        <v>261</v>
      </c>
      <c r="BH361" s="162" t="s">
        <v>261</v>
      </c>
      <c r="BI361" s="162"/>
      <c r="BJ361" s="162"/>
      <c r="BK361" s="162"/>
      <c r="BL361" s="162" t="s">
        <v>261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91"/>
      <c r="CE361" s="1392"/>
      <c r="CF361" s="1392"/>
      <c r="CG361" s="1392"/>
      <c r="CH361" s="1392"/>
      <c r="CI361" s="1392"/>
      <c r="CJ361" s="1392"/>
      <c r="CK361" s="1392"/>
      <c r="CL361" s="1392"/>
      <c r="CM361" s="1392"/>
      <c r="CN361" s="1392"/>
      <c r="CO361" s="1392"/>
      <c r="CP361" s="1392"/>
      <c r="CQ361" s="1392"/>
      <c r="CR361" s="1392"/>
      <c r="CS361" s="1392"/>
      <c r="CT361" s="1374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260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8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9" t="str">
        <f t="shared" si="906"/>
        <v/>
      </c>
      <c r="CF362" s="1350" t="str">
        <f t="shared" si="906"/>
        <v/>
      </c>
      <c r="CG362" s="1350" t="str">
        <f t="shared" si="906"/>
        <v/>
      </c>
      <c r="CH362" s="1350" t="str">
        <f t="shared" si="906"/>
        <v/>
      </c>
      <c r="CI362" s="1350" t="str">
        <f t="shared" si="906"/>
        <v/>
      </c>
      <c r="CJ362" s="1350" t="str">
        <f t="shared" si="906"/>
        <v/>
      </c>
      <c r="CK362" s="1351">
        <f t="shared" si="906"/>
        <v>50</v>
      </c>
      <c r="CL362" s="1351">
        <f t="shared" si="906"/>
        <v>50</v>
      </c>
      <c r="CM362" s="1351">
        <f t="shared" si="906"/>
        <v>50</v>
      </c>
      <c r="CN362" s="1350">
        <f t="shared" si="906"/>
        <v>50</v>
      </c>
      <c r="CO362" s="1350" t="str">
        <f t="shared" si="906"/>
        <v/>
      </c>
      <c r="CP362" s="1350" t="str">
        <f t="shared" si="906"/>
        <v/>
      </c>
      <c r="CQ362" s="1350" t="str">
        <f t="shared" si="906"/>
        <v/>
      </c>
      <c r="CR362" s="1350" t="str">
        <f t="shared" si="906"/>
        <v/>
      </c>
      <c r="CS362" s="1349" t="str">
        <f t="shared" si="906"/>
        <v/>
      </c>
      <c r="CT362" s="1352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261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8" t="str">
        <f t="shared" si="906"/>
        <v/>
      </c>
      <c r="CE363" s="1349" t="str">
        <f t="shared" si="906"/>
        <v/>
      </c>
      <c r="CF363" s="1350" t="str">
        <f t="shared" si="906"/>
        <v/>
      </c>
      <c r="CG363" s="1350" t="str">
        <f t="shared" si="906"/>
        <v/>
      </c>
      <c r="CH363" s="1350" t="str">
        <f t="shared" si="906"/>
        <v/>
      </c>
      <c r="CI363" s="1350" t="str">
        <f t="shared" si="906"/>
        <v/>
      </c>
      <c r="CJ363" s="1350" t="str">
        <f t="shared" si="906"/>
        <v/>
      </c>
      <c r="CK363" s="1351">
        <f t="shared" si="906"/>
        <v>100</v>
      </c>
      <c r="CL363" s="1351">
        <f t="shared" si="906"/>
        <v>700</v>
      </c>
      <c r="CM363" s="1351">
        <f t="shared" si="906"/>
        <v>1000</v>
      </c>
      <c r="CN363" s="1350">
        <f t="shared" si="906"/>
        <v>1000</v>
      </c>
      <c r="CO363" s="1350" t="str">
        <f t="shared" si="906"/>
        <v/>
      </c>
      <c r="CP363" s="1350" t="str">
        <f t="shared" si="906"/>
        <v/>
      </c>
      <c r="CQ363" s="1350" t="str">
        <f t="shared" si="906"/>
        <v/>
      </c>
      <c r="CR363" s="1350" t="str">
        <f t="shared" si="906"/>
        <v/>
      </c>
      <c r="CS363" s="1349" t="str">
        <f t="shared" si="906"/>
        <v/>
      </c>
      <c r="CT363" s="1352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8">
        <f t="shared" si="906"/>
        <v>1140</v>
      </c>
      <c r="CE364" s="1349">
        <f t="shared" si="906"/>
        <v>1140</v>
      </c>
      <c r="CF364" s="1350">
        <f t="shared" si="906"/>
        <v>1140</v>
      </c>
      <c r="CG364" s="1350">
        <f t="shared" si="906"/>
        <v>1140</v>
      </c>
      <c r="CH364" s="1350">
        <f t="shared" si="906"/>
        <v>1140</v>
      </c>
      <c r="CI364" s="1350">
        <f t="shared" si="906"/>
        <v>1140</v>
      </c>
      <c r="CJ364" s="1350">
        <f t="shared" si="906"/>
        <v>1140</v>
      </c>
      <c r="CK364" s="1351">
        <f t="shared" si="906"/>
        <v>1140</v>
      </c>
      <c r="CL364" s="1351">
        <f t="shared" si="906"/>
        <v>1140</v>
      </c>
      <c r="CM364" s="1351">
        <f t="shared" si="906"/>
        <v>1140</v>
      </c>
      <c r="CN364" s="1350">
        <f t="shared" si="906"/>
        <v>1140</v>
      </c>
      <c r="CO364" s="1350">
        <f t="shared" si="906"/>
        <v>1140</v>
      </c>
      <c r="CP364" s="1350">
        <f t="shared" si="906"/>
        <v>1140</v>
      </c>
      <c r="CQ364" s="1350">
        <f t="shared" si="906"/>
        <v>1140</v>
      </c>
      <c r="CR364" s="1350">
        <f t="shared" si="906"/>
        <v>1140</v>
      </c>
      <c r="CS364" s="1349">
        <f t="shared" si="906"/>
        <v>1140</v>
      </c>
      <c r="CT364" s="1352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3" t="s">
        <v>249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8" t="str">
        <f t="shared" si="906"/>
        <v/>
      </c>
      <c r="CE365" s="1349" t="str">
        <f t="shared" si="906"/>
        <v/>
      </c>
      <c r="CF365" s="1350" t="str">
        <f t="shared" si="906"/>
        <v/>
      </c>
      <c r="CG365" s="1350" t="str">
        <f t="shared" si="906"/>
        <v/>
      </c>
      <c r="CH365" s="1350" t="str">
        <f t="shared" si="906"/>
        <v/>
      </c>
      <c r="CI365" s="1350" t="str">
        <f t="shared" si="906"/>
        <v/>
      </c>
      <c r="CJ365" s="1350" t="str">
        <f t="shared" si="906"/>
        <v/>
      </c>
      <c r="CK365" s="1351">
        <f t="shared" si="906"/>
        <v>0</v>
      </c>
      <c r="CL365" s="1351">
        <f t="shared" si="906"/>
        <v>0</v>
      </c>
      <c r="CM365" s="1351">
        <f t="shared" si="906"/>
        <v>350</v>
      </c>
      <c r="CN365" s="1350">
        <f t="shared" si="906"/>
        <v>500</v>
      </c>
      <c r="CO365" s="1350" t="str">
        <f t="shared" si="906"/>
        <v/>
      </c>
      <c r="CP365" s="1350" t="str">
        <f t="shared" si="906"/>
        <v/>
      </c>
      <c r="CQ365" s="1350" t="str">
        <f t="shared" si="906"/>
        <v/>
      </c>
      <c r="CR365" s="1350" t="str">
        <f t="shared" si="906"/>
        <v/>
      </c>
      <c r="CS365" s="1349" t="str">
        <f t="shared" si="906"/>
        <v/>
      </c>
      <c r="CT365" s="1352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181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8" t="str">
        <f t="shared" si="906"/>
        <v/>
      </c>
      <c r="CE366" s="1349" t="str">
        <f t="shared" si="906"/>
        <v/>
      </c>
      <c r="CF366" s="1350" t="str">
        <f t="shared" si="906"/>
        <v/>
      </c>
      <c r="CG366" s="1350" t="str">
        <f t="shared" si="906"/>
        <v/>
      </c>
      <c r="CH366" s="1350" t="str">
        <f t="shared" si="906"/>
        <v/>
      </c>
      <c r="CI366" s="1350" t="str">
        <f t="shared" si="906"/>
        <v/>
      </c>
      <c r="CJ366" s="1350" t="str">
        <f t="shared" si="906"/>
        <v/>
      </c>
      <c r="CK366" s="1351" t="str">
        <f t="shared" si="906"/>
        <v/>
      </c>
      <c r="CL366" s="1351">
        <f t="shared" si="906"/>
        <v>0.6</v>
      </c>
      <c r="CM366" s="1351">
        <f t="shared" si="906"/>
        <v>1</v>
      </c>
      <c r="CN366" s="1350" t="str">
        <f t="shared" si="906"/>
        <v/>
      </c>
      <c r="CO366" s="1350" t="str">
        <f t="shared" si="906"/>
        <v/>
      </c>
      <c r="CP366" s="1350" t="str">
        <f t="shared" si="906"/>
        <v/>
      </c>
      <c r="CQ366" s="1350" t="str">
        <f t="shared" si="906"/>
        <v/>
      </c>
      <c r="CR366" s="1350" t="str">
        <f t="shared" si="906"/>
        <v/>
      </c>
      <c r="CS366" s="1349" t="str">
        <f t="shared" si="906"/>
        <v/>
      </c>
      <c r="CT366" s="1352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183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8" t="str">
        <f t="shared" si="906"/>
        <v/>
      </c>
      <c r="CE367" s="1349" t="str">
        <f t="shared" si="906"/>
        <v/>
      </c>
      <c r="CF367" s="1350" t="str">
        <f t="shared" si="906"/>
        <v/>
      </c>
      <c r="CG367" s="1350" t="str">
        <f t="shared" si="906"/>
        <v/>
      </c>
      <c r="CH367" s="1350" t="str">
        <f t="shared" si="906"/>
        <v/>
      </c>
      <c r="CI367" s="1350" t="str">
        <f t="shared" si="906"/>
        <v/>
      </c>
      <c r="CJ367" s="1350" t="str">
        <f t="shared" si="906"/>
        <v/>
      </c>
      <c r="CK367" s="1351">
        <f t="shared" si="906"/>
        <v>0</v>
      </c>
      <c r="CL367" s="1351">
        <f t="shared" si="906"/>
        <v>0</v>
      </c>
      <c r="CM367" s="1351">
        <f t="shared" si="906"/>
        <v>300</v>
      </c>
      <c r="CN367" s="1350">
        <f t="shared" si="906"/>
        <v>350</v>
      </c>
      <c r="CO367" s="1350" t="str">
        <f t="shared" si="906"/>
        <v/>
      </c>
      <c r="CP367" s="1350" t="str">
        <f t="shared" si="906"/>
        <v/>
      </c>
      <c r="CQ367" s="1350" t="str">
        <f t="shared" si="906"/>
        <v/>
      </c>
      <c r="CR367" s="1350" t="str">
        <f t="shared" si="906"/>
        <v/>
      </c>
      <c r="CS367" s="1349" t="str">
        <f t="shared" si="906"/>
        <v/>
      </c>
      <c r="CT367" s="1352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250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8" t="str">
        <f t="shared" si="906"/>
        <v/>
      </c>
      <c r="CE368" s="1349" t="str">
        <f t="shared" si="906"/>
        <v/>
      </c>
      <c r="CF368" s="1350" t="str">
        <f t="shared" si="906"/>
        <v/>
      </c>
      <c r="CG368" s="1350" t="str">
        <f t="shared" si="906"/>
        <v/>
      </c>
      <c r="CH368" s="1350" t="str">
        <f t="shared" si="906"/>
        <v/>
      </c>
      <c r="CI368" s="1350" t="str">
        <f t="shared" si="906"/>
        <v/>
      </c>
      <c r="CJ368" s="1350" t="str">
        <f t="shared" si="906"/>
        <v/>
      </c>
      <c r="CK368" s="1351">
        <f t="shared" si="906"/>
        <v>0</v>
      </c>
      <c r="CL368" s="1351">
        <f t="shared" si="906"/>
        <v>0</v>
      </c>
      <c r="CM368" s="1351">
        <f t="shared" si="906"/>
        <v>0</v>
      </c>
      <c r="CN368" s="1350">
        <f t="shared" si="906"/>
        <v>0</v>
      </c>
      <c r="CO368" s="1350" t="str">
        <f t="shared" si="906"/>
        <v/>
      </c>
      <c r="CP368" s="1350" t="str">
        <f t="shared" si="906"/>
        <v/>
      </c>
      <c r="CQ368" s="1350" t="str">
        <f t="shared" si="906"/>
        <v/>
      </c>
      <c r="CR368" s="1350" t="str">
        <f t="shared" si="906"/>
        <v/>
      </c>
      <c r="CS368" s="1349" t="str">
        <f t="shared" si="906"/>
        <v/>
      </c>
      <c r="CT368" s="1352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4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5" t="str">
        <f t="shared" si="941"/>
        <v/>
      </c>
      <c r="CG369" s="1355" t="str">
        <f t="shared" si="941"/>
        <v/>
      </c>
      <c r="CH369" s="1355" t="str">
        <f t="shared" si="941"/>
        <v/>
      </c>
      <c r="CI369" s="1355" t="str">
        <f t="shared" si="941"/>
        <v/>
      </c>
      <c r="CJ369" s="1355" t="str">
        <f t="shared" si="941"/>
        <v/>
      </c>
      <c r="CK369" s="1356">
        <f t="shared" si="941"/>
        <v>8.2626657969123718E-3</v>
      </c>
      <c r="CL369" s="1356">
        <f t="shared" si="941"/>
        <v>2.36612702366127E-2</v>
      </c>
      <c r="CM369" s="1356">
        <f t="shared" si="941"/>
        <v>3.7181996086105673E-2</v>
      </c>
      <c r="CN369" s="1355">
        <f t="shared" si="941"/>
        <v>7.4363992172211346E-2</v>
      </c>
      <c r="CO369" s="1355" t="str">
        <f t="shared" si="941"/>
        <v/>
      </c>
      <c r="CP369" s="1355" t="str">
        <f t="shared" si="941"/>
        <v/>
      </c>
      <c r="CQ369" s="1355" t="str">
        <f t="shared" si="941"/>
        <v/>
      </c>
      <c r="CR369" s="1355" t="str">
        <f t="shared" si="941"/>
        <v/>
      </c>
      <c r="CS369" s="1354" t="str">
        <f t="shared" si="941"/>
        <v/>
      </c>
      <c r="CT369" s="1357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795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3"/>
      <c r="CE370" s="1393"/>
      <c r="CF370" s="1393"/>
      <c r="CG370" s="1393"/>
      <c r="CH370" s="1393"/>
      <c r="CI370" s="1393"/>
      <c r="CJ370" s="1393"/>
      <c r="CK370" s="1393"/>
      <c r="CL370" s="1393"/>
      <c r="CM370" s="1393"/>
      <c r="CN370" s="1393"/>
      <c r="CO370" s="1393"/>
      <c r="CP370" s="1393"/>
      <c r="CQ370" s="1393"/>
      <c r="CR370" s="1393"/>
      <c r="CS370" s="1393"/>
      <c r="CT370" s="1394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268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8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9" t="str">
        <f t="shared" si="942"/>
        <v/>
      </c>
      <c r="CF371" s="1350" t="str">
        <f t="shared" si="942"/>
        <v/>
      </c>
      <c r="CG371" s="1350" t="str">
        <f t="shared" si="942"/>
        <v/>
      </c>
      <c r="CH371" s="1350" t="str">
        <f t="shared" si="942"/>
        <v/>
      </c>
      <c r="CI371" s="1350" t="str">
        <f t="shared" si="942"/>
        <v/>
      </c>
      <c r="CJ371" s="1350" t="str">
        <f t="shared" si="942"/>
        <v/>
      </c>
      <c r="CK371" s="1351" t="str">
        <f t="shared" si="942"/>
        <v/>
      </c>
      <c r="CL371" s="1351" t="str">
        <f t="shared" si="942"/>
        <v/>
      </c>
      <c r="CM371" s="1351" t="str">
        <f t="shared" si="942"/>
        <v/>
      </c>
      <c r="CN371" s="1350" t="str">
        <f t="shared" si="942"/>
        <v/>
      </c>
      <c r="CO371" s="1350" t="str">
        <f t="shared" si="942"/>
        <v/>
      </c>
      <c r="CP371" s="1350" t="str">
        <f t="shared" si="942"/>
        <v/>
      </c>
      <c r="CQ371" s="1350" t="str">
        <f t="shared" si="942"/>
        <v/>
      </c>
      <c r="CR371" s="1350" t="str">
        <f t="shared" si="942"/>
        <v/>
      </c>
      <c r="CS371" s="1349" t="str">
        <f t="shared" si="942"/>
        <v/>
      </c>
      <c r="CT371" s="1352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259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261</v>
      </c>
      <c r="Y372" s="162"/>
      <c r="Z372" s="162" t="s">
        <v>261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261</v>
      </c>
      <c r="AP372" s="162"/>
      <c r="AQ372" s="162" t="s">
        <v>261</v>
      </c>
      <c r="AR372" s="162" t="s">
        <v>261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91"/>
      <c r="CE372" s="1392"/>
      <c r="CF372" s="1392"/>
      <c r="CG372" s="1392"/>
      <c r="CH372" s="1392"/>
      <c r="CI372" s="1392"/>
      <c r="CJ372" s="1392"/>
      <c r="CK372" s="1392"/>
      <c r="CL372" s="1392"/>
      <c r="CM372" s="1392"/>
      <c r="CN372" s="1392"/>
      <c r="CO372" s="1392"/>
      <c r="CP372" s="1392"/>
      <c r="CQ372" s="1392"/>
      <c r="CR372" s="1392"/>
      <c r="CS372" s="1392"/>
      <c r="CT372" s="1374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260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8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9" t="str">
        <f t="shared" si="948"/>
        <v/>
      </c>
      <c r="CF373" s="1350" t="str">
        <f t="shared" si="948"/>
        <v/>
      </c>
      <c r="CG373" s="1350" t="str">
        <f t="shared" si="948"/>
        <v/>
      </c>
      <c r="CH373" s="1350" t="str">
        <f t="shared" si="948"/>
        <v/>
      </c>
      <c r="CI373" s="1350" t="str">
        <f t="shared" si="948"/>
        <v/>
      </c>
      <c r="CJ373" s="1350" t="str">
        <f t="shared" si="948"/>
        <v/>
      </c>
      <c r="CK373" s="1351" t="str">
        <f t="shared" si="948"/>
        <v/>
      </c>
      <c r="CL373" s="1351" t="str">
        <f t="shared" si="948"/>
        <v/>
      </c>
      <c r="CM373" s="1351" t="str">
        <f t="shared" si="948"/>
        <v/>
      </c>
      <c r="CN373" s="1350" t="str">
        <f t="shared" si="948"/>
        <v/>
      </c>
      <c r="CO373" s="1350" t="str">
        <f t="shared" si="948"/>
        <v/>
      </c>
      <c r="CP373" s="1350" t="str">
        <f t="shared" si="948"/>
        <v/>
      </c>
      <c r="CQ373" s="1350" t="str">
        <f t="shared" si="948"/>
        <v/>
      </c>
      <c r="CR373" s="1350" t="str">
        <f t="shared" si="948"/>
        <v/>
      </c>
      <c r="CS373" s="1349" t="str">
        <f t="shared" si="948"/>
        <v/>
      </c>
      <c r="CT373" s="1352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261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8" t="str">
        <f t="shared" si="948"/>
        <v/>
      </c>
      <c r="CE374" s="1349" t="str">
        <f t="shared" si="948"/>
        <v/>
      </c>
      <c r="CF374" s="1350" t="str">
        <f t="shared" si="948"/>
        <v/>
      </c>
      <c r="CG374" s="1350" t="str">
        <f t="shared" si="948"/>
        <v/>
      </c>
      <c r="CH374" s="1350" t="str">
        <f t="shared" si="948"/>
        <v/>
      </c>
      <c r="CI374" s="1350" t="str">
        <f t="shared" si="948"/>
        <v/>
      </c>
      <c r="CJ374" s="1350" t="str">
        <f t="shared" si="948"/>
        <v/>
      </c>
      <c r="CK374" s="1351" t="str">
        <f t="shared" si="948"/>
        <v/>
      </c>
      <c r="CL374" s="1351" t="str">
        <f t="shared" si="948"/>
        <v/>
      </c>
      <c r="CM374" s="1351" t="str">
        <f t="shared" si="948"/>
        <v/>
      </c>
      <c r="CN374" s="1350" t="str">
        <f t="shared" si="948"/>
        <v/>
      </c>
      <c r="CO374" s="1350" t="str">
        <f t="shared" si="948"/>
        <v/>
      </c>
      <c r="CP374" s="1350" t="str">
        <f t="shared" si="948"/>
        <v/>
      </c>
      <c r="CQ374" s="1350" t="str">
        <f t="shared" si="948"/>
        <v/>
      </c>
      <c r="CR374" s="1350" t="str">
        <f t="shared" si="948"/>
        <v/>
      </c>
      <c r="CS374" s="1349" t="str">
        <f t="shared" si="948"/>
        <v/>
      </c>
      <c r="CT374" s="1352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8">
        <f t="shared" si="948"/>
        <v>1090</v>
      </c>
      <c r="CE375" s="1349">
        <f t="shared" si="948"/>
        <v>1090</v>
      </c>
      <c r="CF375" s="1350">
        <f t="shared" si="948"/>
        <v>1090</v>
      </c>
      <c r="CG375" s="1350">
        <f t="shared" si="948"/>
        <v>1090</v>
      </c>
      <c r="CH375" s="1350">
        <f t="shared" si="948"/>
        <v>1090</v>
      </c>
      <c r="CI375" s="1350">
        <f t="shared" si="948"/>
        <v>1090</v>
      </c>
      <c r="CJ375" s="1350">
        <f t="shared" si="948"/>
        <v>1090</v>
      </c>
      <c r="CK375" s="1351">
        <f t="shared" si="948"/>
        <v>1090</v>
      </c>
      <c r="CL375" s="1351">
        <f t="shared" si="948"/>
        <v>1090</v>
      </c>
      <c r="CM375" s="1351">
        <f t="shared" si="948"/>
        <v>1090</v>
      </c>
      <c r="CN375" s="1350">
        <f t="shared" si="948"/>
        <v>1090</v>
      </c>
      <c r="CO375" s="1350">
        <f t="shared" si="948"/>
        <v>1090</v>
      </c>
      <c r="CP375" s="1350">
        <f t="shared" si="948"/>
        <v>1090</v>
      </c>
      <c r="CQ375" s="1350">
        <f t="shared" si="948"/>
        <v>1090</v>
      </c>
      <c r="CR375" s="1350">
        <f t="shared" si="948"/>
        <v>1090</v>
      </c>
      <c r="CS375" s="1349">
        <f t="shared" si="948"/>
        <v>1090</v>
      </c>
      <c r="CT375" s="1352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249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8" t="str">
        <f t="shared" si="948"/>
        <v/>
      </c>
      <c r="CE376" s="1349" t="str">
        <f t="shared" si="948"/>
        <v/>
      </c>
      <c r="CF376" s="1350" t="str">
        <f t="shared" si="948"/>
        <v/>
      </c>
      <c r="CG376" s="1350" t="str">
        <f t="shared" si="948"/>
        <v/>
      </c>
      <c r="CH376" s="1350" t="str">
        <f t="shared" si="948"/>
        <v/>
      </c>
      <c r="CI376" s="1350" t="str">
        <f t="shared" si="948"/>
        <v/>
      </c>
      <c r="CJ376" s="1350" t="str">
        <f t="shared" si="948"/>
        <v/>
      </c>
      <c r="CK376" s="1351" t="str">
        <f t="shared" si="948"/>
        <v/>
      </c>
      <c r="CL376" s="1351" t="str">
        <f t="shared" si="948"/>
        <v/>
      </c>
      <c r="CM376" s="1351" t="str">
        <f t="shared" si="948"/>
        <v/>
      </c>
      <c r="CN376" s="1350" t="str">
        <f t="shared" si="948"/>
        <v/>
      </c>
      <c r="CO376" s="1350" t="str">
        <f t="shared" si="948"/>
        <v/>
      </c>
      <c r="CP376" s="1350" t="str">
        <f t="shared" si="948"/>
        <v/>
      </c>
      <c r="CQ376" s="1350" t="str">
        <f t="shared" si="948"/>
        <v/>
      </c>
      <c r="CR376" s="1350" t="str">
        <f t="shared" si="948"/>
        <v/>
      </c>
      <c r="CS376" s="1349" t="str">
        <f t="shared" si="948"/>
        <v/>
      </c>
      <c r="CT376" s="1352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181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8" t="str">
        <f t="shared" si="948"/>
        <v/>
      </c>
      <c r="CE377" s="1349" t="str">
        <f t="shared" si="948"/>
        <v/>
      </c>
      <c r="CF377" s="1350" t="str">
        <f t="shared" si="948"/>
        <v/>
      </c>
      <c r="CG377" s="1350" t="str">
        <f t="shared" si="948"/>
        <v/>
      </c>
      <c r="CH377" s="1350" t="str">
        <f t="shared" si="948"/>
        <v/>
      </c>
      <c r="CI377" s="1350" t="str">
        <f t="shared" si="948"/>
        <v/>
      </c>
      <c r="CJ377" s="1350" t="str">
        <f t="shared" si="948"/>
        <v/>
      </c>
      <c r="CK377" s="1351" t="str">
        <f t="shared" si="948"/>
        <v/>
      </c>
      <c r="CL377" s="1351" t="str">
        <f t="shared" si="948"/>
        <v/>
      </c>
      <c r="CM377" s="1351" t="str">
        <f t="shared" si="948"/>
        <v/>
      </c>
      <c r="CN377" s="1350" t="str">
        <f t="shared" si="948"/>
        <v/>
      </c>
      <c r="CO377" s="1350" t="str">
        <f t="shared" si="948"/>
        <v/>
      </c>
      <c r="CP377" s="1350" t="str">
        <f t="shared" si="948"/>
        <v/>
      </c>
      <c r="CQ377" s="1350" t="str">
        <f t="shared" si="948"/>
        <v/>
      </c>
      <c r="CR377" s="1350" t="str">
        <f t="shared" si="948"/>
        <v/>
      </c>
      <c r="CS377" s="1349" t="str">
        <f t="shared" si="948"/>
        <v/>
      </c>
      <c r="CT377" s="1352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183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8" t="str">
        <f t="shared" si="948"/>
        <v/>
      </c>
      <c r="CE378" s="1349" t="str">
        <f t="shared" si="948"/>
        <v/>
      </c>
      <c r="CF378" s="1350" t="str">
        <f t="shared" si="948"/>
        <v/>
      </c>
      <c r="CG378" s="1350" t="str">
        <f t="shared" si="948"/>
        <v/>
      </c>
      <c r="CH378" s="1350" t="str">
        <f t="shared" si="948"/>
        <v/>
      </c>
      <c r="CI378" s="1350" t="str">
        <f t="shared" si="948"/>
        <v/>
      </c>
      <c r="CJ378" s="1350" t="str">
        <f t="shared" si="948"/>
        <v/>
      </c>
      <c r="CK378" s="1351" t="str">
        <f t="shared" si="948"/>
        <v/>
      </c>
      <c r="CL378" s="1351" t="str">
        <f t="shared" si="948"/>
        <v/>
      </c>
      <c r="CM378" s="1351" t="str">
        <f t="shared" si="948"/>
        <v/>
      </c>
      <c r="CN378" s="1350" t="str">
        <f t="shared" si="948"/>
        <v/>
      </c>
      <c r="CO378" s="1350" t="str">
        <f t="shared" si="948"/>
        <v/>
      </c>
      <c r="CP378" s="1350" t="str">
        <f t="shared" si="948"/>
        <v/>
      </c>
      <c r="CQ378" s="1350" t="str">
        <f t="shared" si="948"/>
        <v/>
      </c>
      <c r="CR378" s="1350" t="str">
        <f t="shared" si="948"/>
        <v/>
      </c>
      <c r="CS378" s="1349" t="str">
        <f t="shared" si="948"/>
        <v/>
      </c>
      <c r="CT378" s="1352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250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8" t="str">
        <f t="shared" si="948"/>
        <v/>
      </c>
      <c r="CE379" s="1349" t="str">
        <f t="shared" si="948"/>
        <v/>
      </c>
      <c r="CF379" s="1350" t="str">
        <f t="shared" si="948"/>
        <v/>
      </c>
      <c r="CG379" s="1350" t="str">
        <f t="shared" si="948"/>
        <v/>
      </c>
      <c r="CH379" s="1350" t="str">
        <f t="shared" si="948"/>
        <v/>
      </c>
      <c r="CI379" s="1350" t="str">
        <f t="shared" si="948"/>
        <v/>
      </c>
      <c r="CJ379" s="1350" t="str">
        <f t="shared" si="948"/>
        <v/>
      </c>
      <c r="CK379" s="1351" t="str">
        <f t="shared" si="948"/>
        <v/>
      </c>
      <c r="CL379" s="1351" t="str">
        <f t="shared" si="948"/>
        <v/>
      </c>
      <c r="CM379" s="1351" t="str">
        <f t="shared" si="948"/>
        <v/>
      </c>
      <c r="CN379" s="1350" t="str">
        <f t="shared" si="948"/>
        <v/>
      </c>
      <c r="CO379" s="1350" t="str">
        <f t="shared" si="948"/>
        <v/>
      </c>
      <c r="CP379" s="1350" t="str">
        <f t="shared" si="948"/>
        <v/>
      </c>
      <c r="CQ379" s="1350" t="str">
        <f t="shared" si="948"/>
        <v/>
      </c>
      <c r="CR379" s="1350" t="str">
        <f t="shared" si="948"/>
        <v/>
      </c>
      <c r="CS379" s="1349" t="str">
        <f t="shared" si="948"/>
        <v/>
      </c>
      <c r="CT379" s="1352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4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5" t="str">
        <f t="shared" si="979"/>
        <v/>
      </c>
      <c r="CG380" s="1355" t="str">
        <f t="shared" si="979"/>
        <v/>
      </c>
      <c r="CH380" s="1355" t="str">
        <f t="shared" si="979"/>
        <v/>
      </c>
      <c r="CI380" s="1355" t="str">
        <f t="shared" si="979"/>
        <v/>
      </c>
      <c r="CJ380" s="1355" t="str">
        <f t="shared" si="979"/>
        <v/>
      </c>
      <c r="CK380" s="1356" t="str">
        <f t="shared" si="979"/>
        <v/>
      </c>
      <c r="CL380" s="1356" t="str">
        <f t="shared" si="979"/>
        <v/>
      </c>
      <c r="CM380" s="1356" t="str">
        <f t="shared" si="979"/>
        <v/>
      </c>
      <c r="CN380" s="1355" t="str">
        <f t="shared" si="979"/>
        <v/>
      </c>
      <c r="CO380" s="1355" t="str">
        <f t="shared" si="979"/>
        <v/>
      </c>
      <c r="CP380" s="1355" t="str">
        <f t="shared" si="979"/>
        <v/>
      </c>
      <c r="CQ380" s="1355" t="str">
        <f t="shared" si="979"/>
        <v/>
      </c>
      <c r="CR380" s="1355" t="str">
        <f t="shared" si="979"/>
        <v/>
      </c>
      <c r="CS380" s="1354" t="str">
        <f t="shared" si="979"/>
        <v/>
      </c>
      <c r="CT380" s="1357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796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3"/>
      <c r="CE381" s="1393"/>
      <c r="CF381" s="1393"/>
      <c r="CG381" s="1393"/>
      <c r="CH381" s="1393"/>
      <c r="CI381" s="1393"/>
      <c r="CJ381" s="1393"/>
      <c r="CK381" s="1393"/>
      <c r="CL381" s="1393"/>
      <c r="CM381" s="1393"/>
      <c r="CN381" s="1393"/>
      <c r="CO381" s="1393"/>
      <c r="CP381" s="1393"/>
      <c r="CQ381" s="1393"/>
      <c r="CR381" s="1393"/>
      <c r="CS381" s="1393"/>
      <c r="CT381" s="1394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91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74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260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8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9" t="str">
        <f t="shared" si="984"/>
        <v/>
      </c>
      <c r="CF383" s="1350" t="str">
        <f t="shared" si="984"/>
        <v/>
      </c>
      <c r="CG383" s="1350" t="str">
        <f t="shared" si="984"/>
        <v/>
      </c>
      <c r="CH383" s="1350" t="str">
        <f t="shared" si="984"/>
        <v/>
      </c>
      <c r="CI383" s="1350" t="str">
        <f t="shared" si="984"/>
        <v/>
      </c>
      <c r="CJ383" s="1350" t="str">
        <f t="shared" si="984"/>
        <v/>
      </c>
      <c r="CK383" s="1351" t="str">
        <f t="shared" si="984"/>
        <v/>
      </c>
      <c r="CL383" s="1351" t="str">
        <f t="shared" si="984"/>
        <v/>
      </c>
      <c r="CM383" s="1351" t="str">
        <f t="shared" si="984"/>
        <v/>
      </c>
      <c r="CN383" s="1350" t="str">
        <f t="shared" si="984"/>
        <v/>
      </c>
      <c r="CO383" s="1350" t="str">
        <f t="shared" si="984"/>
        <v/>
      </c>
      <c r="CP383" s="1350" t="str">
        <f t="shared" si="984"/>
        <v/>
      </c>
      <c r="CQ383" s="1350" t="str">
        <f t="shared" si="984"/>
        <v/>
      </c>
      <c r="CR383" s="1350" t="str">
        <f t="shared" si="984"/>
        <v/>
      </c>
      <c r="CS383" s="1349" t="str">
        <f t="shared" si="984"/>
        <v/>
      </c>
      <c r="CT383" s="1352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269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8" t="str">
        <f t="shared" si="984"/>
        <v/>
      </c>
      <c r="CE384" s="1349" t="str">
        <f t="shared" si="984"/>
        <v/>
      </c>
      <c r="CF384" s="1350" t="str">
        <f t="shared" si="984"/>
        <v/>
      </c>
      <c r="CG384" s="1350" t="str">
        <f t="shared" si="984"/>
        <v/>
      </c>
      <c r="CH384" s="1350" t="str">
        <f t="shared" si="984"/>
        <v/>
      </c>
      <c r="CI384" s="1350" t="str">
        <f t="shared" si="984"/>
        <v/>
      </c>
      <c r="CJ384" s="1350" t="str">
        <f t="shared" si="984"/>
        <v/>
      </c>
      <c r="CK384" s="1351" t="str">
        <f t="shared" si="984"/>
        <v/>
      </c>
      <c r="CL384" s="1351" t="str">
        <f t="shared" si="984"/>
        <v/>
      </c>
      <c r="CM384" s="1351" t="str">
        <f t="shared" si="984"/>
        <v/>
      </c>
      <c r="CN384" s="1350" t="str">
        <f t="shared" si="984"/>
        <v/>
      </c>
      <c r="CO384" s="1350" t="str">
        <f t="shared" si="984"/>
        <v/>
      </c>
      <c r="CP384" s="1350" t="str">
        <f t="shared" si="984"/>
        <v/>
      </c>
      <c r="CQ384" s="1350" t="str">
        <f t="shared" si="984"/>
        <v/>
      </c>
      <c r="CR384" s="1350" t="str">
        <f t="shared" si="984"/>
        <v/>
      </c>
      <c r="CS384" s="1349" t="str">
        <f t="shared" si="984"/>
        <v/>
      </c>
      <c r="CT384" s="1352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8" t="str">
        <f t="shared" si="984"/>
        <v/>
      </c>
      <c r="CE385" s="1349" t="str">
        <f t="shared" si="984"/>
        <v/>
      </c>
      <c r="CF385" s="1350" t="str">
        <f t="shared" si="984"/>
        <v/>
      </c>
      <c r="CG385" s="1350" t="str">
        <f t="shared" si="984"/>
        <v/>
      </c>
      <c r="CH385" s="1350" t="str">
        <f t="shared" si="984"/>
        <v/>
      </c>
      <c r="CI385" s="1350" t="str">
        <f t="shared" si="984"/>
        <v/>
      </c>
      <c r="CJ385" s="1350" t="str">
        <f t="shared" si="984"/>
        <v/>
      </c>
      <c r="CK385" s="1351" t="str">
        <f t="shared" si="984"/>
        <v/>
      </c>
      <c r="CL385" s="1351" t="str">
        <f t="shared" si="984"/>
        <v/>
      </c>
      <c r="CM385" s="1351" t="str">
        <f t="shared" si="984"/>
        <v/>
      </c>
      <c r="CN385" s="1350" t="str">
        <f t="shared" si="984"/>
        <v/>
      </c>
      <c r="CO385" s="1350" t="str">
        <f t="shared" si="984"/>
        <v/>
      </c>
      <c r="CP385" s="1350" t="str">
        <f t="shared" si="984"/>
        <v/>
      </c>
      <c r="CQ385" s="1350" t="str">
        <f t="shared" si="984"/>
        <v/>
      </c>
      <c r="CR385" s="1350" t="str">
        <f t="shared" si="984"/>
        <v/>
      </c>
      <c r="CS385" s="1349" t="str">
        <f t="shared" si="984"/>
        <v/>
      </c>
      <c r="CT385" s="1352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249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8" t="str">
        <f t="shared" si="984"/>
        <v/>
      </c>
      <c r="CE386" s="1349" t="str">
        <f t="shared" si="984"/>
        <v/>
      </c>
      <c r="CF386" s="1350" t="str">
        <f t="shared" si="984"/>
        <v/>
      </c>
      <c r="CG386" s="1350" t="str">
        <f t="shared" si="984"/>
        <v/>
      </c>
      <c r="CH386" s="1350" t="str">
        <f t="shared" si="984"/>
        <v/>
      </c>
      <c r="CI386" s="1350" t="str">
        <f t="shared" si="984"/>
        <v/>
      </c>
      <c r="CJ386" s="1350" t="str">
        <f t="shared" si="984"/>
        <v/>
      </c>
      <c r="CK386" s="1351" t="str">
        <f t="shared" si="984"/>
        <v/>
      </c>
      <c r="CL386" s="1351" t="str">
        <f t="shared" si="984"/>
        <v/>
      </c>
      <c r="CM386" s="1351" t="str">
        <f t="shared" si="984"/>
        <v/>
      </c>
      <c r="CN386" s="1350" t="str">
        <f t="shared" si="984"/>
        <v/>
      </c>
      <c r="CO386" s="1350" t="str">
        <f t="shared" si="984"/>
        <v/>
      </c>
      <c r="CP386" s="1350" t="str">
        <f t="shared" si="984"/>
        <v/>
      </c>
      <c r="CQ386" s="1350" t="str">
        <f t="shared" si="984"/>
        <v/>
      </c>
      <c r="CR386" s="1350" t="str">
        <f t="shared" si="984"/>
        <v/>
      </c>
      <c r="CS386" s="1349" t="str">
        <f t="shared" si="984"/>
        <v/>
      </c>
      <c r="CT386" s="1352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181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8" t="str">
        <f t="shared" si="984"/>
        <v/>
      </c>
      <c r="CE387" s="1349" t="str">
        <f t="shared" si="984"/>
        <v/>
      </c>
      <c r="CF387" s="1350" t="str">
        <f t="shared" si="984"/>
        <v/>
      </c>
      <c r="CG387" s="1350" t="str">
        <f t="shared" si="984"/>
        <v/>
      </c>
      <c r="CH387" s="1350" t="str">
        <f t="shared" si="984"/>
        <v/>
      </c>
      <c r="CI387" s="1350" t="str">
        <f t="shared" si="984"/>
        <v/>
      </c>
      <c r="CJ387" s="1350" t="str">
        <f t="shared" si="984"/>
        <v/>
      </c>
      <c r="CK387" s="1351" t="str">
        <f t="shared" si="984"/>
        <v/>
      </c>
      <c r="CL387" s="1351" t="str">
        <f t="shared" si="984"/>
        <v/>
      </c>
      <c r="CM387" s="1351" t="str">
        <f t="shared" si="984"/>
        <v/>
      </c>
      <c r="CN387" s="1350" t="str">
        <f t="shared" si="984"/>
        <v/>
      </c>
      <c r="CO387" s="1350" t="str">
        <f t="shared" si="984"/>
        <v/>
      </c>
      <c r="CP387" s="1350" t="str">
        <f t="shared" si="984"/>
        <v/>
      </c>
      <c r="CQ387" s="1350" t="str">
        <f t="shared" si="984"/>
        <v/>
      </c>
      <c r="CR387" s="1350" t="str">
        <f t="shared" si="984"/>
        <v/>
      </c>
      <c r="CS387" s="1349" t="str">
        <f t="shared" si="984"/>
        <v/>
      </c>
      <c r="CT387" s="1352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183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8" t="str">
        <f t="shared" si="984"/>
        <v/>
      </c>
      <c r="CE388" s="1349" t="str">
        <f t="shared" si="984"/>
        <v/>
      </c>
      <c r="CF388" s="1350" t="str">
        <f t="shared" si="984"/>
        <v/>
      </c>
      <c r="CG388" s="1350" t="str">
        <f t="shared" si="984"/>
        <v/>
      </c>
      <c r="CH388" s="1350" t="str">
        <f t="shared" si="984"/>
        <v/>
      </c>
      <c r="CI388" s="1350" t="str">
        <f t="shared" si="984"/>
        <v/>
      </c>
      <c r="CJ388" s="1350" t="str">
        <f t="shared" si="984"/>
        <v/>
      </c>
      <c r="CK388" s="1351" t="str">
        <f t="shared" si="984"/>
        <v/>
      </c>
      <c r="CL388" s="1351" t="str">
        <f t="shared" si="984"/>
        <v/>
      </c>
      <c r="CM388" s="1351" t="str">
        <f t="shared" si="984"/>
        <v/>
      </c>
      <c r="CN388" s="1350" t="str">
        <f t="shared" si="984"/>
        <v/>
      </c>
      <c r="CO388" s="1350" t="str">
        <f t="shared" si="984"/>
        <v/>
      </c>
      <c r="CP388" s="1350" t="str">
        <f t="shared" si="984"/>
        <v/>
      </c>
      <c r="CQ388" s="1350" t="str">
        <f t="shared" si="984"/>
        <v/>
      </c>
      <c r="CR388" s="1350" t="str">
        <f t="shared" si="984"/>
        <v/>
      </c>
      <c r="CS388" s="1349" t="str">
        <f t="shared" si="984"/>
        <v/>
      </c>
      <c r="CT388" s="1352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250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8" t="str">
        <f t="shared" si="984"/>
        <v/>
      </c>
      <c r="CE389" s="1349" t="str">
        <f t="shared" si="984"/>
        <v/>
      </c>
      <c r="CF389" s="1350" t="str">
        <f t="shared" si="984"/>
        <v/>
      </c>
      <c r="CG389" s="1350" t="str">
        <f t="shared" si="984"/>
        <v/>
      </c>
      <c r="CH389" s="1350" t="str">
        <f t="shared" si="984"/>
        <v/>
      </c>
      <c r="CI389" s="1350" t="str">
        <f t="shared" si="984"/>
        <v/>
      </c>
      <c r="CJ389" s="1350" t="str">
        <f t="shared" si="984"/>
        <v/>
      </c>
      <c r="CK389" s="1351" t="str">
        <f t="shared" si="984"/>
        <v/>
      </c>
      <c r="CL389" s="1351" t="str">
        <f t="shared" si="984"/>
        <v/>
      </c>
      <c r="CM389" s="1351" t="str">
        <f t="shared" si="984"/>
        <v/>
      </c>
      <c r="CN389" s="1350" t="str">
        <f t="shared" si="984"/>
        <v/>
      </c>
      <c r="CO389" s="1350" t="str">
        <f t="shared" si="984"/>
        <v/>
      </c>
      <c r="CP389" s="1350" t="str">
        <f t="shared" si="984"/>
        <v/>
      </c>
      <c r="CQ389" s="1350" t="str">
        <f t="shared" si="984"/>
        <v/>
      </c>
      <c r="CR389" s="1350" t="str">
        <f t="shared" si="984"/>
        <v/>
      </c>
      <c r="CS389" s="1349" t="str">
        <f t="shared" si="984"/>
        <v/>
      </c>
      <c r="CT389" s="1352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3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4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5" t="str">
        <f t="shared" si="1016"/>
        <v/>
      </c>
      <c r="CG390" s="1355" t="str">
        <f t="shared" si="1016"/>
        <v/>
      </c>
      <c r="CH390" s="1355" t="str">
        <f t="shared" si="1016"/>
        <v/>
      </c>
      <c r="CI390" s="1355" t="str">
        <f t="shared" si="1016"/>
        <v/>
      </c>
      <c r="CJ390" s="1355" t="str">
        <f t="shared" si="1016"/>
        <v/>
      </c>
      <c r="CK390" s="1356" t="str">
        <f t="shared" si="1016"/>
        <v/>
      </c>
      <c r="CL390" s="1356" t="str">
        <f t="shared" si="1016"/>
        <v/>
      </c>
      <c r="CM390" s="1356" t="str">
        <f t="shared" si="1016"/>
        <v/>
      </c>
      <c r="CN390" s="1355" t="str">
        <f t="shared" si="1016"/>
        <v/>
      </c>
      <c r="CO390" s="1355" t="str">
        <f t="shared" si="1016"/>
        <v/>
      </c>
      <c r="CP390" s="1355" t="str">
        <f t="shared" si="1016"/>
        <v/>
      </c>
      <c r="CQ390" s="1355" t="str">
        <f t="shared" si="1016"/>
        <v/>
      </c>
      <c r="CR390" s="1355" t="str">
        <f t="shared" si="1016"/>
        <v/>
      </c>
      <c r="CS390" s="1354" t="str">
        <f t="shared" si="1016"/>
        <v/>
      </c>
      <c r="CT390" s="1357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811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8" t="str">
        <f t="shared" si="1015"/>
        <v/>
      </c>
      <c r="CE391" s="1349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017"/>
        <v/>
      </c>
      <c r="CG391" s="1350" t="str">
        <f t="shared" si="1017"/>
        <v/>
      </c>
      <c r="CH391" s="1350" t="str">
        <f t="shared" si="1017"/>
        <v/>
      </c>
      <c r="CI391" s="1350">
        <f t="shared" si="1017"/>
        <v>150</v>
      </c>
      <c r="CJ391" s="1350">
        <f t="shared" si="1017"/>
        <v>350</v>
      </c>
      <c r="CK391" s="1351">
        <f t="shared" si="1017"/>
        <v>630</v>
      </c>
      <c r="CL391" s="1351">
        <f t="shared" si="1017"/>
        <v>700</v>
      </c>
      <c r="CM391" s="1351">
        <f t="shared" si="1017"/>
        <v>1000</v>
      </c>
      <c r="CN391" s="1350">
        <f t="shared" si="1017"/>
        <v>1100</v>
      </c>
      <c r="CO391" s="1350">
        <f t="shared" si="1017"/>
        <v>3500</v>
      </c>
      <c r="CP391" s="1350">
        <f t="shared" si="1017"/>
        <v>15000</v>
      </c>
      <c r="CQ391" s="1350" t="str">
        <f t="shared" si="1017"/>
        <v/>
      </c>
      <c r="CR391" s="1350" t="str">
        <f t="shared" si="1017"/>
        <v/>
      </c>
      <c r="CS391" s="1349" t="str">
        <f t="shared" si="1017"/>
        <v/>
      </c>
      <c r="CT391" s="1352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181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8" t="str">
        <f t="shared" si="1015"/>
        <v/>
      </c>
      <c r="CE392" s="1349" t="str">
        <f t="shared" si="1018"/>
        <v/>
      </c>
      <c r="CF392" s="1350" t="str">
        <f t="shared" si="1018"/>
        <v/>
      </c>
      <c r="CG392" s="1350" t="str">
        <f t="shared" si="1018"/>
        <v/>
      </c>
      <c r="CH392" s="1350" t="str">
        <f t="shared" si="1018"/>
        <v/>
      </c>
      <c r="CI392" s="1350">
        <f t="shared" si="1018"/>
        <v>1.1359999999999999</v>
      </c>
      <c r="CJ392" s="1350">
        <f t="shared" si="1018"/>
        <v>1.2</v>
      </c>
      <c r="CK392" s="1351">
        <f t="shared" si="1018"/>
        <v>1.2</v>
      </c>
      <c r="CL392" s="1351">
        <f t="shared" si="1018"/>
        <v>1.3</v>
      </c>
      <c r="CM392" s="1351">
        <f t="shared" si="1018"/>
        <v>1.6</v>
      </c>
      <c r="CN392" s="1350">
        <f t="shared" si="1018"/>
        <v>2.2999999999999998</v>
      </c>
      <c r="CO392" s="1350">
        <f t="shared" si="1018"/>
        <v>3</v>
      </c>
      <c r="CP392" s="1350">
        <f t="shared" si="1018"/>
        <v>3</v>
      </c>
      <c r="CQ392" s="1350" t="str">
        <f t="shared" si="1018"/>
        <v/>
      </c>
      <c r="CR392" s="1350" t="str">
        <f t="shared" si="1018"/>
        <v/>
      </c>
      <c r="CS392" s="1349" t="str">
        <f t="shared" si="1018"/>
        <v/>
      </c>
      <c r="CT392" s="1352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183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8" t="str">
        <f t="shared" si="1015"/>
        <v/>
      </c>
      <c r="CE393" s="1349" t="str">
        <f t="shared" si="1018"/>
        <v/>
      </c>
      <c r="CF393" s="1350" t="str">
        <f t="shared" si="1018"/>
        <v/>
      </c>
      <c r="CG393" s="1350" t="str">
        <f t="shared" si="1018"/>
        <v/>
      </c>
      <c r="CH393" s="1350" t="str">
        <f t="shared" si="1018"/>
        <v/>
      </c>
      <c r="CI393" s="1350">
        <f t="shared" si="1018"/>
        <v>180</v>
      </c>
      <c r="CJ393" s="1350">
        <f t="shared" si="1018"/>
        <v>804.99999999999989</v>
      </c>
      <c r="CK393" s="1351">
        <f t="shared" si="1018"/>
        <v>910</v>
      </c>
      <c r="CL393" s="1351">
        <f t="shared" si="1018"/>
        <v>1249.5999999999999</v>
      </c>
      <c r="CM393" s="1351">
        <f t="shared" si="1018"/>
        <v>1890</v>
      </c>
      <c r="CN393" s="1350">
        <f t="shared" si="1018"/>
        <v>3000</v>
      </c>
      <c r="CO393" s="1350">
        <f t="shared" si="1018"/>
        <v>4200</v>
      </c>
      <c r="CP393" s="1350">
        <f t="shared" si="1018"/>
        <v>24000</v>
      </c>
      <c r="CQ393" s="1350" t="str">
        <f t="shared" si="1018"/>
        <v/>
      </c>
      <c r="CR393" s="1350" t="str">
        <f t="shared" si="1018"/>
        <v/>
      </c>
      <c r="CS393" s="1349" t="str">
        <f t="shared" si="1018"/>
        <v/>
      </c>
      <c r="CT393" s="1352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812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8" t="str">
        <f t="shared" si="1015"/>
        <v/>
      </c>
      <c r="CE394" s="1349" t="str">
        <f t="shared" si="1018"/>
        <v/>
      </c>
      <c r="CF394" s="1350" t="str">
        <f t="shared" si="1018"/>
        <v/>
      </c>
      <c r="CG394" s="1350" t="str">
        <f t="shared" si="1018"/>
        <v/>
      </c>
      <c r="CH394" s="1350" t="str">
        <f t="shared" si="1018"/>
        <v/>
      </c>
      <c r="CI394" s="1350" t="str">
        <f t="shared" si="1018"/>
        <v/>
      </c>
      <c r="CJ394" s="1350" t="str">
        <f t="shared" si="1018"/>
        <v/>
      </c>
      <c r="CK394" s="1351" t="str">
        <f t="shared" si="1018"/>
        <v/>
      </c>
      <c r="CL394" s="1351">
        <f t="shared" si="1018"/>
        <v>1000</v>
      </c>
      <c r="CM394" s="1351">
        <f t="shared" si="1018"/>
        <v>2000</v>
      </c>
      <c r="CN394" s="1350" t="str">
        <f t="shared" si="1018"/>
        <v/>
      </c>
      <c r="CO394" s="1350" t="str">
        <f t="shared" si="1018"/>
        <v/>
      </c>
      <c r="CP394" s="1350" t="str">
        <f t="shared" si="1018"/>
        <v/>
      </c>
      <c r="CQ394" s="1350" t="str">
        <f t="shared" si="1018"/>
        <v/>
      </c>
      <c r="CR394" s="1350" t="str">
        <f t="shared" si="1018"/>
        <v/>
      </c>
      <c r="CS394" s="1349" t="str">
        <f t="shared" si="1018"/>
        <v/>
      </c>
      <c r="CT394" s="1352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8" t="str">
        <f t="shared" si="1015"/>
        <v/>
      </c>
      <c r="CE395" s="1349" t="str">
        <f t="shared" si="1018"/>
        <v/>
      </c>
      <c r="CF395" s="1350" t="str">
        <f t="shared" si="1018"/>
        <v/>
      </c>
      <c r="CG395" s="1350" t="str">
        <f t="shared" si="1018"/>
        <v/>
      </c>
      <c r="CH395" s="1350" t="str">
        <f t="shared" si="1018"/>
        <v/>
      </c>
      <c r="CI395" s="1350" t="str">
        <f t="shared" si="1018"/>
        <v/>
      </c>
      <c r="CJ395" s="1350" t="str">
        <f t="shared" si="1018"/>
        <v/>
      </c>
      <c r="CK395" s="1351" t="str">
        <f t="shared" si="1018"/>
        <v/>
      </c>
      <c r="CL395" s="1351">
        <f t="shared" si="1018"/>
        <v>0.7</v>
      </c>
      <c r="CM395" s="1351">
        <f t="shared" si="1018"/>
        <v>2.6</v>
      </c>
      <c r="CN395" s="1350" t="str">
        <f t="shared" si="1018"/>
        <v/>
      </c>
      <c r="CO395" s="1350" t="str">
        <f t="shared" si="1018"/>
        <v/>
      </c>
      <c r="CP395" s="1350" t="str">
        <f t="shared" si="1018"/>
        <v/>
      </c>
      <c r="CQ395" s="1350" t="str">
        <f t="shared" si="1018"/>
        <v/>
      </c>
      <c r="CR395" s="1350" t="str">
        <f t="shared" si="1018"/>
        <v/>
      </c>
      <c r="CS395" s="1349" t="str">
        <f t="shared" si="1018"/>
        <v/>
      </c>
      <c r="CT395" s="1352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183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8" t="str">
        <f t="shared" si="1015"/>
        <v/>
      </c>
      <c r="CE396" s="1349" t="str">
        <f t="shared" si="1018"/>
        <v/>
      </c>
      <c r="CF396" s="1350" t="str">
        <f t="shared" si="1018"/>
        <v/>
      </c>
      <c r="CG396" s="1350" t="str">
        <f t="shared" si="1018"/>
        <v/>
      </c>
      <c r="CH396" s="1350" t="str">
        <f t="shared" si="1018"/>
        <v/>
      </c>
      <c r="CI396" s="1350" t="str">
        <f t="shared" si="1018"/>
        <v/>
      </c>
      <c r="CJ396" s="1350" t="str">
        <f t="shared" si="1018"/>
        <v/>
      </c>
      <c r="CK396" s="1351" t="str">
        <f t="shared" si="1018"/>
        <v/>
      </c>
      <c r="CL396" s="1351">
        <f t="shared" si="1018"/>
        <v>1400</v>
      </c>
      <c r="CM396" s="1351">
        <f t="shared" si="1018"/>
        <v>2600</v>
      </c>
      <c r="CN396" s="1350" t="str">
        <f t="shared" si="1018"/>
        <v/>
      </c>
      <c r="CO396" s="1350" t="str">
        <f t="shared" si="1018"/>
        <v/>
      </c>
      <c r="CP396" s="1350" t="str">
        <f t="shared" si="1018"/>
        <v/>
      </c>
      <c r="CQ396" s="1350" t="str">
        <f t="shared" si="1018"/>
        <v/>
      </c>
      <c r="CR396" s="1350" t="str">
        <f t="shared" si="1018"/>
        <v/>
      </c>
      <c r="CS396" s="1349" t="str">
        <f t="shared" si="1018"/>
        <v/>
      </c>
      <c r="CT396" s="1352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813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8" t="str">
        <f t="shared" si="1015"/>
        <v/>
      </c>
      <c r="CE397" s="1349" t="str">
        <f t="shared" si="1018"/>
        <v/>
      </c>
      <c r="CF397" s="1350" t="str">
        <f t="shared" si="1018"/>
        <v/>
      </c>
      <c r="CG397" s="1350" t="str">
        <f t="shared" si="1018"/>
        <v/>
      </c>
      <c r="CH397" s="1350" t="str">
        <f t="shared" si="1018"/>
        <v/>
      </c>
      <c r="CI397" s="1350" t="str">
        <f t="shared" si="1018"/>
        <v/>
      </c>
      <c r="CJ397" s="1350" t="str">
        <f t="shared" si="1018"/>
        <v/>
      </c>
      <c r="CK397" s="1351" t="str">
        <f t="shared" si="1018"/>
        <v/>
      </c>
      <c r="CL397" s="1351">
        <f t="shared" si="1018"/>
        <v>0</v>
      </c>
      <c r="CM397" s="1351">
        <f t="shared" si="1018"/>
        <v>1100</v>
      </c>
      <c r="CN397" s="1350" t="str">
        <f t="shared" si="1018"/>
        <v/>
      </c>
      <c r="CO397" s="1350" t="str">
        <f t="shared" si="1018"/>
        <v/>
      </c>
      <c r="CP397" s="1350" t="str">
        <f t="shared" si="1018"/>
        <v/>
      </c>
      <c r="CQ397" s="1350" t="str">
        <f t="shared" si="1018"/>
        <v/>
      </c>
      <c r="CR397" s="1350" t="str">
        <f t="shared" si="1018"/>
        <v/>
      </c>
      <c r="CS397" s="1349" t="str">
        <f t="shared" si="1018"/>
        <v/>
      </c>
      <c r="CT397" s="1352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8" t="str">
        <f t="shared" si="1015"/>
        <v/>
      </c>
      <c r="CE398" s="1349" t="str">
        <f t="shared" si="1018"/>
        <v/>
      </c>
      <c r="CF398" s="1350" t="str">
        <f t="shared" si="1018"/>
        <v/>
      </c>
      <c r="CG398" s="1350" t="str">
        <f t="shared" si="1018"/>
        <v/>
      </c>
      <c r="CH398" s="1350" t="str">
        <f t="shared" si="1018"/>
        <v/>
      </c>
      <c r="CI398" s="1350" t="str">
        <f t="shared" si="1018"/>
        <v/>
      </c>
      <c r="CJ398" s="1350" t="str">
        <f t="shared" si="1018"/>
        <v/>
      </c>
      <c r="CK398" s="1351" t="str">
        <f t="shared" si="1018"/>
        <v/>
      </c>
      <c r="CL398" s="1351">
        <f t="shared" si="1018"/>
        <v>0.77300000000000002</v>
      </c>
      <c r="CM398" s="1351" t="str">
        <f t="shared" si="1018"/>
        <v/>
      </c>
      <c r="CN398" s="1350" t="str">
        <f t="shared" si="1018"/>
        <v/>
      </c>
      <c r="CO398" s="1350" t="str">
        <f t="shared" si="1018"/>
        <v/>
      </c>
      <c r="CP398" s="1350" t="str">
        <f t="shared" si="1018"/>
        <v/>
      </c>
      <c r="CQ398" s="1350" t="str">
        <f t="shared" si="1018"/>
        <v/>
      </c>
      <c r="CR398" s="1350" t="str">
        <f t="shared" si="1018"/>
        <v/>
      </c>
      <c r="CS398" s="1349" t="str">
        <f t="shared" si="1018"/>
        <v/>
      </c>
      <c r="CT398" s="1352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183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8" t="str">
        <f t="shared" si="1015"/>
        <v/>
      </c>
      <c r="CE399" s="1349" t="str">
        <f t="shared" si="1018"/>
        <v/>
      </c>
      <c r="CF399" s="1350" t="str">
        <f t="shared" si="1018"/>
        <v/>
      </c>
      <c r="CG399" s="1350" t="str">
        <f t="shared" si="1018"/>
        <v/>
      </c>
      <c r="CH399" s="1350" t="str">
        <f t="shared" si="1018"/>
        <v/>
      </c>
      <c r="CI399" s="1350" t="str">
        <f t="shared" si="1018"/>
        <v/>
      </c>
      <c r="CJ399" s="1350" t="str">
        <f t="shared" si="1018"/>
        <v/>
      </c>
      <c r="CK399" s="1351" t="str">
        <f t="shared" si="1018"/>
        <v/>
      </c>
      <c r="CL399" s="1351">
        <f t="shared" si="1018"/>
        <v>0</v>
      </c>
      <c r="CM399" s="1351">
        <f t="shared" si="1018"/>
        <v>850.30000000000007</v>
      </c>
      <c r="CN399" s="1350" t="str">
        <f t="shared" si="1018"/>
        <v/>
      </c>
      <c r="CO399" s="1350" t="str">
        <f t="shared" si="1018"/>
        <v/>
      </c>
      <c r="CP399" s="1350" t="str">
        <f t="shared" si="1018"/>
        <v/>
      </c>
      <c r="CQ399" s="1350" t="str">
        <f t="shared" si="1018"/>
        <v/>
      </c>
      <c r="CR399" s="1350" t="str">
        <f t="shared" si="1018"/>
        <v/>
      </c>
      <c r="CS399" s="1349" t="str">
        <f t="shared" si="1018"/>
        <v/>
      </c>
      <c r="CT399" s="1352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270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8" t="str">
        <f t="shared" si="1015"/>
        <v/>
      </c>
      <c r="CE400" s="1349" t="str">
        <f t="shared" si="1018"/>
        <v/>
      </c>
      <c r="CF400" s="1350" t="str">
        <f t="shared" si="1018"/>
        <v/>
      </c>
      <c r="CG400" s="1350" t="str">
        <f t="shared" si="1018"/>
        <v/>
      </c>
      <c r="CH400" s="1350" t="str">
        <f t="shared" si="1018"/>
        <v/>
      </c>
      <c r="CI400" s="1350" t="str">
        <f t="shared" si="1018"/>
        <v/>
      </c>
      <c r="CJ400" s="1350" t="str">
        <f t="shared" si="1018"/>
        <v/>
      </c>
      <c r="CK400" s="1351" t="str">
        <f t="shared" si="1018"/>
        <v/>
      </c>
      <c r="CL400" s="1351" t="str">
        <f t="shared" si="1018"/>
        <v/>
      </c>
      <c r="CM400" s="1351" t="str">
        <f t="shared" si="1018"/>
        <v/>
      </c>
      <c r="CN400" s="1350" t="str">
        <f t="shared" si="1018"/>
        <v/>
      </c>
      <c r="CO400" s="1350" t="str">
        <f t="shared" si="1018"/>
        <v/>
      </c>
      <c r="CP400" s="1350" t="str">
        <f t="shared" si="1018"/>
        <v/>
      </c>
      <c r="CQ400" s="1350" t="str">
        <f t="shared" si="1018"/>
        <v/>
      </c>
      <c r="CR400" s="1350" t="str">
        <f t="shared" si="1018"/>
        <v/>
      </c>
      <c r="CS400" s="1349" t="str">
        <f t="shared" si="1018"/>
        <v/>
      </c>
      <c r="CT400" s="1352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8" t="str">
        <f t="shared" si="1015"/>
        <v/>
      </c>
      <c r="CE401" s="1349" t="str">
        <f t="shared" si="1018"/>
        <v/>
      </c>
      <c r="CF401" s="1350" t="str">
        <f t="shared" si="1018"/>
        <v/>
      </c>
      <c r="CG401" s="1350" t="str">
        <f t="shared" si="1018"/>
        <v/>
      </c>
      <c r="CH401" s="1350" t="str">
        <f t="shared" si="1018"/>
        <v/>
      </c>
      <c r="CI401" s="1350" t="str">
        <f t="shared" si="1018"/>
        <v/>
      </c>
      <c r="CJ401" s="1350" t="str">
        <f t="shared" si="1018"/>
        <v/>
      </c>
      <c r="CK401" s="1351" t="str">
        <f t="shared" si="1018"/>
        <v/>
      </c>
      <c r="CL401" s="1351" t="str">
        <f t="shared" si="1018"/>
        <v/>
      </c>
      <c r="CM401" s="1351" t="str">
        <f t="shared" si="1018"/>
        <v/>
      </c>
      <c r="CN401" s="1350" t="str">
        <f t="shared" si="1018"/>
        <v/>
      </c>
      <c r="CO401" s="1350" t="str">
        <f t="shared" si="1018"/>
        <v/>
      </c>
      <c r="CP401" s="1350" t="str">
        <f t="shared" si="1018"/>
        <v/>
      </c>
      <c r="CQ401" s="1350" t="str">
        <f t="shared" si="1018"/>
        <v/>
      </c>
      <c r="CR401" s="1350" t="str">
        <f t="shared" si="1018"/>
        <v/>
      </c>
      <c r="CS401" s="1349" t="str">
        <f t="shared" si="1018"/>
        <v/>
      </c>
      <c r="CT401" s="1352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183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8" t="str">
        <f t="shared" si="1015"/>
        <v/>
      </c>
      <c r="CE402" s="1349" t="str">
        <f t="shared" si="1018"/>
        <v/>
      </c>
      <c r="CF402" s="1350" t="str">
        <f t="shared" si="1018"/>
        <v/>
      </c>
      <c r="CG402" s="1350" t="str">
        <f t="shared" si="1018"/>
        <v/>
      </c>
      <c r="CH402" s="1350" t="str">
        <f t="shared" si="1018"/>
        <v/>
      </c>
      <c r="CI402" s="1350" t="str">
        <f t="shared" si="1018"/>
        <v/>
      </c>
      <c r="CJ402" s="1350" t="str">
        <f t="shared" si="1018"/>
        <v/>
      </c>
      <c r="CK402" s="1351" t="str">
        <f t="shared" si="1018"/>
        <v/>
      </c>
      <c r="CL402" s="1351" t="str">
        <f t="shared" si="1018"/>
        <v/>
      </c>
      <c r="CM402" s="1351" t="str">
        <f t="shared" si="1018"/>
        <v/>
      </c>
      <c r="CN402" s="1350" t="str">
        <f t="shared" si="1018"/>
        <v/>
      </c>
      <c r="CO402" s="1350" t="str">
        <f t="shared" si="1018"/>
        <v/>
      </c>
      <c r="CP402" s="1350" t="str">
        <f t="shared" si="1018"/>
        <v/>
      </c>
      <c r="CQ402" s="1350" t="str">
        <f t="shared" si="1018"/>
        <v/>
      </c>
      <c r="CR402" s="1350" t="str">
        <f t="shared" si="1018"/>
        <v/>
      </c>
      <c r="CS402" s="1349" t="str">
        <f t="shared" si="1018"/>
        <v/>
      </c>
      <c r="CT402" s="1352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270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8" t="str">
        <f t="shared" si="1015"/>
        <v/>
      </c>
      <c r="CE403" s="1349" t="str">
        <f t="shared" si="1018"/>
        <v/>
      </c>
      <c r="CF403" s="1350" t="str">
        <f t="shared" si="1018"/>
        <v/>
      </c>
      <c r="CG403" s="1350" t="str">
        <f t="shared" si="1018"/>
        <v/>
      </c>
      <c r="CH403" s="1350" t="str">
        <f t="shared" si="1018"/>
        <v/>
      </c>
      <c r="CI403" s="1350" t="str">
        <f t="shared" si="1018"/>
        <v/>
      </c>
      <c r="CJ403" s="1350" t="str">
        <f t="shared" si="1018"/>
        <v/>
      </c>
      <c r="CK403" s="1351" t="str">
        <f t="shared" si="1018"/>
        <v/>
      </c>
      <c r="CL403" s="1351" t="str">
        <f t="shared" si="1018"/>
        <v/>
      </c>
      <c r="CM403" s="1351" t="str">
        <f t="shared" si="1018"/>
        <v/>
      </c>
      <c r="CN403" s="1350" t="str">
        <f t="shared" si="1018"/>
        <v/>
      </c>
      <c r="CO403" s="1350" t="str">
        <f t="shared" si="1018"/>
        <v/>
      </c>
      <c r="CP403" s="1350" t="str">
        <f t="shared" si="1018"/>
        <v/>
      </c>
      <c r="CQ403" s="1350" t="str">
        <f t="shared" si="1018"/>
        <v/>
      </c>
      <c r="CR403" s="1350" t="str">
        <f t="shared" si="1018"/>
        <v/>
      </c>
      <c r="CS403" s="1349" t="str">
        <f t="shared" si="1018"/>
        <v/>
      </c>
      <c r="CT403" s="1352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8" t="str">
        <f t="shared" si="1015"/>
        <v/>
      </c>
      <c r="CE404" s="1349" t="str">
        <f t="shared" si="1018"/>
        <v/>
      </c>
      <c r="CF404" s="1350" t="str">
        <f t="shared" si="1018"/>
        <v/>
      </c>
      <c r="CG404" s="1350" t="str">
        <f t="shared" si="1018"/>
        <v/>
      </c>
      <c r="CH404" s="1350" t="str">
        <f t="shared" si="1018"/>
        <v/>
      </c>
      <c r="CI404" s="1350" t="str">
        <f t="shared" si="1018"/>
        <v/>
      </c>
      <c r="CJ404" s="1350" t="str">
        <f t="shared" si="1018"/>
        <v/>
      </c>
      <c r="CK404" s="1351" t="str">
        <f t="shared" si="1018"/>
        <v/>
      </c>
      <c r="CL404" s="1351" t="str">
        <f t="shared" si="1018"/>
        <v/>
      </c>
      <c r="CM404" s="1351" t="str">
        <f t="shared" si="1018"/>
        <v/>
      </c>
      <c r="CN404" s="1350" t="str">
        <f t="shared" si="1018"/>
        <v/>
      </c>
      <c r="CO404" s="1350" t="str">
        <f t="shared" si="1018"/>
        <v/>
      </c>
      <c r="CP404" s="1350" t="str">
        <f t="shared" si="1018"/>
        <v/>
      </c>
      <c r="CQ404" s="1350" t="str">
        <f t="shared" si="1018"/>
        <v/>
      </c>
      <c r="CR404" s="1350" t="str">
        <f t="shared" si="1018"/>
        <v/>
      </c>
      <c r="CS404" s="1349" t="str">
        <f t="shared" si="1018"/>
        <v/>
      </c>
      <c r="CT404" s="1352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183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8" t="str">
        <f t="shared" si="1015"/>
        <v/>
      </c>
      <c r="CE405" s="1349" t="str">
        <f t="shared" si="1018"/>
        <v/>
      </c>
      <c r="CF405" s="1350" t="str">
        <f t="shared" si="1018"/>
        <v/>
      </c>
      <c r="CG405" s="1350" t="str">
        <f t="shared" si="1018"/>
        <v/>
      </c>
      <c r="CH405" s="1350" t="str">
        <f t="shared" si="1018"/>
        <v/>
      </c>
      <c r="CI405" s="1350" t="str">
        <f t="shared" si="1018"/>
        <v/>
      </c>
      <c r="CJ405" s="1350" t="str">
        <f t="shared" si="1018"/>
        <v/>
      </c>
      <c r="CK405" s="1351" t="str">
        <f t="shared" si="1018"/>
        <v/>
      </c>
      <c r="CL405" s="1351" t="str">
        <f t="shared" si="1018"/>
        <v/>
      </c>
      <c r="CM405" s="1351" t="str">
        <f t="shared" si="1018"/>
        <v/>
      </c>
      <c r="CN405" s="1350" t="str">
        <f t="shared" si="1018"/>
        <v/>
      </c>
      <c r="CO405" s="1350" t="str">
        <f t="shared" si="1018"/>
        <v/>
      </c>
      <c r="CP405" s="1350" t="str">
        <f t="shared" si="1018"/>
        <v/>
      </c>
      <c r="CQ405" s="1350" t="str">
        <f t="shared" si="1018"/>
        <v/>
      </c>
      <c r="CR405" s="1350" t="str">
        <f t="shared" si="1018"/>
        <v/>
      </c>
      <c r="CS405" s="1349" t="str">
        <f t="shared" si="1018"/>
        <v/>
      </c>
      <c r="CT405" s="1352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270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8" t="str">
        <f t="shared" si="1015"/>
        <v/>
      </c>
      <c r="CE406" s="1349" t="str">
        <f t="shared" si="1018"/>
        <v/>
      </c>
      <c r="CF406" s="1350" t="str">
        <f t="shared" si="1018"/>
        <v/>
      </c>
      <c r="CG406" s="1350" t="str">
        <f t="shared" si="1018"/>
        <v/>
      </c>
      <c r="CH406" s="1350" t="str">
        <f t="shared" si="1018"/>
        <v/>
      </c>
      <c r="CI406" s="1350" t="str">
        <f t="shared" si="1018"/>
        <v/>
      </c>
      <c r="CJ406" s="1350" t="str">
        <f t="shared" si="1018"/>
        <v/>
      </c>
      <c r="CK406" s="1351" t="str">
        <f t="shared" si="1018"/>
        <v/>
      </c>
      <c r="CL406" s="1351" t="str">
        <f t="shared" si="1018"/>
        <v/>
      </c>
      <c r="CM406" s="1351" t="str">
        <f t="shared" si="1018"/>
        <v/>
      </c>
      <c r="CN406" s="1350" t="str">
        <f t="shared" si="1018"/>
        <v/>
      </c>
      <c r="CO406" s="1350" t="str">
        <f t="shared" si="1018"/>
        <v/>
      </c>
      <c r="CP406" s="1350" t="str">
        <f t="shared" si="1018"/>
        <v/>
      </c>
      <c r="CQ406" s="1350" t="str">
        <f t="shared" si="1018"/>
        <v/>
      </c>
      <c r="CR406" s="1350" t="str">
        <f t="shared" si="1018"/>
        <v/>
      </c>
      <c r="CS406" s="1349" t="str">
        <f t="shared" si="1018"/>
        <v/>
      </c>
      <c r="CT406" s="1352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8" t="str">
        <f t="shared" si="1015"/>
        <v/>
      </c>
      <c r="CE407" s="1349" t="str">
        <f t="shared" si="1018"/>
        <v/>
      </c>
      <c r="CF407" s="1350" t="str">
        <f t="shared" si="1018"/>
        <v/>
      </c>
      <c r="CG407" s="1350" t="str">
        <f t="shared" si="1018"/>
        <v/>
      </c>
      <c r="CH407" s="1350" t="str">
        <f t="shared" si="1018"/>
        <v/>
      </c>
      <c r="CI407" s="1350" t="str">
        <f t="shared" si="1018"/>
        <v/>
      </c>
      <c r="CJ407" s="1350" t="str">
        <f t="shared" si="1018"/>
        <v/>
      </c>
      <c r="CK407" s="1351" t="str">
        <f t="shared" si="1018"/>
        <v/>
      </c>
      <c r="CL407" s="1351" t="str">
        <f t="shared" si="1018"/>
        <v/>
      </c>
      <c r="CM407" s="1351" t="str">
        <f t="shared" si="1018"/>
        <v/>
      </c>
      <c r="CN407" s="1350" t="str">
        <f t="shared" si="1018"/>
        <v/>
      </c>
      <c r="CO407" s="1350" t="str">
        <f t="shared" si="1018"/>
        <v/>
      </c>
      <c r="CP407" s="1350" t="str">
        <f t="shared" si="1018"/>
        <v/>
      </c>
      <c r="CQ407" s="1350" t="str">
        <f t="shared" si="1018"/>
        <v/>
      </c>
      <c r="CR407" s="1350" t="str">
        <f t="shared" si="1018"/>
        <v/>
      </c>
      <c r="CS407" s="1349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2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183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8" t="str">
        <f t="shared" si="1015"/>
        <v/>
      </c>
      <c r="CE408" s="1349" t="str">
        <f t="shared" si="1039"/>
        <v/>
      </c>
      <c r="CF408" s="1350" t="str">
        <f t="shared" si="1039"/>
        <v/>
      </c>
      <c r="CG408" s="1350" t="str">
        <f t="shared" si="1039"/>
        <v/>
      </c>
      <c r="CH408" s="1350" t="str">
        <f t="shared" si="1039"/>
        <v/>
      </c>
      <c r="CI408" s="1350" t="str">
        <f t="shared" si="1039"/>
        <v/>
      </c>
      <c r="CJ408" s="1350" t="str">
        <f t="shared" si="1039"/>
        <v/>
      </c>
      <c r="CK408" s="1351" t="str">
        <f t="shared" si="1039"/>
        <v/>
      </c>
      <c r="CL408" s="1351" t="str">
        <f t="shared" si="1039"/>
        <v/>
      </c>
      <c r="CM408" s="1351" t="str">
        <f t="shared" si="1039"/>
        <v/>
      </c>
      <c r="CN408" s="1350" t="str">
        <f t="shared" si="1039"/>
        <v/>
      </c>
      <c r="CO408" s="1350" t="str">
        <f t="shared" si="1039"/>
        <v/>
      </c>
      <c r="CP408" s="1350" t="str">
        <f t="shared" si="1039"/>
        <v/>
      </c>
      <c r="CQ408" s="1350" t="str">
        <f t="shared" si="1039"/>
        <v/>
      </c>
      <c r="CR408" s="1350" t="str">
        <f t="shared" si="1039"/>
        <v/>
      </c>
      <c r="CS408" s="1349" t="str">
        <f t="shared" si="1039"/>
        <v/>
      </c>
      <c r="CT408" s="1352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270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8" t="str">
        <f t="shared" si="1015"/>
        <v/>
      </c>
      <c r="CE409" s="1349" t="str">
        <f t="shared" si="1039"/>
        <v/>
      </c>
      <c r="CF409" s="1350" t="str">
        <f t="shared" si="1039"/>
        <v/>
      </c>
      <c r="CG409" s="1350" t="str">
        <f t="shared" si="1039"/>
        <v/>
      </c>
      <c r="CH409" s="1350" t="str">
        <f t="shared" si="1039"/>
        <v/>
      </c>
      <c r="CI409" s="1350" t="str">
        <f t="shared" si="1039"/>
        <v/>
      </c>
      <c r="CJ409" s="1350" t="str">
        <f t="shared" si="1039"/>
        <v/>
      </c>
      <c r="CK409" s="1351" t="str">
        <f t="shared" si="1039"/>
        <v/>
      </c>
      <c r="CL409" s="1351" t="str">
        <f t="shared" si="1039"/>
        <v/>
      </c>
      <c r="CM409" s="1351" t="str">
        <f t="shared" si="1039"/>
        <v/>
      </c>
      <c r="CN409" s="1350" t="str">
        <f t="shared" si="1039"/>
        <v/>
      </c>
      <c r="CO409" s="1350" t="str">
        <f t="shared" si="1039"/>
        <v/>
      </c>
      <c r="CP409" s="1350" t="str">
        <f t="shared" si="1039"/>
        <v/>
      </c>
      <c r="CQ409" s="1350" t="str">
        <f t="shared" si="1039"/>
        <v/>
      </c>
      <c r="CR409" s="1350" t="str">
        <f t="shared" si="1039"/>
        <v/>
      </c>
      <c r="CS409" s="1349" t="str">
        <f t="shared" si="1039"/>
        <v/>
      </c>
      <c r="CT409" s="1352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8" t="str">
        <f t="shared" si="1015"/>
        <v/>
      </c>
      <c r="CE410" s="1349" t="str">
        <f t="shared" si="1039"/>
        <v/>
      </c>
      <c r="CF410" s="1350" t="str">
        <f t="shared" si="1039"/>
        <v/>
      </c>
      <c r="CG410" s="1350" t="str">
        <f t="shared" si="1039"/>
        <v/>
      </c>
      <c r="CH410" s="1350" t="str">
        <f t="shared" si="1039"/>
        <v/>
      </c>
      <c r="CI410" s="1350" t="str">
        <f t="shared" si="1039"/>
        <v/>
      </c>
      <c r="CJ410" s="1350" t="str">
        <f t="shared" si="1039"/>
        <v/>
      </c>
      <c r="CK410" s="1351" t="str">
        <f t="shared" si="1039"/>
        <v/>
      </c>
      <c r="CL410" s="1351" t="str">
        <f t="shared" si="1039"/>
        <v/>
      </c>
      <c r="CM410" s="1351" t="str">
        <f t="shared" si="1039"/>
        <v/>
      </c>
      <c r="CN410" s="1350" t="str">
        <f t="shared" si="1039"/>
        <v/>
      </c>
      <c r="CO410" s="1350" t="str">
        <f t="shared" si="1039"/>
        <v/>
      </c>
      <c r="CP410" s="1350" t="str">
        <f t="shared" si="1039"/>
        <v/>
      </c>
      <c r="CQ410" s="1350" t="str">
        <f t="shared" si="1039"/>
        <v/>
      </c>
      <c r="CR410" s="1350" t="str">
        <f t="shared" si="1039"/>
        <v/>
      </c>
      <c r="CS410" s="1349" t="str">
        <f t="shared" si="1039"/>
        <v/>
      </c>
      <c r="CT410" s="1352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183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8" t="str">
        <f t="shared" si="1015"/>
        <v/>
      </c>
      <c r="CE411" s="1349" t="str">
        <f t="shared" si="1039"/>
        <v/>
      </c>
      <c r="CF411" s="1350" t="str">
        <f t="shared" si="1039"/>
        <v/>
      </c>
      <c r="CG411" s="1350" t="str">
        <f t="shared" si="1039"/>
        <v/>
      </c>
      <c r="CH411" s="1350" t="str">
        <f t="shared" si="1039"/>
        <v/>
      </c>
      <c r="CI411" s="1350" t="str">
        <f t="shared" si="1039"/>
        <v/>
      </c>
      <c r="CJ411" s="1350" t="str">
        <f t="shared" si="1039"/>
        <v/>
      </c>
      <c r="CK411" s="1351" t="str">
        <f t="shared" si="1039"/>
        <v/>
      </c>
      <c r="CL411" s="1351" t="str">
        <f t="shared" si="1039"/>
        <v/>
      </c>
      <c r="CM411" s="1351" t="str">
        <f t="shared" si="1039"/>
        <v/>
      </c>
      <c r="CN411" s="1350" t="str">
        <f t="shared" si="1039"/>
        <v/>
      </c>
      <c r="CO411" s="1350" t="str">
        <f t="shared" si="1039"/>
        <v/>
      </c>
      <c r="CP411" s="1350" t="str">
        <f t="shared" si="1039"/>
        <v/>
      </c>
      <c r="CQ411" s="1350" t="str">
        <f t="shared" si="1039"/>
        <v/>
      </c>
      <c r="CR411" s="1350" t="str">
        <f t="shared" si="1039"/>
        <v/>
      </c>
      <c r="CS411" s="1349" t="str">
        <f t="shared" si="1039"/>
        <v/>
      </c>
      <c r="CT411" s="1352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271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8" t="str">
        <f t="shared" si="1015"/>
        <v/>
      </c>
      <c r="CE412" s="1349" t="str">
        <f t="shared" si="1039"/>
        <v/>
      </c>
      <c r="CF412" s="1350" t="str">
        <f t="shared" si="1039"/>
        <v/>
      </c>
      <c r="CG412" s="1350" t="str">
        <f t="shared" si="1039"/>
        <v/>
      </c>
      <c r="CH412" s="1350" t="str">
        <f t="shared" si="1039"/>
        <v/>
      </c>
      <c r="CI412" s="1350" t="str">
        <f t="shared" si="1039"/>
        <v/>
      </c>
      <c r="CJ412" s="1350" t="str">
        <f t="shared" si="1039"/>
        <v/>
      </c>
      <c r="CK412" s="1351" t="str">
        <f t="shared" si="1039"/>
        <v/>
      </c>
      <c r="CL412" s="1351" t="str">
        <f t="shared" si="1039"/>
        <v/>
      </c>
      <c r="CM412" s="1351" t="str">
        <f t="shared" si="1039"/>
        <v/>
      </c>
      <c r="CN412" s="1350" t="str">
        <f t="shared" si="1039"/>
        <v/>
      </c>
      <c r="CO412" s="1350" t="str">
        <f t="shared" si="1039"/>
        <v/>
      </c>
      <c r="CP412" s="1350" t="str">
        <f t="shared" si="1039"/>
        <v/>
      </c>
      <c r="CQ412" s="1350" t="str">
        <f t="shared" si="1039"/>
        <v/>
      </c>
      <c r="CR412" s="1350" t="str">
        <f t="shared" si="1039"/>
        <v/>
      </c>
      <c r="CS412" s="1349" t="str">
        <f t="shared" si="1039"/>
        <v/>
      </c>
      <c r="CT412" s="1352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8" t="str">
        <f t="shared" si="1015"/>
        <v/>
      </c>
      <c r="CE413" s="1349" t="str">
        <f t="shared" si="1039"/>
        <v/>
      </c>
      <c r="CF413" s="1350" t="str">
        <f t="shared" si="1039"/>
        <v/>
      </c>
      <c r="CG413" s="1350" t="str">
        <f t="shared" si="1039"/>
        <v/>
      </c>
      <c r="CH413" s="1350" t="str">
        <f t="shared" si="1039"/>
        <v/>
      </c>
      <c r="CI413" s="1350" t="str">
        <f t="shared" si="1039"/>
        <v/>
      </c>
      <c r="CJ413" s="1350" t="str">
        <f t="shared" si="1039"/>
        <v/>
      </c>
      <c r="CK413" s="1351" t="str">
        <f t="shared" si="1039"/>
        <v/>
      </c>
      <c r="CL413" s="1351" t="str">
        <f t="shared" si="1039"/>
        <v/>
      </c>
      <c r="CM413" s="1351" t="str">
        <f t="shared" si="1039"/>
        <v/>
      </c>
      <c r="CN413" s="1350" t="str">
        <f t="shared" si="1039"/>
        <v/>
      </c>
      <c r="CO413" s="1350" t="str">
        <f t="shared" si="1039"/>
        <v/>
      </c>
      <c r="CP413" s="1350" t="str">
        <f t="shared" si="1039"/>
        <v/>
      </c>
      <c r="CQ413" s="1350" t="str">
        <f t="shared" si="1039"/>
        <v/>
      </c>
      <c r="CR413" s="1350" t="str">
        <f t="shared" si="1039"/>
        <v/>
      </c>
      <c r="CS413" s="1349" t="str">
        <f t="shared" si="1039"/>
        <v/>
      </c>
      <c r="CT413" s="1352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183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8" t="str">
        <f t="shared" si="1015"/>
        <v/>
      </c>
      <c r="CE414" s="1349" t="str">
        <f t="shared" si="1039"/>
        <v/>
      </c>
      <c r="CF414" s="1350" t="str">
        <f t="shared" si="1039"/>
        <v/>
      </c>
      <c r="CG414" s="1350" t="str">
        <f t="shared" si="1039"/>
        <v/>
      </c>
      <c r="CH414" s="1350" t="str">
        <f t="shared" si="1039"/>
        <v/>
      </c>
      <c r="CI414" s="1350" t="str">
        <f t="shared" si="1039"/>
        <v/>
      </c>
      <c r="CJ414" s="1350" t="str">
        <f t="shared" si="1039"/>
        <v/>
      </c>
      <c r="CK414" s="1351" t="str">
        <f t="shared" si="1039"/>
        <v/>
      </c>
      <c r="CL414" s="1351" t="str">
        <f t="shared" si="1039"/>
        <v/>
      </c>
      <c r="CM414" s="1351" t="str">
        <f t="shared" si="1039"/>
        <v/>
      </c>
      <c r="CN414" s="1350" t="str">
        <f t="shared" si="1039"/>
        <v/>
      </c>
      <c r="CO414" s="1350" t="str">
        <f t="shared" si="1039"/>
        <v/>
      </c>
      <c r="CP414" s="1350" t="str">
        <f t="shared" si="1039"/>
        <v/>
      </c>
      <c r="CQ414" s="1350" t="str">
        <f t="shared" si="1039"/>
        <v/>
      </c>
      <c r="CR414" s="1350" t="str">
        <f t="shared" si="1039"/>
        <v/>
      </c>
      <c r="CS414" s="1349" t="str">
        <f t="shared" si="1039"/>
        <v/>
      </c>
      <c r="CT414" s="1352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8" t="str">
        <f t="shared" si="1015"/>
        <v/>
      </c>
      <c r="CE415" s="1349" t="str">
        <f t="shared" si="1039"/>
        <v/>
      </c>
      <c r="CF415" s="1350" t="str">
        <f t="shared" si="1039"/>
        <v/>
      </c>
      <c r="CG415" s="1350" t="str">
        <f t="shared" si="1039"/>
        <v/>
      </c>
      <c r="CH415" s="1350" t="str">
        <f t="shared" si="1039"/>
        <v/>
      </c>
      <c r="CI415" s="1350" t="str">
        <f t="shared" si="1039"/>
        <v/>
      </c>
      <c r="CJ415" s="1350" t="str">
        <f t="shared" si="1039"/>
        <v/>
      </c>
      <c r="CK415" s="1351" t="str">
        <f t="shared" si="1039"/>
        <v/>
      </c>
      <c r="CL415" s="1351" t="str">
        <f t="shared" si="1039"/>
        <v/>
      </c>
      <c r="CM415" s="1351" t="str">
        <f t="shared" si="1039"/>
        <v/>
      </c>
      <c r="CN415" s="1350" t="str">
        <f t="shared" si="1039"/>
        <v/>
      </c>
      <c r="CO415" s="1350" t="str">
        <f t="shared" si="1039"/>
        <v/>
      </c>
      <c r="CP415" s="1350" t="str">
        <f t="shared" si="1039"/>
        <v/>
      </c>
      <c r="CQ415" s="1350" t="str">
        <f t="shared" si="1039"/>
        <v/>
      </c>
      <c r="CR415" s="1350" t="str">
        <f t="shared" si="1039"/>
        <v/>
      </c>
      <c r="CS415" s="1349" t="str">
        <f t="shared" si="1039"/>
        <v/>
      </c>
      <c r="CT415" s="1352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8" t="str">
        <f t="shared" si="1015"/>
        <v/>
      </c>
      <c r="CE416" s="1349" t="str">
        <f t="shared" si="1039"/>
        <v/>
      </c>
      <c r="CF416" s="1350" t="str">
        <f t="shared" si="1039"/>
        <v/>
      </c>
      <c r="CG416" s="1350" t="str">
        <f t="shared" si="1039"/>
        <v/>
      </c>
      <c r="CH416" s="1350" t="str">
        <f t="shared" si="1039"/>
        <v/>
      </c>
      <c r="CI416" s="1350" t="str">
        <f t="shared" si="1039"/>
        <v/>
      </c>
      <c r="CJ416" s="1350" t="str">
        <f t="shared" si="1039"/>
        <v/>
      </c>
      <c r="CK416" s="1351" t="str">
        <f t="shared" si="1039"/>
        <v/>
      </c>
      <c r="CL416" s="1351" t="str">
        <f t="shared" si="1039"/>
        <v/>
      </c>
      <c r="CM416" s="1351" t="str">
        <f t="shared" si="1039"/>
        <v/>
      </c>
      <c r="CN416" s="1350" t="str">
        <f t="shared" si="1039"/>
        <v/>
      </c>
      <c r="CO416" s="1350" t="str">
        <f t="shared" si="1039"/>
        <v/>
      </c>
      <c r="CP416" s="1350" t="str">
        <f t="shared" si="1039"/>
        <v/>
      </c>
      <c r="CQ416" s="1350" t="str">
        <f t="shared" si="1039"/>
        <v/>
      </c>
      <c r="CR416" s="1350" t="str">
        <f t="shared" si="1039"/>
        <v/>
      </c>
      <c r="CS416" s="1349" t="str">
        <f t="shared" si="1039"/>
        <v/>
      </c>
      <c r="CT416" s="1352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183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8" t="str">
        <f t="shared" si="1015"/>
        <v/>
      </c>
      <c r="CE417" s="1349" t="str">
        <f t="shared" si="1039"/>
        <v/>
      </c>
      <c r="CF417" s="1350" t="str">
        <f t="shared" si="1039"/>
        <v/>
      </c>
      <c r="CG417" s="1350" t="str">
        <f t="shared" si="1039"/>
        <v/>
      </c>
      <c r="CH417" s="1350" t="str">
        <f t="shared" si="1039"/>
        <v/>
      </c>
      <c r="CI417" s="1350" t="str">
        <f t="shared" si="1039"/>
        <v/>
      </c>
      <c r="CJ417" s="1350" t="str">
        <f t="shared" si="1039"/>
        <v/>
      </c>
      <c r="CK417" s="1351" t="str">
        <f t="shared" si="1039"/>
        <v/>
      </c>
      <c r="CL417" s="1351" t="str">
        <f t="shared" si="1039"/>
        <v/>
      </c>
      <c r="CM417" s="1351" t="str">
        <f t="shared" si="1039"/>
        <v/>
      </c>
      <c r="CN417" s="1350" t="str">
        <f t="shared" si="1039"/>
        <v/>
      </c>
      <c r="CO417" s="1350" t="str">
        <f t="shared" si="1039"/>
        <v/>
      </c>
      <c r="CP417" s="1350" t="str">
        <f t="shared" si="1039"/>
        <v/>
      </c>
      <c r="CQ417" s="1350" t="str">
        <f t="shared" si="1039"/>
        <v/>
      </c>
      <c r="CR417" s="1350" t="str">
        <f t="shared" si="1039"/>
        <v/>
      </c>
      <c r="CS417" s="1349" t="str">
        <f t="shared" si="1039"/>
        <v/>
      </c>
      <c r="CT417" s="1352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273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91"/>
      <c r="CE418" s="1392"/>
      <c r="CF418" s="1392"/>
      <c r="CG418" s="1392"/>
      <c r="CH418" s="1392"/>
      <c r="CI418" s="1392"/>
      <c r="CJ418" s="1392"/>
      <c r="CK418" s="1392"/>
      <c r="CL418" s="1392"/>
      <c r="CM418" s="1392"/>
      <c r="CN418" s="1392"/>
      <c r="CO418" s="1392"/>
      <c r="CP418" s="1392"/>
      <c r="CQ418" s="1392"/>
      <c r="CR418" s="1392"/>
      <c r="CS418" s="1392"/>
      <c r="CT418" s="1374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274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8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9" t="str">
        <f t="shared" si="1056"/>
        <v/>
      </c>
      <c r="CF419" s="1350" t="str">
        <f t="shared" si="1056"/>
        <v/>
      </c>
      <c r="CG419" s="1350" t="str">
        <f t="shared" si="1056"/>
        <v/>
      </c>
      <c r="CH419" s="1350" t="str">
        <f t="shared" si="1056"/>
        <v/>
      </c>
      <c r="CI419" s="1350" t="str">
        <f t="shared" si="1056"/>
        <v/>
      </c>
      <c r="CJ419" s="1350" t="str">
        <f t="shared" si="1056"/>
        <v/>
      </c>
      <c r="CK419" s="1351" t="str">
        <f t="shared" si="1056"/>
        <v/>
      </c>
      <c r="CL419" s="1351" t="str">
        <f t="shared" si="1056"/>
        <v/>
      </c>
      <c r="CM419" s="1351" t="str">
        <f t="shared" si="1056"/>
        <v/>
      </c>
      <c r="CN419" s="1350" t="str">
        <f t="shared" si="1056"/>
        <v/>
      </c>
      <c r="CO419" s="1350" t="str">
        <f t="shared" si="1056"/>
        <v/>
      </c>
      <c r="CP419" s="1350" t="str">
        <f t="shared" si="1056"/>
        <v/>
      </c>
      <c r="CQ419" s="1350" t="str">
        <f t="shared" si="1056"/>
        <v/>
      </c>
      <c r="CR419" s="1350" t="str">
        <f t="shared" si="1056"/>
        <v/>
      </c>
      <c r="CS419" s="1349" t="str">
        <f t="shared" si="1056"/>
        <v/>
      </c>
      <c r="CT419" s="1352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181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057"/>
        <v/>
      </c>
      <c r="CF420" s="1350" t="str">
        <f t="shared" si="1057"/>
        <v/>
      </c>
      <c r="CG420" s="1350" t="str">
        <f t="shared" si="1057"/>
        <v/>
      </c>
      <c r="CH420" s="1350" t="str">
        <f t="shared" si="1057"/>
        <v/>
      </c>
      <c r="CI420" s="1350" t="str">
        <f t="shared" si="1057"/>
        <v/>
      </c>
      <c r="CJ420" s="1350" t="str">
        <f t="shared" si="1057"/>
        <v/>
      </c>
      <c r="CK420" s="1351" t="str">
        <f t="shared" si="1057"/>
        <v/>
      </c>
      <c r="CL420" s="1351" t="str">
        <f t="shared" si="1057"/>
        <v/>
      </c>
      <c r="CM420" s="1351" t="str">
        <f t="shared" si="1057"/>
        <v/>
      </c>
      <c r="CN420" s="1350" t="str">
        <f t="shared" si="1057"/>
        <v/>
      </c>
      <c r="CO420" s="1350" t="str">
        <f t="shared" si="1057"/>
        <v/>
      </c>
      <c r="CP420" s="1350" t="str">
        <f t="shared" si="1057"/>
        <v/>
      </c>
      <c r="CQ420" s="1350" t="str">
        <f t="shared" si="1057"/>
        <v/>
      </c>
      <c r="CR420" s="1350" t="str">
        <f t="shared" si="1057"/>
        <v/>
      </c>
      <c r="CS420" s="1349" t="str">
        <f t="shared" si="1057"/>
        <v/>
      </c>
      <c r="CT420" s="1352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183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057"/>
        <v/>
      </c>
      <c r="CF421" s="1350" t="str">
        <f t="shared" si="1057"/>
        <v/>
      </c>
      <c r="CG421" s="1350" t="str">
        <f t="shared" si="1057"/>
        <v/>
      </c>
      <c r="CH421" s="1350" t="str">
        <f t="shared" si="1057"/>
        <v/>
      </c>
      <c r="CI421" s="1350" t="str">
        <f t="shared" si="1057"/>
        <v/>
      </c>
      <c r="CJ421" s="1350" t="str">
        <f t="shared" si="1057"/>
        <v/>
      </c>
      <c r="CK421" s="1351" t="str">
        <f t="shared" si="1057"/>
        <v/>
      </c>
      <c r="CL421" s="1351" t="str">
        <f t="shared" si="1057"/>
        <v/>
      </c>
      <c r="CM421" s="1351" t="str">
        <f t="shared" si="1057"/>
        <v/>
      </c>
      <c r="CN421" s="1350" t="str">
        <f t="shared" si="1057"/>
        <v/>
      </c>
      <c r="CO421" s="1350" t="str">
        <f t="shared" si="1057"/>
        <v/>
      </c>
      <c r="CP421" s="1350" t="str">
        <f t="shared" si="1057"/>
        <v/>
      </c>
      <c r="CQ421" s="1350" t="str">
        <f t="shared" si="1057"/>
        <v/>
      </c>
      <c r="CR421" s="1350" t="str">
        <f t="shared" si="1057"/>
        <v/>
      </c>
      <c r="CS421" s="1349" t="str">
        <f t="shared" si="1057"/>
        <v/>
      </c>
      <c r="CT421" s="1352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273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91"/>
      <c r="CE422" s="1392"/>
      <c r="CF422" s="1392"/>
      <c r="CG422" s="1392"/>
      <c r="CH422" s="1392"/>
      <c r="CI422" s="1392"/>
      <c r="CJ422" s="1392"/>
      <c r="CK422" s="1392"/>
      <c r="CL422" s="1392"/>
      <c r="CM422" s="1392"/>
      <c r="CN422" s="1392"/>
      <c r="CO422" s="1392"/>
      <c r="CP422" s="1392"/>
      <c r="CQ422" s="1392"/>
      <c r="CR422" s="1392"/>
      <c r="CS422" s="1392"/>
      <c r="CT422" s="1374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274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9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0" t="str">
        <f t="shared" si="1064"/>
        <v/>
      </c>
      <c r="CG423" s="1350" t="str">
        <f t="shared" si="1064"/>
        <v/>
      </c>
      <c r="CH423" s="1350" t="str">
        <f t="shared" si="1064"/>
        <v/>
      </c>
      <c r="CI423" s="1350" t="str">
        <f t="shared" si="1064"/>
        <v/>
      </c>
      <c r="CJ423" s="1350" t="str">
        <f t="shared" si="1064"/>
        <v/>
      </c>
      <c r="CK423" s="1351" t="str">
        <f t="shared" si="1064"/>
        <v/>
      </c>
      <c r="CL423" s="1351" t="str">
        <f t="shared" si="1064"/>
        <v/>
      </c>
      <c r="CM423" s="1351" t="str">
        <f t="shared" si="1064"/>
        <v/>
      </c>
      <c r="CN423" s="1350" t="str">
        <f t="shared" si="1064"/>
        <v/>
      </c>
      <c r="CO423" s="1350" t="str">
        <f t="shared" si="1064"/>
        <v/>
      </c>
      <c r="CP423" s="1350" t="str">
        <f t="shared" si="1064"/>
        <v/>
      </c>
      <c r="CQ423" s="1350" t="str">
        <f t="shared" si="1064"/>
        <v/>
      </c>
      <c r="CR423" s="1350" t="str">
        <f t="shared" si="1064"/>
        <v/>
      </c>
      <c r="CS423" s="1349" t="str">
        <f t="shared" si="1064"/>
        <v/>
      </c>
      <c r="CT423" s="1352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181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si="1064"/>
        <v/>
      </c>
      <c r="CF424" s="1350" t="str">
        <f t="shared" si="1064"/>
        <v/>
      </c>
      <c r="CG424" s="1350" t="str">
        <f t="shared" si="1064"/>
        <v/>
      </c>
      <c r="CH424" s="1350" t="str">
        <f t="shared" si="1064"/>
        <v/>
      </c>
      <c r="CI424" s="1350" t="str">
        <f t="shared" si="1064"/>
        <v/>
      </c>
      <c r="CJ424" s="1350" t="str">
        <f t="shared" si="1064"/>
        <v/>
      </c>
      <c r="CK424" s="1351" t="str">
        <f t="shared" si="1064"/>
        <v/>
      </c>
      <c r="CL424" s="1351" t="str">
        <f t="shared" si="1064"/>
        <v/>
      </c>
      <c r="CM424" s="1351" t="str">
        <f t="shared" si="1064"/>
        <v/>
      </c>
      <c r="CN424" s="1350" t="str">
        <f t="shared" si="1064"/>
        <v/>
      </c>
      <c r="CO424" s="1350" t="str">
        <f t="shared" si="1064"/>
        <v/>
      </c>
      <c r="CP424" s="1350" t="str">
        <f t="shared" si="1064"/>
        <v/>
      </c>
      <c r="CQ424" s="1350" t="str">
        <f t="shared" si="1064"/>
        <v/>
      </c>
      <c r="CR424" s="1350" t="str">
        <f t="shared" si="1064"/>
        <v/>
      </c>
      <c r="CS424" s="1349" t="str">
        <f t="shared" si="1064"/>
        <v/>
      </c>
      <c r="CT424" s="1352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183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064"/>
        <v/>
      </c>
      <c r="CF425" s="1350" t="str">
        <f t="shared" si="1064"/>
        <v/>
      </c>
      <c r="CG425" s="1350" t="str">
        <f t="shared" si="1064"/>
        <v/>
      </c>
      <c r="CH425" s="1350" t="str">
        <f t="shared" si="1064"/>
        <v/>
      </c>
      <c r="CI425" s="1350" t="str">
        <f t="shared" si="1064"/>
        <v/>
      </c>
      <c r="CJ425" s="1350" t="str">
        <f t="shared" si="1064"/>
        <v/>
      </c>
      <c r="CK425" s="1351" t="str">
        <f t="shared" si="1064"/>
        <v/>
      </c>
      <c r="CL425" s="1351" t="str">
        <f t="shared" si="1064"/>
        <v/>
      </c>
      <c r="CM425" s="1351" t="str">
        <f t="shared" si="1064"/>
        <v/>
      </c>
      <c r="CN425" s="1350" t="str">
        <f t="shared" si="1064"/>
        <v/>
      </c>
      <c r="CO425" s="1350" t="str">
        <f t="shared" si="1064"/>
        <v/>
      </c>
      <c r="CP425" s="1350" t="str">
        <f t="shared" si="1064"/>
        <v/>
      </c>
      <c r="CQ425" s="1350" t="str">
        <f t="shared" si="1064"/>
        <v/>
      </c>
      <c r="CR425" s="1350" t="str">
        <f t="shared" si="1064"/>
        <v/>
      </c>
      <c r="CS425" s="1349" t="str">
        <f t="shared" si="1064"/>
        <v/>
      </c>
      <c r="CT425" s="1352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275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3"/>
      <c r="CE426" s="1373"/>
      <c r="CF426" s="1373"/>
      <c r="CG426" s="1373"/>
      <c r="CH426" s="1373"/>
      <c r="CI426" s="1373"/>
      <c r="CJ426" s="1373"/>
      <c r="CK426" s="1373"/>
      <c r="CL426" s="1373"/>
      <c r="CM426" s="1373"/>
      <c r="CN426" s="1373"/>
      <c r="CO426" s="1373"/>
      <c r="CP426" s="1373"/>
      <c r="CQ426" s="1373"/>
      <c r="CR426" s="1373"/>
      <c r="CS426" s="1373"/>
      <c r="CT426" s="1374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276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3"/>
      <c r="CE427" s="1393"/>
      <c r="CF427" s="1393"/>
      <c r="CG427" s="1393"/>
      <c r="CH427" s="1393"/>
      <c r="CI427" s="1393"/>
      <c r="CJ427" s="1393"/>
      <c r="CK427" s="1393"/>
      <c r="CL427" s="1393"/>
      <c r="CM427" s="1393"/>
      <c r="CN427" s="1393"/>
      <c r="CO427" s="1393"/>
      <c r="CP427" s="1393"/>
      <c r="CQ427" s="1393"/>
      <c r="CR427" s="1393"/>
      <c r="CS427" s="1393"/>
      <c r="CT427" s="1394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261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3"/>
      <c r="CE428" s="1373"/>
      <c r="CF428" s="1373"/>
      <c r="CG428" s="1373"/>
      <c r="CH428" s="1373"/>
      <c r="CI428" s="1373"/>
      <c r="CJ428" s="1373"/>
      <c r="CK428" s="1373"/>
      <c r="CL428" s="1373"/>
      <c r="CM428" s="1373"/>
      <c r="CN428" s="1373"/>
      <c r="CO428" s="1373"/>
      <c r="CP428" s="1373"/>
      <c r="CQ428" s="1373"/>
      <c r="CR428" s="1373"/>
      <c r="CS428" s="1373"/>
      <c r="CT428" s="1374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8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9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0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0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0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0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0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1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1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1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0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0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0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0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0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9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2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269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8" t="str">
        <f t="shared" si="1075"/>
        <v/>
      </c>
      <c r="CE430" s="1349" t="str">
        <f t="shared" si="1076"/>
        <v/>
      </c>
      <c r="CF430" s="1350" t="str">
        <f t="shared" si="1077"/>
        <v/>
      </c>
      <c r="CG430" s="1350" t="str">
        <f t="shared" si="1078"/>
        <v/>
      </c>
      <c r="CH430" s="1350" t="str">
        <f t="shared" si="1079"/>
        <v/>
      </c>
      <c r="CI430" s="1350" t="str">
        <f t="shared" si="1080"/>
        <v/>
      </c>
      <c r="CJ430" s="1350" t="str">
        <f t="shared" si="1081"/>
        <v/>
      </c>
      <c r="CK430" s="1351" t="str">
        <f t="shared" si="1082"/>
        <v/>
      </c>
      <c r="CL430" s="1351" t="str">
        <f t="shared" si="1083"/>
        <v/>
      </c>
      <c r="CM430" s="1351" t="str">
        <f t="shared" si="1084"/>
        <v/>
      </c>
      <c r="CN430" s="1350" t="str">
        <f t="shared" si="1085"/>
        <v/>
      </c>
      <c r="CO430" s="1350" t="str">
        <f t="shared" si="1086"/>
        <v/>
      </c>
      <c r="CP430" s="1350" t="str">
        <f t="shared" si="1087"/>
        <v/>
      </c>
      <c r="CQ430" s="1350" t="str">
        <f t="shared" si="1088"/>
        <v/>
      </c>
      <c r="CR430" s="1350" t="str">
        <f t="shared" si="1089"/>
        <v/>
      </c>
      <c r="CS430" s="1349" t="str">
        <f t="shared" si="1090"/>
        <v/>
      </c>
      <c r="CT430" s="1352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8" t="str">
        <f t="shared" si="1075"/>
        <v/>
      </c>
      <c r="CE431" s="1349" t="str">
        <f t="shared" si="1076"/>
        <v/>
      </c>
      <c r="CF431" s="1350" t="str">
        <f t="shared" si="1077"/>
        <v/>
      </c>
      <c r="CG431" s="1350" t="str">
        <f t="shared" si="1078"/>
        <v/>
      </c>
      <c r="CH431" s="1350" t="str">
        <f t="shared" si="1079"/>
        <v/>
      </c>
      <c r="CI431" s="1350" t="str">
        <f t="shared" si="1080"/>
        <v/>
      </c>
      <c r="CJ431" s="1350" t="str">
        <f t="shared" si="1081"/>
        <v/>
      </c>
      <c r="CK431" s="1351" t="str">
        <f t="shared" si="1082"/>
        <v/>
      </c>
      <c r="CL431" s="1351" t="str">
        <f t="shared" si="1083"/>
        <v/>
      </c>
      <c r="CM431" s="1351" t="str">
        <f t="shared" si="1084"/>
        <v/>
      </c>
      <c r="CN431" s="1350" t="str">
        <f t="shared" si="1085"/>
        <v/>
      </c>
      <c r="CO431" s="1350" t="str">
        <f t="shared" si="1086"/>
        <v/>
      </c>
      <c r="CP431" s="1350" t="str">
        <f t="shared" si="1087"/>
        <v/>
      </c>
      <c r="CQ431" s="1350" t="str">
        <f t="shared" si="1088"/>
        <v/>
      </c>
      <c r="CR431" s="1350" t="str">
        <f t="shared" si="1089"/>
        <v/>
      </c>
      <c r="CS431" s="1349" t="str">
        <f t="shared" si="1090"/>
        <v/>
      </c>
      <c r="CT431" s="1352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8" t="str">
        <f t="shared" si="1075"/>
        <v/>
      </c>
      <c r="CE432" s="1349" t="str">
        <f t="shared" si="1076"/>
        <v/>
      </c>
      <c r="CF432" s="1350" t="str">
        <f t="shared" si="1077"/>
        <v/>
      </c>
      <c r="CG432" s="1350" t="str">
        <f t="shared" si="1078"/>
        <v/>
      </c>
      <c r="CH432" s="1350" t="str">
        <f t="shared" si="1079"/>
        <v/>
      </c>
      <c r="CI432" s="1350" t="str">
        <f t="shared" si="1080"/>
        <v/>
      </c>
      <c r="CJ432" s="1350" t="str">
        <f t="shared" si="1081"/>
        <v/>
      </c>
      <c r="CK432" s="1351" t="str">
        <f t="shared" si="1082"/>
        <v/>
      </c>
      <c r="CL432" s="1351" t="str">
        <f t="shared" si="1083"/>
        <v/>
      </c>
      <c r="CM432" s="1351" t="str">
        <f t="shared" si="1084"/>
        <v/>
      </c>
      <c r="CN432" s="1350" t="str">
        <f t="shared" si="1085"/>
        <v/>
      </c>
      <c r="CO432" s="1350" t="str">
        <f t="shared" si="1086"/>
        <v/>
      </c>
      <c r="CP432" s="1350" t="str">
        <f t="shared" si="1087"/>
        <v/>
      </c>
      <c r="CQ432" s="1350" t="str">
        <f t="shared" si="1088"/>
        <v/>
      </c>
      <c r="CR432" s="1350" t="str">
        <f t="shared" si="1089"/>
        <v/>
      </c>
      <c r="CS432" s="1349" t="str">
        <f t="shared" si="1090"/>
        <v/>
      </c>
      <c r="CT432" s="1352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8" t="str">
        <f t="shared" si="1075"/>
        <v/>
      </c>
      <c r="CE433" s="1349" t="str">
        <f t="shared" si="1076"/>
        <v/>
      </c>
      <c r="CF433" s="1350" t="str">
        <f t="shared" si="1077"/>
        <v/>
      </c>
      <c r="CG433" s="1350" t="str">
        <f t="shared" si="1078"/>
        <v/>
      </c>
      <c r="CH433" s="1350" t="str">
        <f t="shared" si="1079"/>
        <v/>
      </c>
      <c r="CI433" s="1350" t="str">
        <f t="shared" si="1080"/>
        <v/>
      </c>
      <c r="CJ433" s="1350" t="str">
        <f t="shared" si="1081"/>
        <v/>
      </c>
      <c r="CK433" s="1351" t="str">
        <f t="shared" si="1082"/>
        <v/>
      </c>
      <c r="CL433" s="1351" t="str">
        <f t="shared" si="1083"/>
        <v/>
      </c>
      <c r="CM433" s="1351" t="str">
        <f t="shared" si="1084"/>
        <v/>
      </c>
      <c r="CN433" s="1350" t="str">
        <f t="shared" si="1085"/>
        <v/>
      </c>
      <c r="CO433" s="1350" t="str">
        <f t="shared" si="1086"/>
        <v/>
      </c>
      <c r="CP433" s="1350" t="str">
        <f t="shared" si="1087"/>
        <v/>
      </c>
      <c r="CQ433" s="1350" t="str">
        <f t="shared" si="1088"/>
        <v/>
      </c>
      <c r="CR433" s="1350" t="str">
        <f t="shared" si="1089"/>
        <v/>
      </c>
      <c r="CS433" s="1349" t="str">
        <f t="shared" si="1090"/>
        <v/>
      </c>
      <c r="CT433" s="1352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9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0">
        <f t="shared" si="1112"/>
        <v>0</v>
      </c>
      <c r="CG434" s="1350">
        <f t="shared" si="1112"/>
        <v>0</v>
      </c>
      <c r="CH434" s="1350">
        <f t="shared" si="1112"/>
        <v>0</v>
      </c>
      <c r="CI434" s="1350">
        <f t="shared" si="1112"/>
        <v>0</v>
      </c>
      <c r="CJ434" s="1350">
        <f t="shared" si="1112"/>
        <v>0</v>
      </c>
      <c r="CK434" s="1351">
        <f t="shared" si="1112"/>
        <v>0</v>
      </c>
      <c r="CL434" s="1351">
        <f t="shared" si="1112"/>
        <v>0</v>
      </c>
      <c r="CM434" s="1351">
        <f t="shared" si="1112"/>
        <v>0</v>
      </c>
      <c r="CN434" s="1350">
        <f t="shared" si="1112"/>
        <v>0</v>
      </c>
      <c r="CO434" s="1350">
        <f t="shared" si="1112"/>
        <v>0</v>
      </c>
      <c r="CP434" s="1350">
        <f t="shared" si="1112"/>
        <v>0</v>
      </c>
      <c r="CQ434" s="1350">
        <f t="shared" si="1112"/>
        <v>0</v>
      </c>
      <c r="CR434" s="1350">
        <f t="shared" si="1112"/>
        <v>0</v>
      </c>
      <c r="CS434" s="1349">
        <f t="shared" si="1112"/>
        <v>0</v>
      </c>
      <c r="CT434" s="1352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250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8" t="str">
        <f t="shared" si="1075"/>
        <v/>
      </c>
      <c r="CE435" s="1349" t="str">
        <f t="shared" si="1076"/>
        <v/>
      </c>
      <c r="CF435" s="1350" t="str">
        <f t="shared" si="1077"/>
        <v/>
      </c>
      <c r="CG435" s="1350" t="str">
        <f t="shared" si="1078"/>
        <v/>
      </c>
      <c r="CH435" s="1350" t="str">
        <f t="shared" si="1079"/>
        <v/>
      </c>
      <c r="CI435" s="1350" t="str">
        <f t="shared" si="1080"/>
        <v/>
      </c>
      <c r="CJ435" s="1350" t="str">
        <f t="shared" si="1081"/>
        <v/>
      </c>
      <c r="CK435" s="1351" t="str">
        <f t="shared" si="1082"/>
        <v/>
      </c>
      <c r="CL435" s="1351" t="str">
        <f t="shared" si="1083"/>
        <v/>
      </c>
      <c r="CM435" s="1351" t="str">
        <f t="shared" si="1084"/>
        <v/>
      </c>
      <c r="CN435" s="1350" t="str">
        <f t="shared" si="1085"/>
        <v/>
      </c>
      <c r="CO435" s="1350" t="str">
        <f t="shared" si="1086"/>
        <v/>
      </c>
      <c r="CP435" s="1350" t="str">
        <f t="shared" si="1087"/>
        <v/>
      </c>
      <c r="CQ435" s="1350" t="str">
        <f t="shared" si="1088"/>
        <v/>
      </c>
      <c r="CR435" s="1350" t="str">
        <f t="shared" si="1089"/>
        <v/>
      </c>
      <c r="CS435" s="1349" t="str">
        <f t="shared" si="1090"/>
        <v/>
      </c>
      <c r="CT435" s="1352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4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5">
        <f t="shared" si="1113"/>
        <v>0</v>
      </c>
      <c r="CG436" s="1355">
        <f t="shared" si="1113"/>
        <v>0</v>
      </c>
      <c r="CH436" s="1355">
        <f t="shared" si="1113"/>
        <v>0</v>
      </c>
      <c r="CI436" s="1355">
        <f t="shared" si="1113"/>
        <v>0</v>
      </c>
      <c r="CJ436" s="1355">
        <f t="shared" si="1113"/>
        <v>0</v>
      </c>
      <c r="CK436" s="1356">
        <f t="shared" si="1113"/>
        <v>0</v>
      </c>
      <c r="CL436" s="1356">
        <f t="shared" si="1113"/>
        <v>0</v>
      </c>
      <c r="CM436" s="1356">
        <f t="shared" si="1113"/>
        <v>0</v>
      </c>
      <c r="CN436" s="1355">
        <f t="shared" si="1113"/>
        <v>0</v>
      </c>
      <c r="CO436" s="1355">
        <f t="shared" si="1113"/>
        <v>0</v>
      </c>
      <c r="CP436" s="1355">
        <f t="shared" si="1113"/>
        <v>0</v>
      </c>
      <c r="CQ436" s="1355">
        <f t="shared" si="1113"/>
        <v>0</v>
      </c>
      <c r="CR436" s="1355">
        <f t="shared" si="1113"/>
        <v>0</v>
      </c>
      <c r="CS436" s="1354">
        <f t="shared" si="1113"/>
        <v>0</v>
      </c>
      <c r="CT436" s="1357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277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3"/>
      <c r="CE437" s="1393"/>
      <c r="CF437" s="1393"/>
      <c r="CG437" s="1393"/>
      <c r="CH437" s="1393"/>
      <c r="CI437" s="1393"/>
      <c r="CJ437" s="1393"/>
      <c r="CK437" s="1393"/>
      <c r="CL437" s="1393"/>
      <c r="CM437" s="1393"/>
      <c r="CN437" s="1393"/>
      <c r="CO437" s="1393"/>
      <c r="CP437" s="1393"/>
      <c r="CQ437" s="1393"/>
      <c r="CR437" s="1393"/>
      <c r="CS437" s="1393"/>
      <c r="CT437" s="1394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259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3"/>
      <c r="CE438" s="1373"/>
      <c r="CF438" s="1373"/>
      <c r="CG438" s="1373"/>
      <c r="CH438" s="1373"/>
      <c r="CI438" s="1373"/>
      <c r="CJ438" s="1373"/>
      <c r="CK438" s="1373"/>
      <c r="CL438" s="1373"/>
      <c r="CM438" s="1373"/>
      <c r="CN438" s="1373"/>
      <c r="CO438" s="1373"/>
      <c r="CP438" s="1373"/>
      <c r="CQ438" s="1373"/>
      <c r="CR438" s="1373"/>
      <c r="CS438" s="1373"/>
      <c r="CT438" s="1374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8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9" t="str">
        <f t="shared" si="1118"/>
        <v/>
      </c>
      <c r="CF439" s="1350" t="str">
        <f t="shared" si="1118"/>
        <v/>
      </c>
      <c r="CG439" s="1350" t="str">
        <f t="shared" si="1118"/>
        <v/>
      </c>
      <c r="CH439" s="1350" t="str">
        <f t="shared" si="1118"/>
        <v/>
      </c>
      <c r="CI439" s="1350" t="str">
        <f t="shared" si="1118"/>
        <v/>
      </c>
      <c r="CJ439" s="1350" t="str">
        <f t="shared" si="1118"/>
        <v/>
      </c>
      <c r="CK439" s="1351" t="str">
        <f t="shared" si="1118"/>
        <v/>
      </c>
      <c r="CL439" s="1351" t="str">
        <f t="shared" si="1118"/>
        <v/>
      </c>
      <c r="CM439" s="1351" t="str">
        <f t="shared" si="1118"/>
        <v/>
      </c>
      <c r="CN439" s="1350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0" t="str">
        <f t="shared" si="1119"/>
        <v/>
      </c>
      <c r="CP439" s="1350" t="str">
        <f t="shared" si="1119"/>
        <v/>
      </c>
      <c r="CQ439" s="1350" t="str">
        <f t="shared" si="1119"/>
        <v/>
      </c>
      <c r="CR439" s="1350" t="str">
        <f t="shared" si="1119"/>
        <v/>
      </c>
      <c r="CS439" s="1349" t="str">
        <f t="shared" si="1119"/>
        <v/>
      </c>
      <c r="CT439" s="1352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269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8" t="str">
        <f t="shared" si="1118"/>
        <v/>
      </c>
      <c r="CE440" s="1349" t="str">
        <f t="shared" si="1118"/>
        <v/>
      </c>
      <c r="CF440" s="1350" t="str">
        <f t="shared" si="1118"/>
        <v/>
      </c>
      <c r="CG440" s="1350" t="str">
        <f t="shared" si="1118"/>
        <v/>
      </c>
      <c r="CH440" s="1350" t="str">
        <f t="shared" si="1118"/>
        <v/>
      </c>
      <c r="CI440" s="1350" t="str">
        <f t="shared" si="1118"/>
        <v/>
      </c>
      <c r="CJ440" s="1350" t="str">
        <f t="shared" si="1118"/>
        <v/>
      </c>
      <c r="CK440" s="1351" t="str">
        <f t="shared" si="1118"/>
        <v/>
      </c>
      <c r="CL440" s="1351" t="str">
        <f t="shared" si="1118"/>
        <v/>
      </c>
      <c r="CM440" s="1351" t="str">
        <f t="shared" si="1118"/>
        <v/>
      </c>
      <c r="CN440" s="1350" t="str">
        <f t="shared" si="1119"/>
        <v/>
      </c>
      <c r="CO440" s="1350" t="str">
        <f t="shared" si="1119"/>
        <v/>
      </c>
      <c r="CP440" s="1350" t="str">
        <f t="shared" si="1119"/>
        <v/>
      </c>
      <c r="CQ440" s="1350" t="str">
        <f t="shared" si="1119"/>
        <v/>
      </c>
      <c r="CR440" s="1350" t="str">
        <f t="shared" si="1119"/>
        <v/>
      </c>
      <c r="CS440" s="1349" t="str">
        <f t="shared" si="1119"/>
        <v/>
      </c>
      <c r="CT440" s="1352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8" t="str">
        <f t="shared" si="1118"/>
        <v/>
      </c>
      <c r="CE441" s="1349" t="str">
        <f t="shared" si="1118"/>
        <v/>
      </c>
      <c r="CF441" s="1350" t="str">
        <f t="shared" si="1118"/>
        <v/>
      </c>
      <c r="CG441" s="1350" t="str">
        <f t="shared" si="1118"/>
        <v/>
      </c>
      <c r="CH441" s="1350" t="str">
        <f t="shared" si="1118"/>
        <v/>
      </c>
      <c r="CI441" s="1350" t="str">
        <f t="shared" si="1118"/>
        <v/>
      </c>
      <c r="CJ441" s="1350" t="str">
        <f t="shared" si="1118"/>
        <v/>
      </c>
      <c r="CK441" s="1351" t="str">
        <f t="shared" si="1118"/>
        <v/>
      </c>
      <c r="CL441" s="1351" t="str">
        <f t="shared" si="1118"/>
        <v/>
      </c>
      <c r="CM441" s="1351" t="str">
        <f t="shared" si="1118"/>
        <v/>
      </c>
      <c r="CN441" s="1350" t="str">
        <f t="shared" si="1119"/>
        <v/>
      </c>
      <c r="CO441" s="1350" t="str">
        <f t="shared" si="1119"/>
        <v/>
      </c>
      <c r="CP441" s="1350" t="str">
        <f t="shared" si="1119"/>
        <v/>
      </c>
      <c r="CQ441" s="1350" t="str">
        <f t="shared" si="1119"/>
        <v/>
      </c>
      <c r="CR441" s="1350" t="str">
        <f t="shared" si="1119"/>
        <v/>
      </c>
      <c r="CS441" s="1349" t="str">
        <f t="shared" si="1119"/>
        <v/>
      </c>
      <c r="CT441" s="1352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8" t="str">
        <f t="shared" si="1118"/>
        <v/>
      </c>
      <c r="CE442" s="1349" t="str">
        <f t="shared" si="1118"/>
        <v/>
      </c>
      <c r="CF442" s="1350" t="str">
        <f t="shared" si="1118"/>
        <v/>
      </c>
      <c r="CG442" s="1350" t="str">
        <f t="shared" si="1118"/>
        <v/>
      </c>
      <c r="CH442" s="1350" t="str">
        <f t="shared" si="1118"/>
        <v/>
      </c>
      <c r="CI442" s="1350" t="str">
        <f t="shared" si="1118"/>
        <v/>
      </c>
      <c r="CJ442" s="1350" t="str">
        <f t="shared" si="1118"/>
        <v/>
      </c>
      <c r="CK442" s="1351" t="str">
        <f t="shared" si="1118"/>
        <v/>
      </c>
      <c r="CL442" s="1351" t="str">
        <f t="shared" si="1118"/>
        <v/>
      </c>
      <c r="CM442" s="1351" t="str">
        <f t="shared" si="1118"/>
        <v/>
      </c>
      <c r="CN442" s="1350" t="str">
        <f t="shared" si="1119"/>
        <v/>
      </c>
      <c r="CO442" s="1350" t="str">
        <f t="shared" si="1119"/>
        <v/>
      </c>
      <c r="CP442" s="1350" t="str">
        <f t="shared" si="1119"/>
        <v/>
      </c>
      <c r="CQ442" s="1350" t="str">
        <f t="shared" si="1119"/>
        <v/>
      </c>
      <c r="CR442" s="1350" t="str">
        <f t="shared" si="1119"/>
        <v/>
      </c>
      <c r="CS442" s="1349" t="str">
        <f t="shared" si="1119"/>
        <v/>
      </c>
      <c r="CT442" s="1352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8" t="str">
        <f t="shared" si="1118"/>
        <v/>
      </c>
      <c r="CE443" s="1349" t="str">
        <f t="shared" si="1118"/>
        <v/>
      </c>
      <c r="CF443" s="1350" t="str">
        <f t="shared" si="1118"/>
        <v/>
      </c>
      <c r="CG443" s="1350" t="str">
        <f t="shared" si="1118"/>
        <v/>
      </c>
      <c r="CH443" s="1350" t="str">
        <f t="shared" si="1118"/>
        <v/>
      </c>
      <c r="CI443" s="1350" t="str">
        <f t="shared" si="1118"/>
        <v/>
      </c>
      <c r="CJ443" s="1350" t="str">
        <f t="shared" si="1118"/>
        <v/>
      </c>
      <c r="CK443" s="1351" t="str">
        <f t="shared" si="1118"/>
        <v/>
      </c>
      <c r="CL443" s="1351" t="str">
        <f t="shared" si="1118"/>
        <v/>
      </c>
      <c r="CM443" s="1351" t="str">
        <f t="shared" si="1118"/>
        <v/>
      </c>
      <c r="CN443" s="1350" t="str">
        <f t="shared" si="1119"/>
        <v/>
      </c>
      <c r="CO443" s="1350" t="str">
        <f t="shared" si="1119"/>
        <v/>
      </c>
      <c r="CP443" s="1350" t="str">
        <f t="shared" si="1119"/>
        <v/>
      </c>
      <c r="CQ443" s="1350" t="str">
        <f t="shared" si="1119"/>
        <v/>
      </c>
      <c r="CR443" s="1350" t="str">
        <f t="shared" si="1119"/>
        <v/>
      </c>
      <c r="CS443" s="1349" t="str">
        <f t="shared" si="1119"/>
        <v/>
      </c>
      <c r="CT443" s="1352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183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9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0">
        <f t="shared" si="1141"/>
        <v>0</v>
      </c>
      <c r="CG444" s="1350">
        <f t="shared" si="1141"/>
        <v>0</v>
      </c>
      <c r="CH444" s="1350">
        <f t="shared" si="1141"/>
        <v>0</v>
      </c>
      <c r="CI444" s="1350">
        <f t="shared" si="1141"/>
        <v>0</v>
      </c>
      <c r="CJ444" s="1350">
        <f t="shared" si="1141"/>
        <v>0</v>
      </c>
      <c r="CK444" s="1351">
        <f t="shared" si="1141"/>
        <v>0</v>
      </c>
      <c r="CL444" s="1351">
        <f t="shared" si="1141"/>
        <v>0</v>
      </c>
      <c r="CM444" s="1351">
        <f t="shared" si="1141"/>
        <v>0</v>
      </c>
      <c r="CN444" s="1350">
        <f t="shared" si="1141"/>
        <v>0</v>
      </c>
      <c r="CO444" s="1350">
        <f t="shared" si="1141"/>
        <v>0</v>
      </c>
      <c r="CP444" s="1350">
        <f t="shared" si="1141"/>
        <v>0</v>
      </c>
      <c r="CQ444" s="1350">
        <f t="shared" si="1141"/>
        <v>0</v>
      </c>
      <c r="CR444" s="1350">
        <f t="shared" si="1141"/>
        <v>0</v>
      </c>
      <c r="CS444" s="1349">
        <f t="shared" si="1141"/>
        <v>0</v>
      </c>
      <c r="CT444" s="1352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250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8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9" t="str">
        <f t="shared" si="1142"/>
        <v/>
      </c>
      <c r="CF445" s="1350" t="str">
        <f t="shared" si="1142"/>
        <v/>
      </c>
      <c r="CG445" s="1350" t="str">
        <f t="shared" si="1142"/>
        <v/>
      </c>
      <c r="CH445" s="1350" t="str">
        <f t="shared" si="1142"/>
        <v/>
      </c>
      <c r="CI445" s="1350" t="str">
        <f t="shared" si="1142"/>
        <v/>
      </c>
      <c r="CJ445" s="1350" t="str">
        <f t="shared" si="1142"/>
        <v/>
      </c>
      <c r="CK445" s="1351" t="str">
        <f t="shared" si="1142"/>
        <v/>
      </c>
      <c r="CL445" s="1351" t="str">
        <f t="shared" si="1142"/>
        <v/>
      </c>
      <c r="CM445" s="1351" t="str">
        <f t="shared" si="1142"/>
        <v/>
      </c>
      <c r="CN445" s="1350" t="str">
        <f t="shared" si="1142"/>
        <v/>
      </c>
      <c r="CO445" s="1350" t="str">
        <f t="shared" si="1142"/>
        <v/>
      </c>
      <c r="CP445" s="1350" t="str">
        <f t="shared" si="1142"/>
        <v/>
      </c>
      <c r="CQ445" s="1350" t="str">
        <f t="shared" si="1142"/>
        <v/>
      </c>
      <c r="CR445" s="1350" t="str">
        <f t="shared" si="1142"/>
        <v/>
      </c>
      <c r="CS445" s="1349" t="str">
        <f t="shared" si="1142"/>
        <v/>
      </c>
      <c r="CT445" s="135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4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5">
        <f t="shared" si="1143"/>
        <v>0</v>
      </c>
      <c r="CG446" s="1355">
        <f t="shared" si="1143"/>
        <v>0</v>
      </c>
      <c r="CH446" s="1355">
        <f t="shared" si="1143"/>
        <v>0</v>
      </c>
      <c r="CI446" s="1355">
        <f t="shared" si="1143"/>
        <v>0</v>
      </c>
      <c r="CJ446" s="1355">
        <f t="shared" si="1143"/>
        <v>0</v>
      </c>
      <c r="CK446" s="1356">
        <f t="shared" si="1143"/>
        <v>0</v>
      </c>
      <c r="CL446" s="1356">
        <f t="shared" si="1143"/>
        <v>0</v>
      </c>
      <c r="CM446" s="1356">
        <f t="shared" si="1143"/>
        <v>0</v>
      </c>
      <c r="CN446" s="1355">
        <f t="shared" si="1143"/>
        <v>0</v>
      </c>
      <c r="CO446" s="1355">
        <f t="shared" si="1143"/>
        <v>0</v>
      </c>
      <c r="CP446" s="1355">
        <f t="shared" si="1143"/>
        <v>0</v>
      </c>
      <c r="CQ446" s="1355">
        <f t="shared" si="1143"/>
        <v>0</v>
      </c>
      <c r="CR446" s="1355">
        <f t="shared" si="1143"/>
        <v>2.0439225918677971E-3</v>
      </c>
      <c r="CS446" s="1354">
        <f t="shared" si="1143"/>
        <v>4.905414220482714E-3</v>
      </c>
      <c r="CT446" s="1357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278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9"/>
      <c r="CE447" s="1359"/>
      <c r="CF447" s="1359"/>
      <c r="CG447" s="1359"/>
      <c r="CH447" s="1359"/>
      <c r="CI447" s="1359"/>
      <c r="CJ447" s="1359"/>
      <c r="CK447" s="1359"/>
      <c r="CL447" s="1359"/>
      <c r="CM447" s="1359"/>
      <c r="CN447" s="1359"/>
      <c r="CO447" s="1359"/>
      <c r="CP447" s="1359"/>
      <c r="CQ447" s="1359"/>
      <c r="CR447" s="1359"/>
      <c r="CS447" s="1359"/>
      <c r="CT447" s="136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3" t="s">
        <v>721</v>
      </c>
      <c r="B448" s="645" t="s">
        <v>279</v>
      </c>
      <c r="C448" s="645" t="s">
        <v>279</v>
      </c>
      <c r="D448" s="645" t="s">
        <v>279</v>
      </c>
      <c r="E448" s="645" t="s">
        <v>279</v>
      </c>
      <c r="F448" s="645" t="s">
        <v>279</v>
      </c>
      <c r="G448" s="645" t="s">
        <v>279</v>
      </c>
      <c r="H448" s="645" t="s">
        <v>279</v>
      </c>
      <c r="I448" s="645" t="s">
        <v>279</v>
      </c>
      <c r="J448" s="645" t="s">
        <v>279</v>
      </c>
      <c r="K448" s="645" t="s">
        <v>279</v>
      </c>
      <c r="L448" s="645" t="s">
        <v>279</v>
      </c>
      <c r="M448" s="645" t="s">
        <v>279</v>
      </c>
      <c r="N448" s="645" t="s">
        <v>279</v>
      </c>
      <c r="O448" s="645" t="s">
        <v>279</v>
      </c>
      <c r="P448" s="645" t="s">
        <v>279</v>
      </c>
      <c r="Q448" s="645" t="s">
        <v>279</v>
      </c>
      <c r="R448" s="645" t="s">
        <v>279</v>
      </c>
      <c r="S448" s="646"/>
      <c r="T448" s="645" t="s">
        <v>279</v>
      </c>
      <c r="U448" s="645" t="s">
        <v>279</v>
      </c>
      <c r="V448" s="645" t="s">
        <v>279</v>
      </c>
      <c r="W448" s="645" t="s">
        <v>279</v>
      </c>
      <c r="X448" s="645" t="s">
        <v>279</v>
      </c>
      <c r="Y448" s="645" t="s">
        <v>279</v>
      </c>
      <c r="Z448" s="645" t="s">
        <v>279</v>
      </c>
      <c r="AA448" s="645" t="s">
        <v>279</v>
      </c>
      <c r="AB448" s="645" t="s">
        <v>279</v>
      </c>
      <c r="AC448" s="645" t="s">
        <v>279</v>
      </c>
      <c r="AD448" s="645" t="s">
        <v>279</v>
      </c>
      <c r="AE448" s="645" t="s">
        <v>279</v>
      </c>
      <c r="AF448" s="645" t="s">
        <v>279</v>
      </c>
      <c r="AG448" s="673" t="s">
        <v>279</v>
      </c>
      <c r="AH448" s="645" t="s">
        <v>279</v>
      </c>
      <c r="AI448" s="645" t="s">
        <v>279</v>
      </c>
      <c r="AJ448" s="645" t="s">
        <v>279</v>
      </c>
      <c r="AK448" s="646"/>
      <c r="AL448" s="645" t="s">
        <v>279</v>
      </c>
      <c r="AM448" s="645" t="s">
        <v>279</v>
      </c>
      <c r="AN448" s="645" t="s">
        <v>279</v>
      </c>
      <c r="AO448" s="645" t="s">
        <v>279</v>
      </c>
      <c r="AP448" s="645" t="s">
        <v>279</v>
      </c>
      <c r="AQ448" s="645" t="s">
        <v>279</v>
      </c>
      <c r="AR448" s="645" t="s">
        <v>279</v>
      </c>
      <c r="AS448" s="645" t="s">
        <v>279</v>
      </c>
      <c r="AT448" s="645" t="s">
        <v>279</v>
      </c>
      <c r="AU448" s="645" t="s">
        <v>279</v>
      </c>
      <c r="AV448" s="645" t="s">
        <v>279</v>
      </c>
      <c r="AW448" s="645" t="s">
        <v>279</v>
      </c>
      <c r="AX448" s="645" t="s">
        <v>279</v>
      </c>
      <c r="AY448" s="645" t="s">
        <v>279</v>
      </c>
      <c r="AZ448" s="645" t="s">
        <v>279</v>
      </c>
      <c r="BA448" s="645" t="s">
        <v>279</v>
      </c>
      <c r="BB448" s="645" t="s">
        <v>279</v>
      </c>
      <c r="BC448" s="646"/>
      <c r="BD448" s="645" t="s">
        <v>279</v>
      </c>
      <c r="BE448" s="645" t="s">
        <v>279</v>
      </c>
      <c r="BF448" s="645" t="s">
        <v>279</v>
      </c>
      <c r="BG448" s="645" t="s">
        <v>279</v>
      </c>
      <c r="BH448" s="645" t="s">
        <v>279</v>
      </c>
      <c r="BI448" s="645" t="s">
        <v>279</v>
      </c>
      <c r="BJ448" s="645" t="s">
        <v>279</v>
      </c>
      <c r="BK448" s="645" t="s">
        <v>279</v>
      </c>
      <c r="BL448" s="645" t="s">
        <v>279</v>
      </c>
      <c r="BM448" s="645" t="s">
        <v>279</v>
      </c>
      <c r="BN448" s="645" t="s">
        <v>279</v>
      </c>
      <c r="BO448" s="645" t="s">
        <v>279</v>
      </c>
      <c r="BP448" s="645" t="s">
        <v>279</v>
      </c>
      <c r="BQ448" s="645" t="s">
        <v>279</v>
      </c>
      <c r="BR448" s="645" t="s">
        <v>279</v>
      </c>
      <c r="BS448" s="645" t="s">
        <v>279</v>
      </c>
      <c r="BT448" s="645" t="s">
        <v>279</v>
      </c>
      <c r="BU448" s="646"/>
      <c r="BV448" s="645" t="s">
        <v>279</v>
      </c>
      <c r="BW448" s="645" t="s">
        <v>279</v>
      </c>
      <c r="BX448" s="645" t="s">
        <v>279</v>
      </c>
      <c r="BY448" s="645" t="s">
        <v>279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260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8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9" t="str">
        <f t="shared" si="1144"/>
        <v/>
      </c>
      <c r="CF449" s="1350" t="str">
        <f t="shared" si="1144"/>
        <v/>
      </c>
      <c r="CG449" s="1350" t="str">
        <f t="shared" si="1144"/>
        <v/>
      </c>
      <c r="CH449" s="1350" t="str">
        <f t="shared" si="1144"/>
        <v/>
      </c>
      <c r="CI449" s="1350" t="str">
        <f t="shared" si="1144"/>
        <v/>
      </c>
      <c r="CJ449" s="1350" t="str">
        <f t="shared" si="1144"/>
        <v/>
      </c>
      <c r="CK449" s="1351" t="str">
        <f t="shared" si="1144"/>
        <v/>
      </c>
      <c r="CL449" s="1351" t="str">
        <f t="shared" si="1144"/>
        <v/>
      </c>
      <c r="CM449" s="1351" t="str">
        <f t="shared" si="1144"/>
        <v/>
      </c>
      <c r="CN449" s="1350" t="str">
        <f t="shared" si="1144"/>
        <v/>
      </c>
      <c r="CO449" s="1350" t="str">
        <f t="shared" si="1144"/>
        <v/>
      </c>
      <c r="CP449" s="1350" t="str">
        <f t="shared" si="1144"/>
        <v/>
      </c>
      <c r="CQ449" s="1350" t="str">
        <f t="shared" si="1144"/>
        <v/>
      </c>
      <c r="CR449" s="1350" t="str">
        <f t="shared" si="1144"/>
        <v/>
      </c>
      <c r="CS449" s="1349" t="str">
        <f t="shared" si="1144"/>
        <v/>
      </c>
      <c r="CT449" s="1352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280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145"/>
        <v/>
      </c>
      <c r="CF450" s="1350" t="str">
        <f t="shared" si="1145"/>
        <v/>
      </c>
      <c r="CG450" s="1350" t="str">
        <f t="shared" si="1145"/>
        <v/>
      </c>
      <c r="CH450" s="1350" t="str">
        <f t="shared" si="1145"/>
        <v/>
      </c>
      <c r="CI450" s="1350" t="str">
        <f t="shared" si="1145"/>
        <v/>
      </c>
      <c r="CJ450" s="1350" t="str">
        <f t="shared" si="1145"/>
        <v/>
      </c>
      <c r="CK450" s="1351" t="str">
        <f t="shared" si="1145"/>
        <v/>
      </c>
      <c r="CL450" s="1351" t="str">
        <f t="shared" si="1145"/>
        <v/>
      </c>
      <c r="CM450" s="1351" t="str">
        <f t="shared" si="1145"/>
        <v/>
      </c>
      <c r="CN450" s="1350" t="str">
        <f t="shared" si="1145"/>
        <v/>
      </c>
      <c r="CO450" s="1350" t="str">
        <f t="shared" si="1145"/>
        <v/>
      </c>
      <c r="CP450" s="1350" t="str">
        <f t="shared" si="1145"/>
        <v/>
      </c>
      <c r="CQ450" s="1350" t="str">
        <f t="shared" si="1145"/>
        <v/>
      </c>
      <c r="CR450" s="1350" t="str">
        <f t="shared" si="1145"/>
        <v/>
      </c>
      <c r="CS450" s="1349" t="str">
        <f t="shared" si="1145"/>
        <v/>
      </c>
      <c r="CT450" s="1352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281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145"/>
        <v/>
      </c>
      <c r="CF451" s="1350" t="str">
        <f t="shared" si="1145"/>
        <v/>
      </c>
      <c r="CG451" s="1350" t="str">
        <f t="shared" si="1145"/>
        <v/>
      </c>
      <c r="CH451" s="1350" t="str">
        <f t="shared" si="1145"/>
        <v/>
      </c>
      <c r="CI451" s="1350" t="str">
        <f t="shared" si="1145"/>
        <v/>
      </c>
      <c r="CJ451" s="1350" t="str">
        <f t="shared" si="1145"/>
        <v/>
      </c>
      <c r="CK451" s="1351" t="str">
        <f t="shared" si="1145"/>
        <v/>
      </c>
      <c r="CL451" s="1351" t="str">
        <f t="shared" si="1145"/>
        <v/>
      </c>
      <c r="CM451" s="1351" t="str">
        <f t="shared" si="1145"/>
        <v/>
      </c>
      <c r="CN451" s="1350" t="str">
        <f t="shared" si="1145"/>
        <v/>
      </c>
      <c r="CO451" s="1350" t="str">
        <f t="shared" si="1145"/>
        <v/>
      </c>
      <c r="CP451" s="1350" t="str">
        <f t="shared" si="1145"/>
        <v/>
      </c>
      <c r="CQ451" s="1350" t="str">
        <f t="shared" si="1145"/>
        <v/>
      </c>
      <c r="CR451" s="1350" t="str">
        <f t="shared" si="1145"/>
        <v/>
      </c>
      <c r="CS451" s="1349" t="str">
        <f t="shared" si="1145"/>
        <v/>
      </c>
      <c r="CT451" s="1352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261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145"/>
        <v/>
      </c>
      <c r="CF452" s="1350" t="str">
        <f t="shared" si="1145"/>
        <v/>
      </c>
      <c r="CG452" s="1350" t="str">
        <f t="shared" si="1145"/>
        <v/>
      </c>
      <c r="CH452" s="1350" t="str">
        <f t="shared" si="1145"/>
        <v/>
      </c>
      <c r="CI452" s="1350" t="str">
        <f t="shared" si="1145"/>
        <v/>
      </c>
      <c r="CJ452" s="1350" t="str">
        <f t="shared" si="1145"/>
        <v/>
      </c>
      <c r="CK452" s="1351" t="str">
        <f t="shared" si="1145"/>
        <v/>
      </c>
      <c r="CL452" s="1351" t="str">
        <f t="shared" si="1145"/>
        <v/>
      </c>
      <c r="CM452" s="1351" t="str">
        <f t="shared" si="1145"/>
        <v/>
      </c>
      <c r="CN452" s="1350" t="str">
        <f t="shared" si="1145"/>
        <v/>
      </c>
      <c r="CO452" s="1350" t="str">
        <f t="shared" si="1145"/>
        <v/>
      </c>
      <c r="CP452" s="1350" t="str">
        <f t="shared" si="1145"/>
        <v/>
      </c>
      <c r="CQ452" s="1350" t="str">
        <f t="shared" si="1145"/>
        <v/>
      </c>
      <c r="CR452" s="1350" t="str">
        <f t="shared" si="1145"/>
        <v/>
      </c>
      <c r="CS452" s="1349" t="str">
        <f t="shared" si="1145"/>
        <v/>
      </c>
      <c r="CT452" s="1352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9">
        <f t="shared" si="1145"/>
        <v>3600</v>
      </c>
      <c r="CF453" s="1350">
        <f t="shared" si="1145"/>
        <v>3600</v>
      </c>
      <c r="CG453" s="1350">
        <f t="shared" si="1145"/>
        <v>3600</v>
      </c>
      <c r="CH453" s="1350">
        <f t="shared" si="1145"/>
        <v>3600</v>
      </c>
      <c r="CI453" s="1350">
        <f t="shared" si="1145"/>
        <v>3600</v>
      </c>
      <c r="CJ453" s="1350">
        <f t="shared" si="1145"/>
        <v>3600</v>
      </c>
      <c r="CK453" s="1351">
        <f t="shared" si="1145"/>
        <v>3600</v>
      </c>
      <c r="CL453" s="1351">
        <f t="shared" si="1145"/>
        <v>3600</v>
      </c>
      <c r="CM453" s="1351">
        <f t="shared" si="1145"/>
        <v>3600</v>
      </c>
      <c r="CN453" s="1350">
        <f t="shared" si="1145"/>
        <v>3600</v>
      </c>
      <c r="CO453" s="1350">
        <f t="shared" si="1145"/>
        <v>3600</v>
      </c>
      <c r="CP453" s="1350">
        <f t="shared" si="1145"/>
        <v>3600</v>
      </c>
      <c r="CQ453" s="1350">
        <f t="shared" si="1145"/>
        <v>3600</v>
      </c>
      <c r="CR453" s="1350">
        <f t="shared" si="1145"/>
        <v>3600</v>
      </c>
      <c r="CS453" s="1349">
        <f t="shared" si="1145"/>
        <v>3600</v>
      </c>
      <c r="CT453" s="1352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4" t="str">
        <f t="shared" si="1145"/>
        <v/>
      </c>
      <c r="CF454" s="1355" t="str">
        <f t="shared" si="1145"/>
        <v/>
      </c>
      <c r="CG454" s="1355" t="str">
        <f t="shared" si="1145"/>
        <v/>
      </c>
      <c r="CH454" s="1355" t="str">
        <f t="shared" si="1145"/>
        <v/>
      </c>
      <c r="CI454" s="1355" t="str">
        <f t="shared" si="1145"/>
        <v/>
      </c>
      <c r="CJ454" s="1355" t="str">
        <f t="shared" si="1145"/>
        <v/>
      </c>
      <c r="CK454" s="1356" t="str">
        <f t="shared" si="1145"/>
        <v/>
      </c>
      <c r="CL454" s="1356" t="str">
        <f t="shared" si="1145"/>
        <v/>
      </c>
      <c r="CM454" s="1356" t="str">
        <f t="shared" si="1145"/>
        <v/>
      </c>
      <c r="CN454" s="1355" t="str">
        <f t="shared" si="1145"/>
        <v/>
      </c>
      <c r="CO454" s="1355" t="str">
        <f t="shared" si="1145"/>
        <v/>
      </c>
      <c r="CP454" s="1355" t="str">
        <f t="shared" si="1145"/>
        <v/>
      </c>
      <c r="CQ454" s="1355" t="str">
        <f t="shared" si="1145"/>
        <v/>
      </c>
      <c r="CR454" s="1355" t="str">
        <f t="shared" si="1145"/>
        <v/>
      </c>
      <c r="CS454" s="1354" t="str">
        <f t="shared" si="1145"/>
        <v/>
      </c>
      <c r="CT454" s="1357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282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8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175"/>
        <v/>
      </c>
      <c r="CF455" s="1350" t="str">
        <f t="shared" si="1175"/>
        <v/>
      </c>
      <c r="CG455" s="1350" t="str">
        <f t="shared" si="1175"/>
        <v/>
      </c>
      <c r="CH455" s="1350" t="str">
        <f t="shared" si="1175"/>
        <v/>
      </c>
      <c r="CI455" s="1350" t="str">
        <f t="shared" si="1175"/>
        <v/>
      </c>
      <c r="CJ455" s="1350" t="str">
        <f t="shared" si="1175"/>
        <v/>
      </c>
      <c r="CK455" s="1351" t="str">
        <f t="shared" si="1175"/>
        <v/>
      </c>
      <c r="CL455" s="1351" t="str">
        <f t="shared" si="1175"/>
        <v/>
      </c>
      <c r="CM455" s="1351" t="str">
        <f t="shared" si="1175"/>
        <v/>
      </c>
      <c r="CN455" s="1350" t="str">
        <f t="shared" si="1175"/>
        <v/>
      </c>
      <c r="CO455" s="1350" t="str">
        <f t="shared" si="1175"/>
        <v/>
      </c>
      <c r="CP455" s="1350" t="str">
        <f t="shared" si="1175"/>
        <v/>
      </c>
      <c r="CQ455" s="1350" t="str">
        <f t="shared" si="1175"/>
        <v/>
      </c>
      <c r="CR455" s="1350" t="str">
        <f t="shared" si="1175"/>
        <v/>
      </c>
      <c r="CS455" s="1349" t="str">
        <f t="shared" si="1175"/>
        <v/>
      </c>
      <c r="CT455" s="1352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283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8" t="str">
        <f t="shared" si="1175"/>
        <v/>
      </c>
      <c r="CE456" s="1349" t="str">
        <f t="shared" si="1176"/>
        <v/>
      </c>
      <c r="CF456" s="1350" t="str">
        <f t="shared" si="1176"/>
        <v/>
      </c>
      <c r="CG456" s="1350" t="str">
        <f t="shared" si="1176"/>
        <v/>
      </c>
      <c r="CH456" s="1350" t="str">
        <f t="shared" si="1176"/>
        <v/>
      </c>
      <c r="CI456" s="1350" t="str">
        <f t="shared" si="1176"/>
        <v/>
      </c>
      <c r="CJ456" s="1350" t="str">
        <f t="shared" si="1176"/>
        <v/>
      </c>
      <c r="CK456" s="1351" t="str">
        <f t="shared" si="1176"/>
        <v/>
      </c>
      <c r="CL456" s="1351" t="str">
        <f t="shared" si="1176"/>
        <v/>
      </c>
      <c r="CM456" s="1351" t="str">
        <f t="shared" si="1176"/>
        <v/>
      </c>
      <c r="CN456" s="1350" t="str">
        <f t="shared" si="1176"/>
        <v/>
      </c>
      <c r="CO456" s="1350" t="str">
        <f t="shared" si="1176"/>
        <v/>
      </c>
      <c r="CP456" s="1350" t="str">
        <f t="shared" si="1176"/>
        <v/>
      </c>
      <c r="CQ456" s="1350" t="str">
        <f t="shared" si="1176"/>
        <v/>
      </c>
      <c r="CR456" s="1350" t="str">
        <f t="shared" si="1176"/>
        <v/>
      </c>
      <c r="CS456" s="1349" t="str">
        <f t="shared" si="1176"/>
        <v/>
      </c>
      <c r="CT456" s="1352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3" t="s">
        <v>699</v>
      </c>
      <c r="B457" s="645" t="s">
        <v>279</v>
      </c>
      <c r="C457" s="645" t="s">
        <v>279</v>
      </c>
      <c r="D457" s="645" t="s">
        <v>279</v>
      </c>
      <c r="E457" s="645" t="s">
        <v>279</v>
      </c>
      <c r="F457" s="645" t="s">
        <v>279</v>
      </c>
      <c r="G457" s="645" t="s">
        <v>279</v>
      </c>
      <c r="H457" s="645" t="s">
        <v>279</v>
      </c>
      <c r="I457" s="645" t="s">
        <v>279</v>
      </c>
      <c r="J457" s="645" t="s">
        <v>279</v>
      </c>
      <c r="K457" s="645" t="s">
        <v>279</v>
      </c>
      <c r="L457" s="645" t="s">
        <v>279</v>
      </c>
      <c r="M457" s="645" t="s">
        <v>279</v>
      </c>
      <c r="N457" s="645" t="s">
        <v>279</v>
      </c>
      <c r="O457" s="645" t="s">
        <v>279</v>
      </c>
      <c r="P457" s="645" t="s">
        <v>279</v>
      </c>
      <c r="Q457" s="645" t="s">
        <v>279</v>
      </c>
      <c r="R457" s="645" t="s">
        <v>279</v>
      </c>
      <c r="S457" s="600"/>
      <c r="T457" s="645" t="s">
        <v>279</v>
      </c>
      <c r="U457" s="645" t="s">
        <v>279</v>
      </c>
      <c r="V457" s="645" t="s">
        <v>279</v>
      </c>
      <c r="W457" s="645" t="s">
        <v>279</v>
      </c>
      <c r="X457" s="645" t="s">
        <v>279</v>
      </c>
      <c r="Y457" s="645" t="s">
        <v>279</v>
      </c>
      <c r="Z457" s="645" t="s">
        <v>279</v>
      </c>
      <c r="AA457" s="645" t="s">
        <v>279</v>
      </c>
      <c r="AB457" s="645" t="s">
        <v>279</v>
      </c>
      <c r="AC457" s="645" t="s">
        <v>279</v>
      </c>
      <c r="AD457" s="645" t="s">
        <v>279</v>
      </c>
      <c r="AE457" s="645" t="s">
        <v>279</v>
      </c>
      <c r="AF457" s="645" t="s">
        <v>279</v>
      </c>
      <c r="AG457" s="645" t="s">
        <v>279</v>
      </c>
      <c r="AH457" s="645" t="s">
        <v>279</v>
      </c>
      <c r="AI457" s="645" t="s">
        <v>279</v>
      </c>
      <c r="AJ457" s="645" t="s">
        <v>279</v>
      </c>
      <c r="AK457" s="646"/>
      <c r="AL457" s="645" t="s">
        <v>279</v>
      </c>
      <c r="AM457" s="645" t="s">
        <v>279</v>
      </c>
      <c r="AN457" s="645" t="s">
        <v>279</v>
      </c>
      <c r="AO457" s="645" t="s">
        <v>279</v>
      </c>
      <c r="AP457" s="645" t="s">
        <v>279</v>
      </c>
      <c r="AQ457" s="645" t="s">
        <v>279</v>
      </c>
      <c r="AR457" s="645" t="s">
        <v>279</v>
      </c>
      <c r="AS457" s="645" t="s">
        <v>279</v>
      </c>
      <c r="AT457" s="645" t="s">
        <v>279</v>
      </c>
      <c r="AU457" s="645" t="s">
        <v>279</v>
      </c>
      <c r="AV457" s="645" t="s">
        <v>279</v>
      </c>
      <c r="AW457" s="645" t="s">
        <v>279</v>
      </c>
      <c r="AX457" s="645" t="s">
        <v>279</v>
      </c>
      <c r="AY457" s="645" t="s">
        <v>279</v>
      </c>
      <c r="AZ457" s="645" t="s">
        <v>279</v>
      </c>
      <c r="BA457" s="645" t="s">
        <v>279</v>
      </c>
      <c r="BB457" s="645" t="s">
        <v>279</v>
      </c>
      <c r="BC457" s="646"/>
      <c r="BD457" s="645" t="s">
        <v>279</v>
      </c>
      <c r="BE457" s="645" t="s">
        <v>279</v>
      </c>
      <c r="BF457" s="645" t="s">
        <v>279</v>
      </c>
      <c r="BG457" s="645" t="s">
        <v>279</v>
      </c>
      <c r="BH457" s="645" t="s">
        <v>279</v>
      </c>
      <c r="BI457" s="645" t="s">
        <v>279</v>
      </c>
      <c r="BJ457" s="645" t="s">
        <v>279</v>
      </c>
      <c r="BK457" s="645" t="s">
        <v>279</v>
      </c>
      <c r="BL457" s="645" t="s">
        <v>279</v>
      </c>
      <c r="BM457" s="645" t="s">
        <v>279</v>
      </c>
      <c r="BN457" s="645" t="s">
        <v>279</v>
      </c>
      <c r="BO457" s="645" t="s">
        <v>279</v>
      </c>
      <c r="BP457" s="645" t="s">
        <v>279</v>
      </c>
      <c r="BQ457" s="645" t="s">
        <v>279</v>
      </c>
      <c r="BR457" s="645" t="s">
        <v>279</v>
      </c>
      <c r="BS457" s="645" t="s">
        <v>279</v>
      </c>
      <c r="BT457" s="645" t="s">
        <v>279</v>
      </c>
      <c r="BU457" s="646"/>
      <c r="BV457" s="645" t="s">
        <v>279</v>
      </c>
      <c r="BW457" s="645" t="s">
        <v>279</v>
      </c>
      <c r="BX457" s="645" t="s">
        <v>279</v>
      </c>
      <c r="BY457" s="645" t="s">
        <v>279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9"/>
      <c r="CE457" s="1359"/>
      <c r="CF457" s="1359"/>
      <c r="CG457" s="1359"/>
      <c r="CH457" s="1359"/>
      <c r="CI457" s="1359"/>
      <c r="CJ457" s="1359"/>
      <c r="CK457" s="1359"/>
      <c r="CL457" s="1359"/>
      <c r="CM457" s="1359"/>
      <c r="CN457" s="1359"/>
      <c r="CO457" s="1359"/>
      <c r="CP457" s="1359"/>
      <c r="CQ457" s="1359"/>
      <c r="CR457" s="1359"/>
      <c r="CS457" s="1359"/>
      <c r="CT457" s="136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260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8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9" t="str">
        <f t="shared" si="1181"/>
        <v/>
      </c>
      <c r="CF458" s="1350" t="str">
        <f t="shared" si="1181"/>
        <v/>
      </c>
      <c r="CG458" s="1350" t="str">
        <f t="shared" si="1181"/>
        <v/>
      </c>
      <c r="CH458" s="1350" t="str">
        <f t="shared" si="1181"/>
        <v/>
      </c>
      <c r="CI458" s="1350" t="str">
        <f t="shared" si="1181"/>
        <v/>
      </c>
      <c r="CJ458" s="1350" t="str">
        <f t="shared" si="1181"/>
        <v/>
      </c>
      <c r="CK458" s="1351" t="str">
        <f t="shared" si="1181"/>
        <v/>
      </c>
      <c r="CL458" s="1351" t="str">
        <f t="shared" si="1181"/>
        <v/>
      </c>
      <c r="CM458" s="1351" t="str">
        <f t="shared" si="1181"/>
        <v/>
      </c>
      <c r="CN458" s="1350" t="str">
        <f t="shared" si="1181"/>
        <v/>
      </c>
      <c r="CO458" s="1350" t="str">
        <f t="shared" si="1181"/>
        <v/>
      </c>
      <c r="CP458" s="1350" t="str">
        <f t="shared" si="1181"/>
        <v/>
      </c>
      <c r="CQ458" s="1350" t="str">
        <f t="shared" si="1181"/>
        <v/>
      </c>
      <c r="CR458" s="1350" t="str">
        <f t="shared" si="1181"/>
        <v/>
      </c>
      <c r="CS458" s="1349" t="str">
        <f t="shared" si="1181"/>
        <v/>
      </c>
      <c r="CT458" s="1352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280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182"/>
        <v/>
      </c>
      <c r="CF459" s="1350" t="str">
        <f t="shared" si="1182"/>
        <v/>
      </c>
      <c r="CG459" s="1350" t="str">
        <f t="shared" si="1182"/>
        <v/>
      </c>
      <c r="CH459" s="1350" t="str">
        <f t="shared" si="1182"/>
        <v/>
      </c>
      <c r="CI459" s="1350" t="str">
        <f t="shared" si="1182"/>
        <v/>
      </c>
      <c r="CJ459" s="1350" t="str">
        <f t="shared" si="1182"/>
        <v/>
      </c>
      <c r="CK459" s="1351" t="str">
        <f t="shared" si="1182"/>
        <v/>
      </c>
      <c r="CL459" s="1351" t="str">
        <f t="shared" si="1182"/>
        <v/>
      </c>
      <c r="CM459" s="1351" t="str">
        <f t="shared" si="1182"/>
        <v/>
      </c>
      <c r="CN459" s="1350" t="str">
        <f t="shared" si="1182"/>
        <v/>
      </c>
      <c r="CO459" s="1350" t="str">
        <f t="shared" si="1182"/>
        <v/>
      </c>
      <c r="CP459" s="1350" t="str">
        <f t="shared" si="1182"/>
        <v/>
      </c>
      <c r="CQ459" s="1350" t="str">
        <f t="shared" si="1182"/>
        <v/>
      </c>
      <c r="CR459" s="1350" t="str">
        <f t="shared" si="1182"/>
        <v/>
      </c>
      <c r="CS459" s="1349" t="str">
        <f t="shared" si="1182"/>
        <v/>
      </c>
      <c r="CT459" s="1352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281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182"/>
        <v/>
      </c>
      <c r="CF460" s="1350" t="str">
        <f t="shared" si="1182"/>
        <v/>
      </c>
      <c r="CG460" s="1350" t="str">
        <f t="shared" si="1182"/>
        <v/>
      </c>
      <c r="CH460" s="1350" t="str">
        <f t="shared" si="1182"/>
        <v/>
      </c>
      <c r="CI460" s="1350" t="str">
        <f t="shared" si="1182"/>
        <v/>
      </c>
      <c r="CJ460" s="1350" t="str">
        <f t="shared" si="1182"/>
        <v/>
      </c>
      <c r="CK460" s="1351" t="str">
        <f t="shared" si="1182"/>
        <v/>
      </c>
      <c r="CL460" s="1351" t="str">
        <f t="shared" si="1182"/>
        <v/>
      </c>
      <c r="CM460" s="1351" t="str">
        <f t="shared" si="1182"/>
        <v/>
      </c>
      <c r="CN460" s="1350" t="str">
        <f t="shared" si="1182"/>
        <v/>
      </c>
      <c r="CO460" s="1350" t="str">
        <f t="shared" si="1182"/>
        <v/>
      </c>
      <c r="CP460" s="1350" t="str">
        <f t="shared" si="1182"/>
        <v/>
      </c>
      <c r="CQ460" s="1350" t="str">
        <f t="shared" si="1182"/>
        <v/>
      </c>
      <c r="CR460" s="1350" t="str">
        <f t="shared" si="1182"/>
        <v/>
      </c>
      <c r="CS460" s="1349" t="str">
        <f t="shared" si="1182"/>
        <v/>
      </c>
      <c r="CT460" s="1352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261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182"/>
        <v/>
      </c>
      <c r="CF461" s="1350" t="str">
        <f t="shared" si="1182"/>
        <v/>
      </c>
      <c r="CG461" s="1350" t="str">
        <f t="shared" si="1182"/>
        <v/>
      </c>
      <c r="CH461" s="1350" t="str">
        <f t="shared" si="1182"/>
        <v/>
      </c>
      <c r="CI461" s="1350" t="str">
        <f t="shared" si="1182"/>
        <v/>
      </c>
      <c r="CJ461" s="1350" t="str">
        <f t="shared" si="1182"/>
        <v/>
      </c>
      <c r="CK461" s="1351" t="str">
        <f t="shared" si="1182"/>
        <v/>
      </c>
      <c r="CL461" s="1351" t="str">
        <f t="shared" si="1182"/>
        <v/>
      </c>
      <c r="CM461" s="1351" t="str">
        <f t="shared" si="1182"/>
        <v/>
      </c>
      <c r="CN461" s="1350" t="str">
        <f t="shared" si="1182"/>
        <v/>
      </c>
      <c r="CO461" s="1350" t="str">
        <f t="shared" si="1182"/>
        <v/>
      </c>
      <c r="CP461" s="1350" t="str">
        <f t="shared" si="1182"/>
        <v/>
      </c>
      <c r="CQ461" s="1350" t="str">
        <f t="shared" si="1182"/>
        <v/>
      </c>
      <c r="CR461" s="1350" t="str">
        <f t="shared" si="1182"/>
        <v/>
      </c>
      <c r="CS461" s="1349" t="str">
        <f t="shared" si="1182"/>
        <v/>
      </c>
      <c r="CT461" s="1352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9">
        <f t="shared" si="1182"/>
        <v>3630</v>
      </c>
      <c r="CF462" s="1350">
        <f t="shared" si="1182"/>
        <v>3630</v>
      </c>
      <c r="CG462" s="1350">
        <f t="shared" si="1182"/>
        <v>3630</v>
      </c>
      <c r="CH462" s="1350">
        <f t="shared" si="1182"/>
        <v>3630</v>
      </c>
      <c r="CI462" s="1350">
        <f t="shared" si="1182"/>
        <v>3630</v>
      </c>
      <c r="CJ462" s="1350">
        <f t="shared" si="1182"/>
        <v>3630</v>
      </c>
      <c r="CK462" s="1351">
        <f t="shared" si="1182"/>
        <v>3630</v>
      </c>
      <c r="CL462" s="1351">
        <f t="shared" si="1182"/>
        <v>3630</v>
      </c>
      <c r="CM462" s="1351">
        <f t="shared" si="1182"/>
        <v>3630</v>
      </c>
      <c r="CN462" s="1350">
        <f t="shared" si="1182"/>
        <v>3630</v>
      </c>
      <c r="CO462" s="1350">
        <f t="shared" si="1182"/>
        <v>3630</v>
      </c>
      <c r="CP462" s="1350">
        <f t="shared" si="1182"/>
        <v>3630</v>
      </c>
      <c r="CQ462" s="1350">
        <f t="shared" si="1182"/>
        <v>3630</v>
      </c>
      <c r="CR462" s="1350">
        <f t="shared" si="1182"/>
        <v>3630</v>
      </c>
      <c r="CS462" s="1349">
        <f t="shared" si="1182"/>
        <v>3630</v>
      </c>
      <c r="CT462" s="1352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4" t="str">
        <f t="shared" si="1182"/>
        <v/>
      </c>
      <c r="CF463" s="1355" t="str">
        <f t="shared" si="1182"/>
        <v/>
      </c>
      <c r="CG463" s="1355" t="str">
        <f t="shared" si="1182"/>
        <v/>
      </c>
      <c r="CH463" s="1355" t="str">
        <f t="shared" si="1182"/>
        <v/>
      </c>
      <c r="CI463" s="1355" t="str">
        <f t="shared" si="1182"/>
        <v/>
      </c>
      <c r="CJ463" s="1355" t="str">
        <f t="shared" si="1182"/>
        <v/>
      </c>
      <c r="CK463" s="1356" t="str">
        <f t="shared" si="1182"/>
        <v/>
      </c>
      <c r="CL463" s="1356" t="str">
        <f t="shared" si="1182"/>
        <v/>
      </c>
      <c r="CM463" s="1356" t="str">
        <f t="shared" si="1182"/>
        <v/>
      </c>
      <c r="CN463" s="1355" t="str">
        <f t="shared" si="1182"/>
        <v/>
      </c>
      <c r="CO463" s="1355" t="str">
        <f t="shared" si="1182"/>
        <v/>
      </c>
      <c r="CP463" s="1355" t="str">
        <f t="shared" si="1182"/>
        <v/>
      </c>
      <c r="CQ463" s="1355" t="str">
        <f t="shared" si="1182"/>
        <v/>
      </c>
      <c r="CR463" s="1355" t="str">
        <f t="shared" si="1182"/>
        <v/>
      </c>
      <c r="CS463" s="1354" t="str">
        <f t="shared" si="1182"/>
        <v/>
      </c>
      <c r="CT463" s="1357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8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212"/>
        <v/>
      </c>
      <c r="CF464" s="1350" t="str">
        <f t="shared" si="1212"/>
        <v/>
      </c>
      <c r="CG464" s="1350" t="str">
        <f t="shared" si="1212"/>
        <v/>
      </c>
      <c r="CH464" s="1350" t="str">
        <f t="shared" si="1212"/>
        <v/>
      </c>
      <c r="CI464" s="1350" t="str">
        <f t="shared" si="1212"/>
        <v/>
      </c>
      <c r="CJ464" s="1350" t="str">
        <f t="shared" si="1212"/>
        <v/>
      </c>
      <c r="CK464" s="1351" t="str">
        <f t="shared" si="1212"/>
        <v/>
      </c>
      <c r="CL464" s="1351" t="str">
        <f t="shared" si="1212"/>
        <v/>
      </c>
      <c r="CM464" s="1351" t="str">
        <f t="shared" si="1212"/>
        <v/>
      </c>
      <c r="CN464" s="1350" t="str">
        <f t="shared" si="1212"/>
        <v/>
      </c>
      <c r="CO464" s="1350" t="str">
        <f t="shared" si="1212"/>
        <v/>
      </c>
      <c r="CP464" s="1350" t="str">
        <f t="shared" si="1212"/>
        <v/>
      </c>
      <c r="CQ464" s="1350" t="str">
        <f t="shared" si="1212"/>
        <v/>
      </c>
      <c r="CR464" s="1350" t="str">
        <f t="shared" si="1212"/>
        <v/>
      </c>
      <c r="CS464" s="1349" t="str">
        <f t="shared" si="1212"/>
        <v/>
      </c>
      <c r="CT464" s="1352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283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8" t="str">
        <f t="shared" si="1212"/>
        <v/>
      </c>
      <c r="CE465" s="1349" t="str">
        <f t="shared" si="1213"/>
        <v/>
      </c>
      <c r="CF465" s="1350" t="str">
        <f t="shared" si="1213"/>
        <v/>
      </c>
      <c r="CG465" s="1350" t="str">
        <f t="shared" si="1213"/>
        <v/>
      </c>
      <c r="CH465" s="1350" t="str">
        <f t="shared" si="1213"/>
        <v/>
      </c>
      <c r="CI465" s="1350" t="str">
        <f t="shared" si="1213"/>
        <v/>
      </c>
      <c r="CJ465" s="1350" t="str">
        <f t="shared" si="1213"/>
        <v/>
      </c>
      <c r="CK465" s="1351" t="str">
        <f t="shared" si="1213"/>
        <v/>
      </c>
      <c r="CL465" s="1351" t="str">
        <f t="shared" si="1213"/>
        <v/>
      </c>
      <c r="CM465" s="1351" t="str">
        <f t="shared" si="1213"/>
        <v/>
      </c>
      <c r="CN465" s="1350" t="str">
        <f t="shared" si="1213"/>
        <v/>
      </c>
      <c r="CO465" s="1350" t="str">
        <f t="shared" si="1213"/>
        <v/>
      </c>
      <c r="CP465" s="1350" t="str">
        <f t="shared" si="1213"/>
        <v/>
      </c>
      <c r="CQ465" s="1350" t="str">
        <f t="shared" si="1213"/>
        <v/>
      </c>
      <c r="CR465" s="1350" t="str">
        <f t="shared" si="1213"/>
        <v/>
      </c>
      <c r="CS465" s="1349" t="str">
        <f t="shared" si="1213"/>
        <v/>
      </c>
      <c r="CT465" s="1352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3" t="s">
        <v>724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261</v>
      </c>
      <c r="AP466" s="647"/>
      <c r="AQ466" s="647"/>
      <c r="AR466" s="647" t="s">
        <v>261</v>
      </c>
      <c r="AS466" s="647" t="s">
        <v>261</v>
      </c>
      <c r="AT466" s="647" t="s">
        <v>261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261</v>
      </c>
      <c r="BE466" s="647" t="s">
        <v>261</v>
      </c>
      <c r="BF466" s="647" t="s">
        <v>261</v>
      </c>
      <c r="BG466" s="647" t="s">
        <v>261</v>
      </c>
      <c r="BH466" s="647" t="s">
        <v>261</v>
      </c>
      <c r="BI466" s="647" t="s">
        <v>261</v>
      </c>
      <c r="BJ466" s="647" t="s">
        <v>261</v>
      </c>
      <c r="BK466" s="647"/>
      <c r="BL466" s="647" t="s">
        <v>261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279</v>
      </c>
      <c r="BW466" s="647" t="s">
        <v>279</v>
      </c>
      <c r="BX466" s="647" t="s">
        <v>279</v>
      </c>
      <c r="BY466" s="647" t="s">
        <v>279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9"/>
      <c r="CE466" s="1359"/>
      <c r="CF466" s="1359"/>
      <c r="CG466" s="1359"/>
      <c r="CH466" s="1359"/>
      <c r="CI466" s="1359"/>
      <c r="CJ466" s="1359"/>
      <c r="CK466" s="1359"/>
      <c r="CL466" s="1359"/>
      <c r="CM466" s="1359"/>
      <c r="CN466" s="1359"/>
      <c r="CO466" s="1359"/>
      <c r="CP466" s="1359"/>
      <c r="CQ466" s="1359"/>
      <c r="CR466" s="1359"/>
      <c r="CS466" s="1359"/>
      <c r="CT466" s="136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260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8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9" t="str">
        <f t="shared" si="1218"/>
        <v/>
      </c>
      <c r="CF467" s="1350" t="str">
        <f t="shared" si="1218"/>
        <v/>
      </c>
      <c r="CG467" s="1350" t="str">
        <f t="shared" si="1218"/>
        <v/>
      </c>
      <c r="CH467" s="1350" t="str">
        <f t="shared" si="1218"/>
        <v/>
      </c>
      <c r="CI467" s="1350">
        <f t="shared" si="1218"/>
        <v>5</v>
      </c>
      <c r="CJ467" s="1350">
        <f t="shared" si="1218"/>
        <v>5</v>
      </c>
      <c r="CK467" s="1351">
        <f t="shared" si="1218"/>
        <v>5</v>
      </c>
      <c r="CL467" s="1351">
        <f t="shared" si="1218"/>
        <v>10</v>
      </c>
      <c r="CM467" s="1351">
        <f t="shared" si="1218"/>
        <v>10</v>
      </c>
      <c r="CN467" s="1350">
        <f t="shared" si="1218"/>
        <v>10</v>
      </c>
      <c r="CO467" s="1350">
        <f t="shared" si="1218"/>
        <v>10</v>
      </c>
      <c r="CP467" s="1350">
        <f t="shared" si="1218"/>
        <v>50</v>
      </c>
      <c r="CQ467" s="1350" t="str">
        <f t="shared" si="1218"/>
        <v/>
      </c>
      <c r="CR467" s="1350" t="str">
        <f t="shared" si="1218"/>
        <v/>
      </c>
      <c r="CS467" s="1349" t="str">
        <f t="shared" si="1218"/>
        <v/>
      </c>
      <c r="CT467" s="1352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280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219"/>
        <v/>
      </c>
      <c r="CF468" s="1350" t="str">
        <f t="shared" si="1219"/>
        <v/>
      </c>
      <c r="CG468" s="1350" t="str">
        <f t="shared" si="1219"/>
        <v/>
      </c>
      <c r="CH468" s="1350" t="str">
        <f t="shared" si="1219"/>
        <v/>
      </c>
      <c r="CI468" s="1350">
        <f t="shared" si="1219"/>
        <v>1</v>
      </c>
      <c r="CJ468" s="1350">
        <f t="shared" si="1219"/>
        <v>1</v>
      </c>
      <c r="CK468" s="1351">
        <f t="shared" si="1219"/>
        <v>1</v>
      </c>
      <c r="CL468" s="1351">
        <f t="shared" si="1219"/>
        <v>1</v>
      </c>
      <c r="CM468" s="1351">
        <f t="shared" si="1219"/>
        <v>1</v>
      </c>
      <c r="CN468" s="1350">
        <f t="shared" si="1219"/>
        <v>1</v>
      </c>
      <c r="CO468" s="1350">
        <f t="shared" si="1219"/>
        <v>1</v>
      </c>
      <c r="CP468" s="1350">
        <f t="shared" si="1219"/>
        <v>2</v>
      </c>
      <c r="CQ468" s="1350" t="str">
        <f t="shared" si="1219"/>
        <v/>
      </c>
      <c r="CR468" s="1350" t="str">
        <f t="shared" si="1219"/>
        <v/>
      </c>
      <c r="CS468" s="1349" t="str">
        <f t="shared" si="1219"/>
        <v/>
      </c>
      <c r="CT468" s="1352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281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219"/>
        <v/>
      </c>
      <c r="CF469" s="1350" t="str">
        <f t="shared" si="1219"/>
        <v/>
      </c>
      <c r="CG469" s="1350" t="str">
        <f t="shared" si="1219"/>
        <v/>
      </c>
      <c r="CH469" s="1350" t="str">
        <f t="shared" si="1219"/>
        <v/>
      </c>
      <c r="CI469" s="1350">
        <f t="shared" si="1219"/>
        <v>1</v>
      </c>
      <c r="CJ469" s="1350">
        <f t="shared" si="1219"/>
        <v>6</v>
      </c>
      <c r="CK469" s="1351">
        <f t="shared" si="1219"/>
        <v>6</v>
      </c>
      <c r="CL469" s="1351">
        <f t="shared" si="1219"/>
        <v>12</v>
      </c>
      <c r="CM469" s="1351">
        <f t="shared" si="1219"/>
        <v>12</v>
      </c>
      <c r="CN469" s="1350">
        <f t="shared" si="1219"/>
        <v>12</v>
      </c>
      <c r="CO469" s="1350">
        <f t="shared" si="1219"/>
        <v>12</v>
      </c>
      <c r="CP469" s="1350">
        <f t="shared" si="1219"/>
        <v>12</v>
      </c>
      <c r="CQ469" s="1350" t="str">
        <f t="shared" si="1219"/>
        <v/>
      </c>
      <c r="CR469" s="1350" t="str">
        <f t="shared" si="1219"/>
        <v/>
      </c>
      <c r="CS469" s="1349" t="str">
        <f t="shared" si="1219"/>
        <v/>
      </c>
      <c r="CT469" s="1352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261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219"/>
        <v/>
      </c>
      <c r="CF470" s="1350" t="str">
        <f t="shared" si="1219"/>
        <v/>
      </c>
      <c r="CG470" s="1350" t="str">
        <f t="shared" si="1219"/>
        <v/>
      </c>
      <c r="CH470" s="1350" t="str">
        <f t="shared" si="1219"/>
        <v/>
      </c>
      <c r="CI470" s="1350">
        <f t="shared" si="1219"/>
        <v>50</v>
      </c>
      <c r="CJ470" s="1350">
        <f t="shared" si="1219"/>
        <v>60</v>
      </c>
      <c r="CK470" s="1351">
        <f t="shared" si="1219"/>
        <v>60</v>
      </c>
      <c r="CL470" s="1351">
        <f t="shared" si="1219"/>
        <v>60</v>
      </c>
      <c r="CM470" s="1351">
        <f t="shared" si="1219"/>
        <v>60</v>
      </c>
      <c r="CN470" s="1350">
        <f t="shared" si="1219"/>
        <v>120</v>
      </c>
      <c r="CO470" s="1350">
        <f t="shared" si="1219"/>
        <v>120</v>
      </c>
      <c r="CP470" s="1350">
        <f t="shared" si="1219"/>
        <v>120</v>
      </c>
      <c r="CQ470" s="1350" t="str">
        <f t="shared" si="1219"/>
        <v/>
      </c>
      <c r="CR470" s="1350" t="str">
        <f t="shared" si="1219"/>
        <v/>
      </c>
      <c r="CS470" s="1349" t="str">
        <f t="shared" si="1219"/>
        <v/>
      </c>
      <c r="CT470" s="1352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9">
        <f t="shared" si="1219"/>
        <v>3540</v>
      </c>
      <c r="CF471" s="1350">
        <f t="shared" si="1219"/>
        <v>3540</v>
      </c>
      <c r="CG471" s="1350">
        <f t="shared" si="1219"/>
        <v>3540</v>
      </c>
      <c r="CH471" s="1350">
        <f t="shared" si="1219"/>
        <v>3540</v>
      </c>
      <c r="CI471" s="1350">
        <f t="shared" si="1219"/>
        <v>3540</v>
      </c>
      <c r="CJ471" s="1350">
        <f t="shared" si="1219"/>
        <v>3540</v>
      </c>
      <c r="CK471" s="1351">
        <f t="shared" si="1219"/>
        <v>3540</v>
      </c>
      <c r="CL471" s="1351">
        <f t="shared" si="1219"/>
        <v>3540</v>
      </c>
      <c r="CM471" s="1351">
        <f t="shared" si="1219"/>
        <v>3540</v>
      </c>
      <c r="CN471" s="1350">
        <f t="shared" si="1219"/>
        <v>3540</v>
      </c>
      <c r="CO471" s="1350">
        <f t="shared" si="1219"/>
        <v>3540</v>
      </c>
      <c r="CP471" s="1350">
        <f t="shared" si="1219"/>
        <v>3540</v>
      </c>
      <c r="CQ471" s="1350">
        <f t="shared" si="1219"/>
        <v>3540</v>
      </c>
      <c r="CR471" s="1350">
        <f t="shared" si="1219"/>
        <v>3540</v>
      </c>
      <c r="CS471" s="1349">
        <f t="shared" si="1219"/>
        <v>3540</v>
      </c>
      <c r="CT471" s="1352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4" t="str">
        <f t="shared" si="1219"/>
        <v/>
      </c>
      <c r="CF472" s="1355" t="str">
        <f t="shared" si="1219"/>
        <v/>
      </c>
      <c r="CG472" s="1355" t="str">
        <f t="shared" si="1219"/>
        <v/>
      </c>
      <c r="CH472" s="1355" t="str">
        <f t="shared" si="1219"/>
        <v/>
      </c>
      <c r="CI472" s="1355">
        <f t="shared" si="1219"/>
        <v>1.2595623554527664E-2</v>
      </c>
      <c r="CJ472" s="1355">
        <f t="shared" si="1219"/>
        <v>1.2828875842574474E-2</v>
      </c>
      <c r="CK472" s="1356">
        <f t="shared" si="1219"/>
        <v>1.385518590998043E-2</v>
      </c>
      <c r="CL472" s="1356">
        <f t="shared" si="1219"/>
        <v>1.7318982387475538E-2</v>
      </c>
      <c r="CM472" s="1356">
        <f t="shared" si="1219"/>
        <v>2.7710371819960861E-2</v>
      </c>
      <c r="CN472" s="1355">
        <f t="shared" si="1219"/>
        <v>2.7710371819960861E-2</v>
      </c>
      <c r="CO472" s="1355">
        <f t="shared" si="1219"/>
        <v>2.7710371819960861E-2</v>
      </c>
      <c r="CP472" s="1355">
        <f t="shared" si="1219"/>
        <v>5.5420743639921721E-2</v>
      </c>
      <c r="CQ472" s="1355" t="str">
        <f t="shared" si="1219"/>
        <v/>
      </c>
      <c r="CR472" s="1355" t="str">
        <f t="shared" si="1219"/>
        <v/>
      </c>
      <c r="CS472" s="1354" t="str">
        <f t="shared" si="1219"/>
        <v/>
      </c>
      <c r="CT472" s="1357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285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8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249"/>
        <v/>
      </c>
      <c r="CF473" s="1350" t="str">
        <f t="shared" si="1249"/>
        <v/>
      </c>
      <c r="CG473" s="1350" t="str">
        <f t="shared" si="1249"/>
        <v/>
      </c>
      <c r="CH473" s="1350" t="str">
        <f t="shared" si="1249"/>
        <v/>
      </c>
      <c r="CI473" s="1350">
        <f t="shared" si="1249"/>
        <v>5</v>
      </c>
      <c r="CJ473" s="1350">
        <f t="shared" si="1249"/>
        <v>5</v>
      </c>
      <c r="CK473" s="1351">
        <f t="shared" si="1249"/>
        <v>6</v>
      </c>
      <c r="CL473" s="1351">
        <f t="shared" si="1249"/>
        <v>6.5</v>
      </c>
      <c r="CM473" s="1351">
        <f t="shared" si="1249"/>
        <v>7</v>
      </c>
      <c r="CN473" s="1350">
        <f t="shared" si="1249"/>
        <v>8</v>
      </c>
      <c r="CO473" s="1350">
        <f t="shared" si="1249"/>
        <v>8</v>
      </c>
      <c r="CP473" s="1350">
        <f t="shared" si="1249"/>
        <v>9</v>
      </c>
      <c r="CQ473" s="1350" t="str">
        <f t="shared" si="1249"/>
        <v/>
      </c>
      <c r="CR473" s="1350" t="str">
        <f t="shared" si="1249"/>
        <v/>
      </c>
      <c r="CS473" s="1349" t="str">
        <f t="shared" si="1249"/>
        <v/>
      </c>
      <c r="CT473" s="1352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283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8" t="str">
        <f t="shared" si="1249"/>
        <v/>
      </c>
      <c r="CE474" s="1349" t="str">
        <f t="shared" si="1250"/>
        <v/>
      </c>
      <c r="CF474" s="1350" t="str">
        <f t="shared" si="1250"/>
        <v/>
      </c>
      <c r="CG474" s="1350" t="str">
        <f t="shared" si="1250"/>
        <v/>
      </c>
      <c r="CH474" s="1350" t="str">
        <f t="shared" si="1250"/>
        <v/>
      </c>
      <c r="CI474" s="1350">
        <f t="shared" si="1250"/>
        <v>300</v>
      </c>
      <c r="CJ474" s="1350">
        <f t="shared" si="1250"/>
        <v>300</v>
      </c>
      <c r="CK474" s="1351">
        <f t="shared" si="1250"/>
        <v>390</v>
      </c>
      <c r="CL474" s="1351">
        <f t="shared" si="1250"/>
        <v>420</v>
      </c>
      <c r="CM474" s="1351">
        <f t="shared" si="1250"/>
        <v>480</v>
      </c>
      <c r="CN474" s="1350">
        <f t="shared" si="1250"/>
        <v>600</v>
      </c>
      <c r="CO474" s="1350">
        <f t="shared" si="1250"/>
        <v>960</v>
      </c>
      <c r="CP474" s="1350">
        <f t="shared" si="1250"/>
        <v>1080</v>
      </c>
      <c r="CQ474" s="1350" t="str">
        <f t="shared" si="1250"/>
        <v/>
      </c>
      <c r="CR474" s="1350" t="str">
        <f t="shared" si="1250"/>
        <v/>
      </c>
      <c r="CS474" s="1349" t="str">
        <f t="shared" si="1250"/>
        <v/>
      </c>
      <c r="CT474" s="1352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3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9"/>
      <c r="CE475" s="1359"/>
      <c r="CF475" s="1359"/>
      <c r="CG475" s="1359"/>
      <c r="CH475" s="1359"/>
      <c r="CI475" s="1359"/>
      <c r="CJ475" s="1359"/>
      <c r="CK475" s="1359"/>
      <c r="CL475" s="1359"/>
      <c r="CM475" s="1359"/>
      <c r="CN475" s="1359"/>
      <c r="CO475" s="1359"/>
      <c r="CP475" s="1359"/>
      <c r="CQ475" s="1359"/>
      <c r="CR475" s="1359"/>
      <c r="CS475" s="1359"/>
      <c r="CT475" s="136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260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8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9" t="str">
        <f t="shared" si="1255"/>
        <v/>
      </c>
      <c r="CF476" s="1350" t="str">
        <f t="shared" si="1255"/>
        <v/>
      </c>
      <c r="CG476" s="1350" t="str">
        <f t="shared" si="1255"/>
        <v/>
      </c>
      <c r="CH476" s="1350" t="str">
        <f t="shared" si="1255"/>
        <v/>
      </c>
      <c r="CI476" s="1350" t="str">
        <f t="shared" si="1255"/>
        <v/>
      </c>
      <c r="CJ476" s="1350" t="str">
        <f t="shared" si="1255"/>
        <v/>
      </c>
      <c r="CK476" s="1351" t="str">
        <f t="shared" si="1255"/>
        <v/>
      </c>
      <c r="CL476" s="1351" t="str">
        <f t="shared" si="1255"/>
        <v/>
      </c>
      <c r="CM476" s="1351" t="str">
        <f t="shared" si="1255"/>
        <v/>
      </c>
      <c r="CN476" s="1350" t="str">
        <f t="shared" si="1255"/>
        <v/>
      </c>
      <c r="CO476" s="1350" t="str">
        <f t="shared" si="1255"/>
        <v/>
      </c>
      <c r="CP476" s="1350" t="str">
        <f t="shared" si="1255"/>
        <v/>
      </c>
      <c r="CQ476" s="1350" t="str">
        <f t="shared" si="1255"/>
        <v/>
      </c>
      <c r="CR476" s="1350" t="str">
        <f t="shared" si="1255"/>
        <v/>
      </c>
      <c r="CS476" s="1349" t="str">
        <f t="shared" si="1255"/>
        <v/>
      </c>
      <c r="CT476" s="1352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280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256"/>
        <v/>
      </c>
      <c r="CF477" s="1350" t="str">
        <f t="shared" si="1256"/>
        <v/>
      </c>
      <c r="CG477" s="1350" t="str">
        <f t="shared" si="1256"/>
        <v/>
      </c>
      <c r="CH477" s="1350" t="str">
        <f t="shared" si="1256"/>
        <v/>
      </c>
      <c r="CI477" s="1350" t="str">
        <f t="shared" si="1256"/>
        <v/>
      </c>
      <c r="CJ477" s="1350" t="str">
        <f t="shared" si="1256"/>
        <v/>
      </c>
      <c r="CK477" s="1351" t="str">
        <f t="shared" si="1256"/>
        <v/>
      </c>
      <c r="CL477" s="1351" t="str">
        <f t="shared" si="1256"/>
        <v/>
      </c>
      <c r="CM477" s="1351" t="str">
        <f t="shared" si="1256"/>
        <v/>
      </c>
      <c r="CN477" s="1350" t="str">
        <f t="shared" si="1256"/>
        <v/>
      </c>
      <c r="CO477" s="1350" t="str">
        <f t="shared" si="1256"/>
        <v/>
      </c>
      <c r="CP477" s="1350" t="str">
        <f t="shared" si="1256"/>
        <v/>
      </c>
      <c r="CQ477" s="1350" t="str">
        <f t="shared" si="1256"/>
        <v/>
      </c>
      <c r="CR477" s="1350" t="str">
        <f t="shared" si="1256"/>
        <v/>
      </c>
      <c r="CS477" s="1349" t="str">
        <f t="shared" si="1256"/>
        <v/>
      </c>
      <c r="CT477" s="1352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281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256"/>
        <v/>
      </c>
      <c r="CF478" s="1350" t="str">
        <f t="shared" si="1256"/>
        <v/>
      </c>
      <c r="CG478" s="1350" t="str">
        <f t="shared" si="1256"/>
        <v/>
      </c>
      <c r="CH478" s="1350" t="str">
        <f t="shared" si="1256"/>
        <v/>
      </c>
      <c r="CI478" s="1350" t="str">
        <f t="shared" si="1256"/>
        <v/>
      </c>
      <c r="CJ478" s="1350" t="str">
        <f t="shared" si="1256"/>
        <v/>
      </c>
      <c r="CK478" s="1351" t="str">
        <f t="shared" si="1256"/>
        <v/>
      </c>
      <c r="CL478" s="1351" t="str">
        <f t="shared" si="1256"/>
        <v/>
      </c>
      <c r="CM478" s="1351" t="str">
        <f t="shared" si="1256"/>
        <v/>
      </c>
      <c r="CN478" s="1350" t="str">
        <f t="shared" si="1256"/>
        <v/>
      </c>
      <c r="CO478" s="1350" t="str">
        <f t="shared" si="1256"/>
        <v/>
      </c>
      <c r="CP478" s="1350" t="str">
        <f t="shared" si="1256"/>
        <v/>
      </c>
      <c r="CQ478" s="1350" t="str">
        <f t="shared" si="1256"/>
        <v/>
      </c>
      <c r="CR478" s="1350" t="str">
        <f t="shared" si="1256"/>
        <v/>
      </c>
      <c r="CS478" s="1349" t="str">
        <f t="shared" si="1256"/>
        <v/>
      </c>
      <c r="CT478" s="1352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261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256"/>
        <v/>
      </c>
      <c r="CF479" s="1350" t="str">
        <f t="shared" si="1256"/>
        <v/>
      </c>
      <c r="CG479" s="1350" t="str">
        <f t="shared" si="1256"/>
        <v/>
      </c>
      <c r="CH479" s="1350" t="str">
        <f t="shared" si="1256"/>
        <v/>
      </c>
      <c r="CI479" s="1350" t="str">
        <f t="shared" si="1256"/>
        <v/>
      </c>
      <c r="CJ479" s="1350" t="str">
        <f t="shared" si="1256"/>
        <v/>
      </c>
      <c r="CK479" s="1351" t="str">
        <f t="shared" si="1256"/>
        <v/>
      </c>
      <c r="CL479" s="1351" t="str">
        <f t="shared" si="1256"/>
        <v/>
      </c>
      <c r="CM479" s="1351" t="str">
        <f t="shared" si="1256"/>
        <v/>
      </c>
      <c r="CN479" s="1350" t="str">
        <f t="shared" si="1256"/>
        <v/>
      </c>
      <c r="CO479" s="1350" t="str">
        <f t="shared" si="1256"/>
        <v/>
      </c>
      <c r="CP479" s="1350" t="str">
        <f t="shared" si="1256"/>
        <v/>
      </c>
      <c r="CQ479" s="1350" t="str">
        <f t="shared" si="1256"/>
        <v/>
      </c>
      <c r="CR479" s="1350" t="str">
        <f t="shared" si="1256"/>
        <v/>
      </c>
      <c r="CS479" s="1349" t="str">
        <f t="shared" si="1256"/>
        <v/>
      </c>
      <c r="CT479" s="1352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9">
        <f t="shared" si="1256"/>
        <v>3550</v>
      </c>
      <c r="CF480" s="1350">
        <f t="shared" si="1256"/>
        <v>3550</v>
      </c>
      <c r="CG480" s="1350">
        <f t="shared" si="1256"/>
        <v>3550</v>
      </c>
      <c r="CH480" s="1350">
        <f t="shared" si="1256"/>
        <v>3550</v>
      </c>
      <c r="CI480" s="1350">
        <f t="shared" si="1256"/>
        <v>3550</v>
      </c>
      <c r="CJ480" s="1350">
        <f t="shared" si="1256"/>
        <v>3550</v>
      </c>
      <c r="CK480" s="1351">
        <f t="shared" si="1256"/>
        <v>3550</v>
      </c>
      <c r="CL480" s="1351">
        <f t="shared" si="1256"/>
        <v>3550</v>
      </c>
      <c r="CM480" s="1351">
        <f t="shared" si="1256"/>
        <v>3550</v>
      </c>
      <c r="CN480" s="1350">
        <f t="shared" si="1256"/>
        <v>3550</v>
      </c>
      <c r="CO480" s="1350">
        <f t="shared" si="1256"/>
        <v>3550</v>
      </c>
      <c r="CP480" s="1350">
        <f t="shared" si="1256"/>
        <v>3550</v>
      </c>
      <c r="CQ480" s="1350">
        <f t="shared" si="1256"/>
        <v>3550</v>
      </c>
      <c r="CR480" s="1350">
        <f t="shared" si="1256"/>
        <v>3550</v>
      </c>
      <c r="CS480" s="1349">
        <f t="shared" si="1256"/>
        <v>3550</v>
      </c>
      <c r="CT480" s="1352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4" t="str">
        <f t="shared" si="1256"/>
        <v/>
      </c>
      <c r="CF481" s="1355" t="str">
        <f t="shared" si="1256"/>
        <v/>
      </c>
      <c r="CG481" s="1355" t="str">
        <f t="shared" si="1256"/>
        <v/>
      </c>
      <c r="CH481" s="1355" t="str">
        <f t="shared" si="1256"/>
        <v/>
      </c>
      <c r="CI481" s="1355" t="str">
        <f t="shared" si="1256"/>
        <v/>
      </c>
      <c r="CJ481" s="1355" t="str">
        <f t="shared" si="1256"/>
        <v/>
      </c>
      <c r="CK481" s="1356" t="str">
        <f t="shared" si="1256"/>
        <v/>
      </c>
      <c r="CL481" s="1356" t="str">
        <f t="shared" si="1256"/>
        <v/>
      </c>
      <c r="CM481" s="1356" t="str">
        <f t="shared" si="1256"/>
        <v/>
      </c>
      <c r="CN481" s="1355" t="str">
        <f t="shared" si="1256"/>
        <v/>
      </c>
      <c r="CO481" s="1355" t="str">
        <f t="shared" si="1256"/>
        <v/>
      </c>
      <c r="CP481" s="1355" t="str">
        <f t="shared" si="1256"/>
        <v/>
      </c>
      <c r="CQ481" s="1355" t="str">
        <f t="shared" si="1256"/>
        <v/>
      </c>
      <c r="CR481" s="1355" t="str">
        <f t="shared" si="1256"/>
        <v/>
      </c>
      <c r="CS481" s="1354" t="str">
        <f t="shared" si="1256"/>
        <v/>
      </c>
      <c r="CT481" s="1357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8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286"/>
        <v/>
      </c>
      <c r="CF482" s="1350" t="str">
        <f t="shared" si="1286"/>
        <v/>
      </c>
      <c r="CG482" s="1350" t="str">
        <f t="shared" si="1286"/>
        <v/>
      </c>
      <c r="CH482" s="1350" t="str">
        <f t="shared" si="1286"/>
        <v/>
      </c>
      <c r="CI482" s="1350" t="str">
        <f t="shared" si="1286"/>
        <v/>
      </c>
      <c r="CJ482" s="1350" t="str">
        <f t="shared" si="1286"/>
        <v/>
      </c>
      <c r="CK482" s="1351" t="str">
        <f t="shared" si="1286"/>
        <v/>
      </c>
      <c r="CL482" s="1351" t="str">
        <f t="shared" si="1286"/>
        <v/>
      </c>
      <c r="CM482" s="1351" t="str">
        <f t="shared" si="1286"/>
        <v/>
      </c>
      <c r="CN482" s="1350" t="str">
        <f t="shared" si="1286"/>
        <v/>
      </c>
      <c r="CO482" s="1350" t="str">
        <f t="shared" si="1286"/>
        <v/>
      </c>
      <c r="CP482" s="1350" t="str">
        <f t="shared" si="1286"/>
        <v/>
      </c>
      <c r="CQ482" s="1350" t="str">
        <f t="shared" si="1286"/>
        <v/>
      </c>
      <c r="CR482" s="1350" t="str">
        <f t="shared" si="1286"/>
        <v/>
      </c>
      <c r="CS482" s="1349" t="str">
        <f t="shared" si="1286"/>
        <v/>
      </c>
      <c r="CT482" s="1352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283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T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IF(BV482="","",BV479*BV478)</f>
        <v/>
      </c>
      <c r="BW483" s="633" t="str">
        <f>IF(BW482="","",BW479*BW478)</f>
        <v/>
      </c>
      <c r="BX483" s="633" t="str">
        <f>IF(BX482="","",BX479*BX478)</f>
        <v/>
      </c>
      <c r="BY483" s="633" t="str">
        <f>IF(BY482="","",BY479*BY478)</f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8" t="str">
        <f t="shared" si="1286"/>
        <v/>
      </c>
      <c r="CE483" s="1349" t="str">
        <f t="shared" si="1287"/>
        <v/>
      </c>
      <c r="CF483" s="1350" t="str">
        <f t="shared" si="1287"/>
        <v/>
      </c>
      <c r="CG483" s="1350" t="str">
        <f t="shared" si="1287"/>
        <v/>
      </c>
      <c r="CH483" s="1350" t="str">
        <f t="shared" si="1287"/>
        <v/>
      </c>
      <c r="CI483" s="1350" t="str">
        <f t="shared" si="1287"/>
        <v/>
      </c>
      <c r="CJ483" s="1350" t="str">
        <f t="shared" si="1287"/>
        <v/>
      </c>
      <c r="CK483" s="1351" t="str">
        <f t="shared" si="1287"/>
        <v/>
      </c>
      <c r="CL483" s="1351" t="str">
        <f t="shared" si="1287"/>
        <v/>
      </c>
      <c r="CM483" s="1351" t="str">
        <f t="shared" si="1287"/>
        <v/>
      </c>
      <c r="CN483" s="1350" t="str">
        <f t="shared" si="1287"/>
        <v/>
      </c>
      <c r="CO483" s="1350" t="str">
        <f t="shared" si="1287"/>
        <v/>
      </c>
      <c r="CP483" s="1350" t="str">
        <f t="shared" si="1287"/>
        <v/>
      </c>
      <c r="CQ483" s="1350" t="str">
        <f t="shared" si="1287"/>
        <v/>
      </c>
      <c r="CR483" s="1350" t="str">
        <f t="shared" si="1287"/>
        <v/>
      </c>
      <c r="CS483" s="1349" t="str">
        <f t="shared" si="1287"/>
        <v/>
      </c>
      <c r="CT483" s="1352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3" t="s">
        <v>727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9"/>
      <c r="CE484" s="1359"/>
      <c r="CF484" s="1359"/>
      <c r="CG484" s="1359"/>
      <c r="CH484" s="1359"/>
      <c r="CI484" s="1359"/>
      <c r="CJ484" s="1359"/>
      <c r="CK484" s="1359"/>
      <c r="CL484" s="1359"/>
      <c r="CM484" s="1359"/>
      <c r="CN484" s="1359"/>
      <c r="CO484" s="1359"/>
      <c r="CP484" s="1359"/>
      <c r="CQ484" s="1359"/>
      <c r="CR484" s="1359"/>
      <c r="CS484" s="1359"/>
      <c r="CT484" s="136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260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8" t="str">
        <f t="shared" ref="CD485:CS485" si="129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9" t="str">
        <f t="shared" si="1292"/>
        <v/>
      </c>
      <c r="CF485" s="1350" t="str">
        <f t="shared" si="1292"/>
        <v/>
      </c>
      <c r="CG485" s="1350" t="str">
        <f t="shared" si="1292"/>
        <v/>
      </c>
      <c r="CH485" s="1350" t="str">
        <f t="shared" si="1292"/>
        <v/>
      </c>
      <c r="CI485" s="1350" t="str">
        <f t="shared" si="1292"/>
        <v/>
      </c>
      <c r="CJ485" s="1350" t="str">
        <f t="shared" si="1292"/>
        <v/>
      </c>
      <c r="CK485" s="1351" t="str">
        <f t="shared" si="1292"/>
        <v/>
      </c>
      <c r="CL485" s="1351" t="str">
        <f t="shared" si="1292"/>
        <v/>
      </c>
      <c r="CM485" s="1351" t="str">
        <f t="shared" si="1292"/>
        <v/>
      </c>
      <c r="CN485" s="1350" t="str">
        <f t="shared" si="1292"/>
        <v/>
      </c>
      <c r="CO485" s="1350" t="str">
        <f t="shared" si="1292"/>
        <v/>
      </c>
      <c r="CP485" s="1350" t="str">
        <f t="shared" si="1292"/>
        <v/>
      </c>
      <c r="CQ485" s="1350" t="str">
        <f t="shared" si="1292"/>
        <v/>
      </c>
      <c r="CR485" s="1350" t="str">
        <f t="shared" si="1292"/>
        <v/>
      </c>
      <c r="CS485" s="1349" t="str">
        <f t="shared" si="1292"/>
        <v/>
      </c>
      <c r="CT485" s="1352" t="str">
        <f t="shared" ref="CE485:CT490" si="129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29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0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1">COUNT(B485:R485)</f>
        <v>0</v>
      </c>
      <c r="DM485" s="106">
        <f t="shared" ref="DM485:DM492" si="1312">COUNT(T485:AJ485)</f>
        <v>0</v>
      </c>
      <c r="DN485" s="106">
        <f t="shared" ref="DN485:DN492" si="1313">COUNT(AL485:BB485)</f>
        <v>0</v>
      </c>
      <c r="DO485" s="106">
        <f t="shared" ref="DO485:DO492" si="1314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280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293"/>
        <v/>
      </c>
      <c r="CF486" s="1350" t="str">
        <f t="shared" si="1293"/>
        <v/>
      </c>
      <c r="CG486" s="1350" t="str">
        <f t="shared" si="1293"/>
        <v/>
      </c>
      <c r="CH486" s="1350" t="str">
        <f t="shared" si="1293"/>
        <v/>
      </c>
      <c r="CI486" s="1350" t="str">
        <f t="shared" si="1293"/>
        <v/>
      </c>
      <c r="CJ486" s="1350" t="str">
        <f t="shared" si="1293"/>
        <v/>
      </c>
      <c r="CK486" s="1351" t="str">
        <f t="shared" si="1293"/>
        <v/>
      </c>
      <c r="CL486" s="1351" t="str">
        <f t="shared" si="1293"/>
        <v/>
      </c>
      <c r="CM486" s="1351" t="str">
        <f t="shared" si="1293"/>
        <v/>
      </c>
      <c r="CN486" s="1350" t="str">
        <f t="shared" si="1293"/>
        <v/>
      </c>
      <c r="CO486" s="1350" t="str">
        <f t="shared" si="1293"/>
        <v/>
      </c>
      <c r="CP486" s="1350" t="str">
        <f t="shared" si="1293"/>
        <v/>
      </c>
      <c r="CQ486" s="1350" t="str">
        <f t="shared" si="1293"/>
        <v/>
      </c>
      <c r="CR486" s="1350" t="str">
        <f t="shared" si="1293"/>
        <v/>
      </c>
      <c r="CS486" s="1349" t="str">
        <f t="shared" si="1293"/>
        <v/>
      </c>
      <c r="CT486" s="1352" t="str">
        <f t="shared" si="1293"/>
        <v/>
      </c>
      <c r="CU486" s="552" t="str">
        <f t="shared" si="1294"/>
        <v/>
      </c>
      <c r="CV486" s="553" t="str">
        <f t="shared" si="1295"/>
        <v/>
      </c>
      <c r="CW486" s="554" t="str">
        <f t="shared" si="1296"/>
        <v/>
      </c>
      <c r="CX486" s="554" t="str">
        <f t="shared" si="1297"/>
        <v/>
      </c>
      <c r="CY486" s="554" t="str">
        <f t="shared" si="1298"/>
        <v/>
      </c>
      <c r="CZ486" s="554" t="str">
        <f t="shared" si="1299"/>
        <v/>
      </c>
      <c r="DA486" s="554" t="str">
        <f t="shared" si="1300"/>
        <v/>
      </c>
      <c r="DB486" s="555" t="str">
        <f t="shared" si="1301"/>
        <v/>
      </c>
      <c r="DC486" s="555" t="str">
        <f t="shared" si="1302"/>
        <v/>
      </c>
      <c r="DD486" s="555" t="str">
        <f t="shared" si="1303"/>
        <v/>
      </c>
      <c r="DE486" s="554" t="str">
        <f t="shared" si="1304"/>
        <v/>
      </c>
      <c r="DF486" s="554" t="str">
        <f t="shared" si="1305"/>
        <v/>
      </c>
      <c r="DG486" s="554" t="str">
        <f t="shared" si="1306"/>
        <v/>
      </c>
      <c r="DH486" s="554" t="str">
        <f t="shared" si="1307"/>
        <v/>
      </c>
      <c r="DI486" s="554" t="str">
        <f t="shared" si="1308"/>
        <v/>
      </c>
      <c r="DJ486" s="553" t="str">
        <f t="shared" si="1309"/>
        <v/>
      </c>
      <c r="DK486" s="552" t="str">
        <f t="shared" si="1310"/>
        <v/>
      </c>
      <c r="DL486" s="657">
        <f t="shared" si="1311"/>
        <v>0</v>
      </c>
      <c r="DM486" s="106">
        <f t="shared" si="1312"/>
        <v>0</v>
      </c>
      <c r="DN486" s="106">
        <f t="shared" si="1313"/>
        <v>0</v>
      </c>
      <c r="DO486" s="106">
        <f t="shared" si="1314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281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293"/>
        <v/>
      </c>
      <c r="CF487" s="1350" t="str">
        <f t="shared" si="1293"/>
        <v/>
      </c>
      <c r="CG487" s="1350" t="str">
        <f t="shared" si="1293"/>
        <v/>
      </c>
      <c r="CH487" s="1350" t="str">
        <f t="shared" si="1293"/>
        <v/>
      </c>
      <c r="CI487" s="1350" t="str">
        <f t="shared" si="1293"/>
        <v/>
      </c>
      <c r="CJ487" s="1350" t="str">
        <f t="shared" si="1293"/>
        <v/>
      </c>
      <c r="CK487" s="1351" t="str">
        <f t="shared" si="1293"/>
        <v/>
      </c>
      <c r="CL487" s="1351" t="str">
        <f t="shared" si="1293"/>
        <v/>
      </c>
      <c r="CM487" s="1351" t="str">
        <f t="shared" si="1293"/>
        <v/>
      </c>
      <c r="CN487" s="1350" t="str">
        <f t="shared" si="1293"/>
        <v/>
      </c>
      <c r="CO487" s="1350" t="str">
        <f t="shared" si="1293"/>
        <v/>
      </c>
      <c r="CP487" s="1350" t="str">
        <f t="shared" si="1293"/>
        <v/>
      </c>
      <c r="CQ487" s="1350" t="str">
        <f t="shared" si="1293"/>
        <v/>
      </c>
      <c r="CR487" s="1350" t="str">
        <f t="shared" si="1293"/>
        <v/>
      </c>
      <c r="CS487" s="1349" t="str">
        <f t="shared" si="1293"/>
        <v/>
      </c>
      <c r="CT487" s="1352" t="str">
        <f t="shared" si="1293"/>
        <v/>
      </c>
      <c r="CU487" s="552" t="str">
        <f t="shared" si="1294"/>
        <v/>
      </c>
      <c r="CV487" s="553" t="str">
        <f t="shared" si="1295"/>
        <v/>
      </c>
      <c r="CW487" s="554" t="str">
        <f t="shared" si="1296"/>
        <v/>
      </c>
      <c r="CX487" s="554" t="str">
        <f t="shared" si="1297"/>
        <v/>
      </c>
      <c r="CY487" s="554" t="str">
        <f t="shared" si="1298"/>
        <v/>
      </c>
      <c r="CZ487" s="554" t="str">
        <f t="shared" si="1299"/>
        <v/>
      </c>
      <c r="DA487" s="554" t="str">
        <f t="shared" si="1300"/>
        <v/>
      </c>
      <c r="DB487" s="555" t="str">
        <f t="shared" si="1301"/>
        <v/>
      </c>
      <c r="DC487" s="555" t="str">
        <f t="shared" si="1302"/>
        <v/>
      </c>
      <c r="DD487" s="555" t="str">
        <f t="shared" si="1303"/>
        <v/>
      </c>
      <c r="DE487" s="554" t="str">
        <f t="shared" si="1304"/>
        <v/>
      </c>
      <c r="DF487" s="554" t="str">
        <f t="shared" si="1305"/>
        <v/>
      </c>
      <c r="DG487" s="554" t="str">
        <f t="shared" si="1306"/>
        <v/>
      </c>
      <c r="DH487" s="554" t="str">
        <f t="shared" si="1307"/>
        <v/>
      </c>
      <c r="DI487" s="554" t="str">
        <f t="shared" si="1308"/>
        <v/>
      </c>
      <c r="DJ487" s="553" t="str">
        <f t="shared" si="1309"/>
        <v/>
      </c>
      <c r="DK487" s="552" t="str">
        <f t="shared" si="1310"/>
        <v/>
      </c>
      <c r="DL487" s="657">
        <f t="shared" si="1311"/>
        <v>0</v>
      </c>
      <c r="DM487" s="106">
        <f t="shared" si="1312"/>
        <v>0</v>
      </c>
      <c r="DN487" s="106">
        <f t="shared" si="1313"/>
        <v>0</v>
      </c>
      <c r="DO487" s="106">
        <f t="shared" si="1314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261</v>
      </c>
      <c r="B488" s="633" t="str">
        <f t="shared" ref="B488:R488" si="1315">IF(B486="","",B485*B486*B487)</f>
        <v/>
      </c>
      <c r="C488" s="633" t="str">
        <f t="shared" si="1315"/>
        <v/>
      </c>
      <c r="D488" s="633" t="str">
        <f t="shared" si="1315"/>
        <v/>
      </c>
      <c r="E488" s="633" t="str">
        <f t="shared" si="1315"/>
        <v/>
      </c>
      <c r="F488" s="633" t="str">
        <f t="shared" si="1315"/>
        <v/>
      </c>
      <c r="G488" s="633" t="str">
        <f t="shared" si="1315"/>
        <v/>
      </c>
      <c r="H488" s="633" t="str">
        <f t="shared" si="1315"/>
        <v/>
      </c>
      <c r="I488" s="633" t="str">
        <f t="shared" si="1315"/>
        <v/>
      </c>
      <c r="J488" s="633" t="str">
        <f t="shared" si="1315"/>
        <v/>
      </c>
      <c r="K488" s="633" t="str">
        <f t="shared" si="1315"/>
        <v/>
      </c>
      <c r="L488" s="633" t="str">
        <f t="shared" si="1315"/>
        <v/>
      </c>
      <c r="M488" s="633" t="str">
        <f t="shared" si="1315"/>
        <v/>
      </c>
      <c r="N488" s="633" t="str">
        <f t="shared" si="1315"/>
        <v/>
      </c>
      <c r="O488" s="633" t="str">
        <f t="shared" si="1315"/>
        <v/>
      </c>
      <c r="P488" s="633" t="str">
        <f t="shared" si="1315"/>
        <v/>
      </c>
      <c r="Q488" s="633" t="str">
        <f t="shared" si="1315"/>
        <v/>
      </c>
      <c r="R488" s="633" t="str">
        <f t="shared" si="1315"/>
        <v/>
      </c>
      <c r="S488" s="666"/>
      <c r="T488" s="633" t="str">
        <f t="shared" ref="T488:AJ488" si="1316">IF(T486="","",T485*T486*T487)</f>
        <v/>
      </c>
      <c r="U488" s="633" t="str">
        <f t="shared" si="1316"/>
        <v/>
      </c>
      <c r="V488" s="633" t="str">
        <f t="shared" si="1316"/>
        <v/>
      </c>
      <c r="W488" s="633" t="str">
        <f t="shared" si="1316"/>
        <v/>
      </c>
      <c r="X488" s="633" t="str">
        <f t="shared" si="1316"/>
        <v/>
      </c>
      <c r="Y488" s="633" t="str">
        <f t="shared" si="1316"/>
        <v/>
      </c>
      <c r="Z488" s="633" t="str">
        <f t="shared" si="1316"/>
        <v/>
      </c>
      <c r="AA488" s="633" t="str">
        <f t="shared" si="1316"/>
        <v/>
      </c>
      <c r="AB488" s="633" t="str">
        <f t="shared" si="1316"/>
        <v/>
      </c>
      <c r="AC488" s="633" t="str">
        <f t="shared" si="1316"/>
        <v/>
      </c>
      <c r="AD488" s="633" t="str">
        <f t="shared" si="1316"/>
        <v/>
      </c>
      <c r="AE488" s="633" t="str">
        <f t="shared" si="1316"/>
        <v/>
      </c>
      <c r="AF488" s="633" t="str">
        <f t="shared" si="1316"/>
        <v/>
      </c>
      <c r="AG488" s="633" t="str">
        <f t="shared" si="1316"/>
        <v/>
      </c>
      <c r="AH488" s="633" t="str">
        <f t="shared" si="1316"/>
        <v/>
      </c>
      <c r="AI488" s="633" t="str">
        <f t="shared" si="1316"/>
        <v/>
      </c>
      <c r="AJ488" s="633" t="str">
        <f t="shared" si="1316"/>
        <v/>
      </c>
      <c r="AK488" s="666"/>
      <c r="AL488" s="633" t="str">
        <f t="shared" ref="AL488:BB488" si="1317">IF(AL486="","",AL485*AL486*AL487)</f>
        <v/>
      </c>
      <c r="AM488" s="633" t="str">
        <f t="shared" si="1317"/>
        <v/>
      </c>
      <c r="AN488" s="633" t="str">
        <f t="shared" si="1317"/>
        <v/>
      </c>
      <c r="AO488" s="633" t="str">
        <f t="shared" si="1317"/>
        <v/>
      </c>
      <c r="AP488" s="633" t="str">
        <f t="shared" si="1317"/>
        <v/>
      </c>
      <c r="AQ488" s="633" t="str">
        <f t="shared" si="1317"/>
        <v/>
      </c>
      <c r="AR488" s="633" t="str">
        <f t="shared" si="1317"/>
        <v/>
      </c>
      <c r="AS488" s="633" t="str">
        <f t="shared" si="1317"/>
        <v/>
      </c>
      <c r="AT488" s="633" t="str">
        <f t="shared" si="1317"/>
        <v/>
      </c>
      <c r="AU488" s="633" t="str">
        <f t="shared" si="1317"/>
        <v/>
      </c>
      <c r="AV488" s="633" t="str">
        <f t="shared" si="1317"/>
        <v/>
      </c>
      <c r="AW488" s="633" t="str">
        <f t="shared" si="1317"/>
        <v/>
      </c>
      <c r="AX488" s="633" t="str">
        <f t="shared" si="1317"/>
        <v/>
      </c>
      <c r="AY488" s="633" t="str">
        <f t="shared" si="1317"/>
        <v/>
      </c>
      <c r="AZ488" s="633" t="str">
        <f t="shared" si="1317"/>
        <v/>
      </c>
      <c r="BA488" s="633" t="str">
        <f t="shared" si="1317"/>
        <v/>
      </c>
      <c r="BB488" s="633" t="str">
        <f t="shared" si="1317"/>
        <v/>
      </c>
      <c r="BC488" s="666"/>
      <c r="BD488" s="633" t="str">
        <f t="shared" ref="BD488:BT488" si="1318">IF(BD486="","",BD485*BD486*BD487)</f>
        <v/>
      </c>
      <c r="BE488" s="633" t="str">
        <f t="shared" si="1318"/>
        <v/>
      </c>
      <c r="BF488" s="633" t="str">
        <f t="shared" si="1318"/>
        <v/>
      </c>
      <c r="BG488" s="633" t="str">
        <f t="shared" si="1318"/>
        <v/>
      </c>
      <c r="BH488" s="633" t="str">
        <f t="shared" si="1318"/>
        <v/>
      </c>
      <c r="BI488" s="633" t="str">
        <f t="shared" si="1318"/>
        <v/>
      </c>
      <c r="BJ488" s="633" t="str">
        <f t="shared" si="1318"/>
        <v/>
      </c>
      <c r="BK488" s="633" t="str">
        <f t="shared" si="1318"/>
        <v/>
      </c>
      <c r="BL488" s="633" t="str">
        <f t="shared" si="1318"/>
        <v/>
      </c>
      <c r="BM488" s="633" t="str">
        <f t="shared" si="1318"/>
        <v/>
      </c>
      <c r="BN488" s="633" t="str">
        <f t="shared" si="1318"/>
        <v/>
      </c>
      <c r="BO488" s="633" t="str">
        <f t="shared" si="1318"/>
        <v/>
      </c>
      <c r="BP488" s="633" t="str">
        <f t="shared" si="1318"/>
        <v/>
      </c>
      <c r="BQ488" s="633" t="str">
        <f t="shared" si="1318"/>
        <v/>
      </c>
      <c r="BR488" s="633" t="str">
        <f t="shared" si="1318"/>
        <v/>
      </c>
      <c r="BS488" s="633" t="str">
        <f t="shared" si="1318"/>
        <v/>
      </c>
      <c r="BT488" s="633" t="str">
        <f t="shared" si="131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293"/>
        <v/>
      </c>
      <c r="CF488" s="1350" t="str">
        <f t="shared" si="1293"/>
        <v/>
      </c>
      <c r="CG488" s="1350" t="str">
        <f t="shared" si="1293"/>
        <v/>
      </c>
      <c r="CH488" s="1350" t="str">
        <f t="shared" si="1293"/>
        <v/>
      </c>
      <c r="CI488" s="1350" t="str">
        <f t="shared" si="1293"/>
        <v/>
      </c>
      <c r="CJ488" s="1350" t="str">
        <f t="shared" si="1293"/>
        <v/>
      </c>
      <c r="CK488" s="1351" t="str">
        <f t="shared" si="1293"/>
        <v/>
      </c>
      <c r="CL488" s="1351" t="str">
        <f t="shared" si="1293"/>
        <v/>
      </c>
      <c r="CM488" s="1351" t="str">
        <f t="shared" si="1293"/>
        <v/>
      </c>
      <c r="CN488" s="1350" t="str">
        <f t="shared" si="1293"/>
        <v/>
      </c>
      <c r="CO488" s="1350" t="str">
        <f t="shared" si="1293"/>
        <v/>
      </c>
      <c r="CP488" s="1350" t="str">
        <f t="shared" si="1293"/>
        <v/>
      </c>
      <c r="CQ488" s="1350" t="str">
        <f t="shared" si="1293"/>
        <v/>
      </c>
      <c r="CR488" s="1350" t="str">
        <f t="shared" si="1293"/>
        <v/>
      </c>
      <c r="CS488" s="1349" t="str">
        <f t="shared" si="1293"/>
        <v/>
      </c>
      <c r="CT488" s="1352" t="str">
        <f t="shared" si="1293"/>
        <v/>
      </c>
      <c r="CU488" s="552" t="str">
        <f t="shared" si="1294"/>
        <v/>
      </c>
      <c r="CV488" s="553" t="str">
        <f t="shared" si="1295"/>
        <v/>
      </c>
      <c r="CW488" s="554" t="str">
        <f t="shared" si="1296"/>
        <v/>
      </c>
      <c r="CX488" s="554" t="str">
        <f t="shared" si="1297"/>
        <v/>
      </c>
      <c r="CY488" s="554" t="str">
        <f t="shared" si="1298"/>
        <v/>
      </c>
      <c r="CZ488" s="554" t="str">
        <f t="shared" si="1299"/>
        <v/>
      </c>
      <c r="DA488" s="554" t="str">
        <f t="shared" si="1300"/>
        <v/>
      </c>
      <c r="DB488" s="555" t="str">
        <f t="shared" si="1301"/>
        <v/>
      </c>
      <c r="DC488" s="555" t="str">
        <f t="shared" si="1302"/>
        <v/>
      </c>
      <c r="DD488" s="555" t="str">
        <f t="shared" si="1303"/>
        <v/>
      </c>
      <c r="DE488" s="554" t="str">
        <f t="shared" si="1304"/>
        <v/>
      </c>
      <c r="DF488" s="554" t="str">
        <f t="shared" si="1305"/>
        <v/>
      </c>
      <c r="DG488" s="554" t="str">
        <f t="shared" si="1306"/>
        <v/>
      </c>
      <c r="DH488" s="554" t="str">
        <f t="shared" si="1307"/>
        <v/>
      </c>
      <c r="DI488" s="554" t="str">
        <f t="shared" si="1308"/>
        <v/>
      </c>
      <c r="DJ488" s="553" t="str">
        <f t="shared" si="1309"/>
        <v/>
      </c>
      <c r="DK488" s="552" t="str">
        <f t="shared" si="1310"/>
        <v/>
      </c>
      <c r="DL488" s="657">
        <f t="shared" si="1311"/>
        <v>0</v>
      </c>
      <c r="DM488" s="106">
        <f t="shared" si="1312"/>
        <v>0</v>
      </c>
      <c r="DN488" s="106">
        <f t="shared" si="1313"/>
        <v>0</v>
      </c>
      <c r="DO488" s="106">
        <f t="shared" si="1314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19">3630*$K$1</f>
        <v>3630</v>
      </c>
      <c r="D489" s="766">
        <f t="shared" si="1319"/>
        <v>3630</v>
      </c>
      <c r="E489" s="766">
        <f t="shared" si="1319"/>
        <v>3630</v>
      </c>
      <c r="F489" s="766">
        <f t="shared" si="1319"/>
        <v>3630</v>
      </c>
      <c r="G489" s="766">
        <f t="shared" si="1319"/>
        <v>3630</v>
      </c>
      <c r="H489" s="766">
        <f t="shared" si="1319"/>
        <v>3630</v>
      </c>
      <c r="I489" s="766">
        <f t="shared" si="1319"/>
        <v>3630</v>
      </c>
      <c r="J489" s="766">
        <f t="shared" si="1319"/>
        <v>3630</v>
      </c>
      <c r="K489" s="766">
        <f t="shared" si="1319"/>
        <v>3630</v>
      </c>
      <c r="L489" s="766">
        <f t="shared" si="1319"/>
        <v>3630</v>
      </c>
      <c r="M489" s="766">
        <f t="shared" si="1319"/>
        <v>3630</v>
      </c>
      <c r="N489" s="766">
        <f t="shared" si="1319"/>
        <v>3630</v>
      </c>
      <c r="O489" s="766">
        <f t="shared" si="1319"/>
        <v>3630</v>
      </c>
      <c r="P489" s="766">
        <f t="shared" si="1319"/>
        <v>3630</v>
      </c>
      <c r="Q489" s="766">
        <f t="shared" si="1319"/>
        <v>3630</v>
      </c>
      <c r="R489" s="766">
        <f t="shared" si="1319"/>
        <v>3630</v>
      </c>
      <c r="S489" s="760"/>
      <c r="T489" s="766">
        <f>3630*$K$1</f>
        <v>3630</v>
      </c>
      <c r="U489" s="766">
        <f t="shared" ref="U489:AJ489" si="1320">3630*$K$1</f>
        <v>3630</v>
      </c>
      <c r="V489" s="766">
        <f t="shared" si="1320"/>
        <v>3630</v>
      </c>
      <c r="W489" s="766">
        <f t="shared" si="1320"/>
        <v>3630</v>
      </c>
      <c r="X489" s="766">
        <f t="shared" si="1320"/>
        <v>3630</v>
      </c>
      <c r="Y489" s="766">
        <f t="shared" si="1320"/>
        <v>3630</v>
      </c>
      <c r="Z489" s="766">
        <f t="shared" si="1320"/>
        <v>3630</v>
      </c>
      <c r="AA489" s="766">
        <f t="shared" si="1320"/>
        <v>3630</v>
      </c>
      <c r="AB489" s="766">
        <f t="shared" si="1320"/>
        <v>3630</v>
      </c>
      <c r="AC489" s="766">
        <f t="shared" si="1320"/>
        <v>3630</v>
      </c>
      <c r="AD489" s="766">
        <f t="shared" si="1320"/>
        <v>3630</v>
      </c>
      <c r="AE489" s="766">
        <f t="shared" si="1320"/>
        <v>3630</v>
      </c>
      <c r="AF489" s="766">
        <f t="shared" si="1320"/>
        <v>3630</v>
      </c>
      <c r="AG489" s="766">
        <f t="shared" si="1320"/>
        <v>3630</v>
      </c>
      <c r="AH489" s="766">
        <f t="shared" si="1320"/>
        <v>3630</v>
      </c>
      <c r="AI489" s="766">
        <f t="shared" si="1320"/>
        <v>3630</v>
      </c>
      <c r="AJ489" s="766">
        <f t="shared" si="1320"/>
        <v>3630</v>
      </c>
      <c r="AK489" s="760"/>
      <c r="AL489" s="766">
        <f>3630*$K$1</f>
        <v>3630</v>
      </c>
      <c r="AM489" s="766">
        <f t="shared" ref="AM489:BB489" si="1321">3630*$K$1</f>
        <v>3630</v>
      </c>
      <c r="AN489" s="766">
        <f t="shared" si="1321"/>
        <v>3630</v>
      </c>
      <c r="AO489" s="766">
        <f t="shared" si="1321"/>
        <v>3630</v>
      </c>
      <c r="AP489" s="766">
        <f t="shared" si="1321"/>
        <v>3630</v>
      </c>
      <c r="AQ489" s="766">
        <f t="shared" si="1321"/>
        <v>3630</v>
      </c>
      <c r="AR489" s="766">
        <f t="shared" si="1321"/>
        <v>3630</v>
      </c>
      <c r="AS489" s="766">
        <f t="shared" si="1321"/>
        <v>3630</v>
      </c>
      <c r="AT489" s="766">
        <f t="shared" si="1321"/>
        <v>3630</v>
      </c>
      <c r="AU489" s="766">
        <f t="shared" si="1321"/>
        <v>3630</v>
      </c>
      <c r="AV489" s="766">
        <f t="shared" si="1321"/>
        <v>3630</v>
      </c>
      <c r="AW489" s="766">
        <f t="shared" si="1321"/>
        <v>3630</v>
      </c>
      <c r="AX489" s="766">
        <f t="shared" si="1321"/>
        <v>3630</v>
      </c>
      <c r="AY489" s="766">
        <f t="shared" si="1321"/>
        <v>3630</v>
      </c>
      <c r="AZ489" s="766">
        <f t="shared" si="1321"/>
        <v>3630</v>
      </c>
      <c r="BA489" s="766">
        <f t="shared" si="1321"/>
        <v>3630</v>
      </c>
      <c r="BB489" s="766">
        <f t="shared" si="1321"/>
        <v>3630</v>
      </c>
      <c r="BC489" s="760"/>
      <c r="BD489" s="766">
        <f>3630*$K$1</f>
        <v>3630</v>
      </c>
      <c r="BE489" s="766">
        <f t="shared" ref="BE489:BY489" si="1322">3630*$K$1</f>
        <v>3630</v>
      </c>
      <c r="BF489" s="766">
        <f t="shared" si="1322"/>
        <v>3630</v>
      </c>
      <c r="BG489" s="766">
        <f t="shared" si="1322"/>
        <v>3630</v>
      </c>
      <c r="BH489" s="766">
        <f t="shared" si="1322"/>
        <v>3630</v>
      </c>
      <c r="BI489" s="766">
        <f t="shared" si="1322"/>
        <v>3630</v>
      </c>
      <c r="BJ489" s="766">
        <f t="shared" si="1322"/>
        <v>3630</v>
      </c>
      <c r="BK489" s="766">
        <f t="shared" si="1322"/>
        <v>3630</v>
      </c>
      <c r="BL489" s="766">
        <f t="shared" si="1322"/>
        <v>3630</v>
      </c>
      <c r="BM489" s="766">
        <f t="shared" si="1322"/>
        <v>3630</v>
      </c>
      <c r="BN489" s="766">
        <f t="shared" si="1322"/>
        <v>3630</v>
      </c>
      <c r="BO489" s="766">
        <f t="shared" si="1322"/>
        <v>3630</v>
      </c>
      <c r="BP489" s="766">
        <f t="shared" si="1322"/>
        <v>3630</v>
      </c>
      <c r="BQ489" s="766">
        <f t="shared" si="1322"/>
        <v>3630</v>
      </c>
      <c r="BR489" s="766">
        <f t="shared" si="1322"/>
        <v>3630</v>
      </c>
      <c r="BS489" s="766">
        <f t="shared" si="1322"/>
        <v>3630</v>
      </c>
      <c r="BT489" s="766">
        <f t="shared" si="1322"/>
        <v>3630</v>
      </c>
      <c r="BU489" s="760"/>
      <c r="BV489" s="766">
        <f t="shared" si="1322"/>
        <v>3630</v>
      </c>
      <c r="BW489" s="766">
        <f t="shared" si="1322"/>
        <v>3630</v>
      </c>
      <c r="BX489" s="766">
        <f t="shared" si="1322"/>
        <v>3630</v>
      </c>
      <c r="BY489" s="766">
        <f t="shared" si="1322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9">
        <f t="shared" si="1293"/>
        <v>3630</v>
      </c>
      <c r="CF489" s="1350">
        <f t="shared" si="1293"/>
        <v>3630</v>
      </c>
      <c r="CG489" s="1350">
        <f t="shared" si="1293"/>
        <v>3630</v>
      </c>
      <c r="CH489" s="1350">
        <f t="shared" si="1293"/>
        <v>3630</v>
      </c>
      <c r="CI489" s="1350">
        <f t="shared" si="1293"/>
        <v>3630</v>
      </c>
      <c r="CJ489" s="1350">
        <f t="shared" si="1293"/>
        <v>3630</v>
      </c>
      <c r="CK489" s="1351">
        <f t="shared" si="1293"/>
        <v>3630</v>
      </c>
      <c r="CL489" s="1351">
        <f t="shared" si="1293"/>
        <v>3630</v>
      </c>
      <c r="CM489" s="1351">
        <f t="shared" si="1293"/>
        <v>3630</v>
      </c>
      <c r="CN489" s="1350">
        <f t="shared" si="1293"/>
        <v>3630</v>
      </c>
      <c r="CO489" s="1350">
        <f t="shared" si="1293"/>
        <v>3630</v>
      </c>
      <c r="CP489" s="1350">
        <f t="shared" si="1293"/>
        <v>3630</v>
      </c>
      <c r="CQ489" s="1350">
        <f t="shared" si="1293"/>
        <v>3630</v>
      </c>
      <c r="CR489" s="1350">
        <f t="shared" si="1293"/>
        <v>3630</v>
      </c>
      <c r="CS489" s="1349">
        <f t="shared" si="1293"/>
        <v>3630</v>
      </c>
      <c r="CT489" s="1352">
        <f t="shared" si="1293"/>
        <v>3630</v>
      </c>
      <c r="CU489" s="552">
        <f t="shared" si="1294"/>
        <v>3630</v>
      </c>
      <c r="CV489" s="553">
        <f t="shared" si="1295"/>
        <v>3630</v>
      </c>
      <c r="CW489" s="554">
        <f t="shared" si="1296"/>
        <v>3630</v>
      </c>
      <c r="CX489" s="554">
        <f t="shared" si="1297"/>
        <v>3630</v>
      </c>
      <c r="CY489" s="554">
        <f t="shared" si="1298"/>
        <v>3630</v>
      </c>
      <c r="CZ489" s="554">
        <f t="shared" si="1299"/>
        <v>3630</v>
      </c>
      <c r="DA489" s="554">
        <f t="shared" si="1300"/>
        <v>3630</v>
      </c>
      <c r="DB489" s="555">
        <f t="shared" si="1301"/>
        <v>3630</v>
      </c>
      <c r="DC489" s="555">
        <f t="shared" si="1302"/>
        <v>3630</v>
      </c>
      <c r="DD489" s="555">
        <f t="shared" si="1303"/>
        <v>3630</v>
      </c>
      <c r="DE489" s="554">
        <f t="shared" si="1304"/>
        <v>3630</v>
      </c>
      <c r="DF489" s="554">
        <f t="shared" si="1305"/>
        <v>3630</v>
      </c>
      <c r="DG489" s="554">
        <f t="shared" si="1306"/>
        <v>3630</v>
      </c>
      <c r="DH489" s="554">
        <f t="shared" si="1307"/>
        <v>3630</v>
      </c>
      <c r="DI489" s="554">
        <f t="shared" si="1308"/>
        <v>3630</v>
      </c>
      <c r="DJ489" s="553">
        <f t="shared" si="1309"/>
        <v>3630</v>
      </c>
      <c r="DK489" s="552">
        <f t="shared" si="1310"/>
        <v>3630</v>
      </c>
      <c r="DL489" s="657">
        <f t="shared" si="1311"/>
        <v>17</v>
      </c>
      <c r="DM489" s="106">
        <f t="shared" si="1312"/>
        <v>17</v>
      </c>
      <c r="DN489" s="106">
        <f t="shared" si="1313"/>
        <v>17</v>
      </c>
      <c r="DO489" s="106">
        <f t="shared" si="1314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4" t="str">
        <f t="shared" si="1293"/>
        <v/>
      </c>
      <c r="CF490" s="1355" t="str">
        <f t="shared" si="1293"/>
        <v/>
      </c>
      <c r="CG490" s="1355" t="str">
        <f t="shared" si="1293"/>
        <v/>
      </c>
      <c r="CH490" s="1355" t="str">
        <f t="shared" si="1293"/>
        <v/>
      </c>
      <c r="CI490" s="1355" t="str">
        <f t="shared" si="1293"/>
        <v/>
      </c>
      <c r="CJ490" s="1355" t="str">
        <f t="shared" si="1293"/>
        <v/>
      </c>
      <c r="CK490" s="1356" t="str">
        <f t="shared" si="1293"/>
        <v/>
      </c>
      <c r="CL490" s="1356" t="str">
        <f t="shared" si="1293"/>
        <v/>
      </c>
      <c r="CM490" s="1356" t="str">
        <f t="shared" si="1293"/>
        <v/>
      </c>
      <c r="CN490" s="1355" t="str">
        <f t="shared" si="1293"/>
        <v/>
      </c>
      <c r="CO490" s="1355" t="str">
        <f t="shared" si="1293"/>
        <v/>
      </c>
      <c r="CP490" s="1355" t="str">
        <f t="shared" si="1293"/>
        <v/>
      </c>
      <c r="CQ490" s="1355" t="str">
        <f t="shared" si="1293"/>
        <v/>
      </c>
      <c r="CR490" s="1355" t="str">
        <f t="shared" si="1293"/>
        <v/>
      </c>
      <c r="CS490" s="1354" t="str">
        <f t="shared" si="1293"/>
        <v/>
      </c>
      <c r="CT490" s="1357" t="str">
        <f t="shared" si="1293"/>
        <v/>
      </c>
      <c r="CU490" s="540" t="str">
        <f t="shared" si="1294"/>
        <v/>
      </c>
      <c r="CV490" s="541" t="str">
        <f t="shared" si="1295"/>
        <v/>
      </c>
      <c r="CW490" s="542" t="str">
        <f t="shared" si="1296"/>
        <v/>
      </c>
      <c r="CX490" s="542" t="str">
        <f t="shared" si="1297"/>
        <v/>
      </c>
      <c r="CY490" s="542" t="str">
        <f t="shared" si="1298"/>
        <v/>
      </c>
      <c r="CZ490" s="542" t="str">
        <f t="shared" si="1299"/>
        <v/>
      </c>
      <c r="DA490" s="542" t="str">
        <f t="shared" si="1300"/>
        <v/>
      </c>
      <c r="DB490" s="543" t="str">
        <f t="shared" si="1301"/>
        <v/>
      </c>
      <c r="DC490" s="543" t="str">
        <f t="shared" si="1302"/>
        <v/>
      </c>
      <c r="DD490" s="543" t="str">
        <f t="shared" si="1303"/>
        <v/>
      </c>
      <c r="DE490" s="542" t="str">
        <f t="shared" si="1304"/>
        <v/>
      </c>
      <c r="DF490" s="542" t="str">
        <f t="shared" si="1305"/>
        <v/>
      </c>
      <c r="DG490" s="542" t="str">
        <f t="shared" si="1306"/>
        <v/>
      </c>
      <c r="DH490" s="542" t="str">
        <f t="shared" si="1307"/>
        <v/>
      </c>
      <c r="DI490" s="542" t="str">
        <f t="shared" si="1308"/>
        <v/>
      </c>
      <c r="DJ490" s="541" t="str">
        <f t="shared" si="1309"/>
        <v/>
      </c>
      <c r="DK490" s="540" t="str">
        <f t="shared" si="1310"/>
        <v/>
      </c>
      <c r="DL490" s="657">
        <f t="shared" si="1311"/>
        <v>0</v>
      </c>
      <c r="DM490" s="106">
        <f t="shared" si="1312"/>
        <v>0</v>
      </c>
      <c r="DN490" s="106">
        <f t="shared" si="1313"/>
        <v>0</v>
      </c>
      <c r="DO490" s="106">
        <f t="shared" si="1314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8" t="str">
        <f t="shared" ref="CD491:CS492" si="132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323"/>
        <v/>
      </c>
      <c r="CF491" s="1350" t="str">
        <f t="shared" si="1323"/>
        <v/>
      </c>
      <c r="CG491" s="1350" t="str">
        <f t="shared" si="1323"/>
        <v/>
      </c>
      <c r="CH491" s="1350" t="str">
        <f t="shared" si="1323"/>
        <v/>
      </c>
      <c r="CI491" s="1350" t="str">
        <f t="shared" si="1323"/>
        <v/>
      </c>
      <c r="CJ491" s="1350" t="str">
        <f t="shared" si="1323"/>
        <v/>
      </c>
      <c r="CK491" s="1351" t="str">
        <f t="shared" si="1323"/>
        <v/>
      </c>
      <c r="CL491" s="1351" t="str">
        <f t="shared" si="1323"/>
        <v/>
      </c>
      <c r="CM491" s="1351" t="str">
        <f t="shared" si="1323"/>
        <v/>
      </c>
      <c r="CN491" s="1350" t="str">
        <f t="shared" si="1323"/>
        <v/>
      </c>
      <c r="CO491" s="1350" t="str">
        <f t="shared" si="1323"/>
        <v/>
      </c>
      <c r="CP491" s="1350" t="str">
        <f t="shared" si="1323"/>
        <v/>
      </c>
      <c r="CQ491" s="1350" t="str">
        <f t="shared" si="1323"/>
        <v/>
      </c>
      <c r="CR491" s="1350" t="str">
        <f t="shared" si="1323"/>
        <v/>
      </c>
      <c r="CS491" s="1349" t="str">
        <f t="shared" si="1323"/>
        <v/>
      </c>
      <c r="CT491" s="1352" t="str">
        <f t="shared" ref="CE491:CT492" si="132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4"/>
        <v/>
      </c>
      <c r="CV491" s="553" t="str">
        <f t="shared" si="1295"/>
        <v/>
      </c>
      <c r="CW491" s="554" t="str">
        <f t="shared" si="1296"/>
        <v/>
      </c>
      <c r="CX491" s="554" t="str">
        <f t="shared" si="1297"/>
        <v/>
      </c>
      <c r="CY491" s="554" t="str">
        <f t="shared" si="1298"/>
        <v/>
      </c>
      <c r="CZ491" s="554" t="str">
        <f t="shared" si="1299"/>
        <v/>
      </c>
      <c r="DA491" s="554" t="str">
        <f t="shared" si="1300"/>
        <v/>
      </c>
      <c r="DB491" s="555" t="str">
        <f t="shared" si="1301"/>
        <v/>
      </c>
      <c r="DC491" s="555" t="str">
        <f t="shared" si="1302"/>
        <v/>
      </c>
      <c r="DD491" s="555" t="str">
        <f t="shared" si="1303"/>
        <v/>
      </c>
      <c r="DE491" s="554" t="str">
        <f t="shared" si="1304"/>
        <v/>
      </c>
      <c r="DF491" s="554" t="str">
        <f t="shared" si="1305"/>
        <v/>
      </c>
      <c r="DG491" s="554" t="str">
        <f t="shared" si="1306"/>
        <v/>
      </c>
      <c r="DH491" s="554" t="str">
        <f t="shared" si="1307"/>
        <v/>
      </c>
      <c r="DI491" s="554" t="str">
        <f t="shared" si="1308"/>
        <v/>
      </c>
      <c r="DJ491" s="553" t="str">
        <f t="shared" si="1309"/>
        <v/>
      </c>
      <c r="DK491" s="552" t="str">
        <f t="shared" si="1310"/>
        <v/>
      </c>
      <c r="DL491" s="657">
        <f t="shared" si="1311"/>
        <v>0</v>
      </c>
      <c r="DM491" s="106">
        <f t="shared" si="1312"/>
        <v>0</v>
      </c>
      <c r="DN491" s="106">
        <f t="shared" si="1313"/>
        <v>0</v>
      </c>
      <c r="DO491" s="106">
        <f t="shared" si="1314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283</v>
      </c>
      <c r="B492" s="633" t="str">
        <f t="shared" ref="B492:R492" si="1325">IF(B491="","",B486*B491*B487)</f>
        <v/>
      </c>
      <c r="C492" s="633" t="str">
        <f t="shared" si="1325"/>
        <v/>
      </c>
      <c r="D492" s="633" t="str">
        <f t="shared" si="1325"/>
        <v/>
      </c>
      <c r="E492" s="633" t="str">
        <f t="shared" si="1325"/>
        <v/>
      </c>
      <c r="F492" s="633" t="str">
        <f t="shared" si="1325"/>
        <v/>
      </c>
      <c r="G492" s="633" t="str">
        <f t="shared" si="1325"/>
        <v/>
      </c>
      <c r="H492" s="633" t="str">
        <f t="shared" si="1325"/>
        <v/>
      </c>
      <c r="I492" s="633" t="str">
        <f t="shared" si="1325"/>
        <v/>
      </c>
      <c r="J492" s="633" t="str">
        <f t="shared" si="1325"/>
        <v/>
      </c>
      <c r="K492" s="633" t="str">
        <f t="shared" si="1325"/>
        <v/>
      </c>
      <c r="L492" s="633" t="str">
        <f t="shared" si="1325"/>
        <v/>
      </c>
      <c r="M492" s="633" t="str">
        <f t="shared" si="1325"/>
        <v/>
      </c>
      <c r="N492" s="633" t="str">
        <f t="shared" si="1325"/>
        <v/>
      </c>
      <c r="O492" s="633" t="str">
        <f t="shared" si="1325"/>
        <v/>
      </c>
      <c r="P492" s="633" t="str">
        <f t="shared" si="1325"/>
        <v/>
      </c>
      <c r="Q492" s="633" t="str">
        <f t="shared" si="1325"/>
        <v/>
      </c>
      <c r="R492" s="633" t="str">
        <f t="shared" si="1325"/>
        <v/>
      </c>
      <c r="S492" s="666"/>
      <c r="T492" s="633" t="str">
        <f t="shared" ref="T492:AJ492" si="1326">IF(T491="","",T488*T491)</f>
        <v/>
      </c>
      <c r="U492" s="633" t="str">
        <f t="shared" si="1326"/>
        <v/>
      </c>
      <c r="V492" s="633" t="str">
        <f t="shared" si="1326"/>
        <v/>
      </c>
      <c r="W492" s="633" t="str">
        <f t="shared" si="1326"/>
        <v/>
      </c>
      <c r="X492" s="633" t="str">
        <f t="shared" si="1326"/>
        <v/>
      </c>
      <c r="Y492" s="633" t="str">
        <f t="shared" si="1326"/>
        <v/>
      </c>
      <c r="Z492" s="633" t="str">
        <f t="shared" si="1326"/>
        <v/>
      </c>
      <c r="AA492" s="633" t="str">
        <f t="shared" si="1326"/>
        <v/>
      </c>
      <c r="AB492" s="633" t="str">
        <f t="shared" si="1326"/>
        <v/>
      </c>
      <c r="AC492" s="633" t="str">
        <f t="shared" si="1326"/>
        <v/>
      </c>
      <c r="AD492" s="633" t="str">
        <f t="shared" si="1326"/>
        <v/>
      </c>
      <c r="AE492" s="633" t="str">
        <f t="shared" si="1326"/>
        <v/>
      </c>
      <c r="AF492" s="633" t="str">
        <f t="shared" si="1326"/>
        <v/>
      </c>
      <c r="AG492" s="633" t="str">
        <f t="shared" si="1326"/>
        <v/>
      </c>
      <c r="AH492" s="633" t="str">
        <f t="shared" si="1326"/>
        <v/>
      </c>
      <c r="AI492" s="633" t="str">
        <f t="shared" si="1326"/>
        <v/>
      </c>
      <c r="AJ492" s="633" t="str">
        <f t="shared" si="1326"/>
        <v/>
      </c>
      <c r="AK492" s="666"/>
      <c r="AL492" s="633" t="str">
        <f t="shared" ref="AL492:BB492" si="1327">IF(AL491="","",AL488*AL491)</f>
        <v/>
      </c>
      <c r="AM492" s="633" t="str">
        <f t="shared" si="1327"/>
        <v/>
      </c>
      <c r="AN492" s="633" t="str">
        <f t="shared" si="1327"/>
        <v/>
      </c>
      <c r="AO492" s="633" t="str">
        <f t="shared" si="1327"/>
        <v/>
      </c>
      <c r="AP492" s="633" t="str">
        <f t="shared" si="1327"/>
        <v/>
      </c>
      <c r="AQ492" s="633" t="str">
        <f t="shared" si="1327"/>
        <v/>
      </c>
      <c r="AR492" s="633" t="str">
        <f t="shared" si="1327"/>
        <v/>
      </c>
      <c r="AS492" s="633" t="str">
        <f t="shared" si="1327"/>
        <v/>
      </c>
      <c r="AT492" s="633" t="str">
        <f t="shared" si="1327"/>
        <v/>
      </c>
      <c r="AU492" s="633" t="str">
        <f t="shared" si="1327"/>
        <v/>
      </c>
      <c r="AV492" s="633" t="str">
        <f t="shared" si="1327"/>
        <v/>
      </c>
      <c r="AW492" s="633" t="str">
        <f t="shared" si="1327"/>
        <v/>
      </c>
      <c r="AX492" s="633" t="str">
        <f t="shared" si="1327"/>
        <v/>
      </c>
      <c r="AY492" s="633" t="str">
        <f t="shared" si="1327"/>
        <v/>
      </c>
      <c r="AZ492" s="633" t="str">
        <f t="shared" si="1327"/>
        <v/>
      </c>
      <c r="BA492" s="633" t="str">
        <f t="shared" si="1327"/>
        <v/>
      </c>
      <c r="BB492" s="633" t="str">
        <f t="shared" si="1327"/>
        <v/>
      </c>
      <c r="BC492" s="666"/>
      <c r="BD492" s="633" t="str">
        <f t="shared" ref="BD492:BT492" si="1328">IF(BD491="","",BD488*BD491)</f>
        <v/>
      </c>
      <c r="BE492" s="633" t="str">
        <f t="shared" si="1328"/>
        <v/>
      </c>
      <c r="BF492" s="633" t="str">
        <f t="shared" si="1328"/>
        <v/>
      </c>
      <c r="BG492" s="633" t="str">
        <f t="shared" si="1328"/>
        <v/>
      </c>
      <c r="BH492" s="633" t="str">
        <f t="shared" si="1328"/>
        <v/>
      </c>
      <c r="BI492" s="633" t="str">
        <f t="shared" si="1328"/>
        <v/>
      </c>
      <c r="BJ492" s="633" t="str">
        <f t="shared" si="1328"/>
        <v/>
      </c>
      <c r="BK492" s="633" t="str">
        <f t="shared" si="1328"/>
        <v/>
      </c>
      <c r="BL492" s="633" t="str">
        <f t="shared" si="1328"/>
        <v/>
      </c>
      <c r="BM492" s="633" t="str">
        <f t="shared" si="1328"/>
        <v/>
      </c>
      <c r="BN492" s="633" t="str">
        <f t="shared" si="1328"/>
        <v/>
      </c>
      <c r="BO492" s="633" t="str">
        <f t="shared" si="1328"/>
        <v/>
      </c>
      <c r="BP492" s="633" t="str">
        <f t="shared" si="1328"/>
        <v/>
      </c>
      <c r="BQ492" s="633" t="str">
        <f t="shared" si="1328"/>
        <v/>
      </c>
      <c r="BR492" s="633" t="str">
        <f t="shared" si="1328"/>
        <v/>
      </c>
      <c r="BS492" s="633" t="str">
        <f t="shared" si="1328"/>
        <v/>
      </c>
      <c r="BT492" s="633" t="str">
        <f t="shared" si="1328"/>
        <v/>
      </c>
      <c r="BU492" s="666"/>
      <c r="BV492" s="633" t="str">
        <f>IF(BV491="","",BV488*BV491)</f>
        <v/>
      </c>
      <c r="BW492" s="633" t="str">
        <f>IF(BW491="","",BW488*BW491)</f>
        <v/>
      </c>
      <c r="BX492" s="633" t="str">
        <f>IF(BX491="","",BX488*BX491)</f>
        <v/>
      </c>
      <c r="BY492" s="633" t="str">
        <f>IF(BY491="","",BY488*BY491)</f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8" t="str">
        <f t="shared" si="1323"/>
        <v/>
      </c>
      <c r="CE492" s="1349" t="str">
        <f t="shared" si="1324"/>
        <v/>
      </c>
      <c r="CF492" s="1350" t="str">
        <f t="shared" si="1324"/>
        <v/>
      </c>
      <c r="CG492" s="1350" t="str">
        <f t="shared" si="1324"/>
        <v/>
      </c>
      <c r="CH492" s="1350" t="str">
        <f t="shared" si="1324"/>
        <v/>
      </c>
      <c r="CI492" s="1350" t="str">
        <f t="shared" si="1324"/>
        <v/>
      </c>
      <c r="CJ492" s="1350" t="str">
        <f t="shared" si="1324"/>
        <v/>
      </c>
      <c r="CK492" s="1351" t="str">
        <f t="shared" si="1324"/>
        <v/>
      </c>
      <c r="CL492" s="1351" t="str">
        <f t="shared" si="1324"/>
        <v/>
      </c>
      <c r="CM492" s="1351" t="str">
        <f t="shared" si="1324"/>
        <v/>
      </c>
      <c r="CN492" s="1350" t="str">
        <f t="shared" si="1324"/>
        <v/>
      </c>
      <c r="CO492" s="1350" t="str">
        <f t="shared" si="1324"/>
        <v/>
      </c>
      <c r="CP492" s="1350" t="str">
        <f t="shared" si="1324"/>
        <v/>
      </c>
      <c r="CQ492" s="1350" t="str">
        <f t="shared" si="1324"/>
        <v/>
      </c>
      <c r="CR492" s="1350" t="str">
        <f t="shared" si="1324"/>
        <v/>
      </c>
      <c r="CS492" s="1349" t="str">
        <f t="shared" si="1324"/>
        <v/>
      </c>
      <c r="CT492" s="1352" t="str">
        <f t="shared" si="1324"/>
        <v/>
      </c>
      <c r="CU492" s="552" t="str">
        <f t="shared" si="1294"/>
        <v/>
      </c>
      <c r="CV492" s="553" t="str">
        <f t="shared" si="1295"/>
        <v/>
      </c>
      <c r="CW492" s="554" t="str">
        <f t="shared" si="1296"/>
        <v/>
      </c>
      <c r="CX492" s="554" t="str">
        <f t="shared" si="1297"/>
        <v/>
      </c>
      <c r="CY492" s="554" t="str">
        <f t="shared" si="1298"/>
        <v/>
      </c>
      <c r="CZ492" s="554" t="str">
        <f t="shared" si="1299"/>
        <v/>
      </c>
      <c r="DA492" s="554" t="str">
        <f t="shared" si="1300"/>
        <v/>
      </c>
      <c r="DB492" s="555" t="str">
        <f t="shared" si="1301"/>
        <v/>
      </c>
      <c r="DC492" s="555" t="str">
        <f t="shared" si="1302"/>
        <v/>
      </c>
      <c r="DD492" s="555" t="str">
        <f t="shared" si="1303"/>
        <v/>
      </c>
      <c r="DE492" s="554" t="str">
        <f t="shared" si="1304"/>
        <v/>
      </c>
      <c r="DF492" s="554" t="str">
        <f t="shared" si="1305"/>
        <v/>
      </c>
      <c r="DG492" s="554" t="str">
        <f t="shared" si="1306"/>
        <v/>
      </c>
      <c r="DH492" s="554" t="str">
        <f t="shared" si="1307"/>
        <v/>
      </c>
      <c r="DI492" s="554" t="str">
        <f t="shared" si="1308"/>
        <v/>
      </c>
      <c r="DJ492" s="553" t="str">
        <f t="shared" si="1309"/>
        <v/>
      </c>
      <c r="DK492" s="552" t="str">
        <f t="shared" si="1310"/>
        <v/>
      </c>
      <c r="DL492" s="657">
        <f t="shared" si="1311"/>
        <v>0</v>
      </c>
      <c r="DM492" s="106">
        <f t="shared" si="1312"/>
        <v>0</v>
      </c>
      <c r="DN492" s="106">
        <f t="shared" si="1313"/>
        <v>0</v>
      </c>
      <c r="DO492" s="106">
        <f t="shared" si="1314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3" t="s">
        <v>722</v>
      </c>
      <c r="B493" s="645" t="s">
        <v>717</v>
      </c>
      <c r="C493" s="645" t="s">
        <v>717</v>
      </c>
      <c r="D493" s="645" t="s">
        <v>717</v>
      </c>
      <c r="E493" s="645" t="s">
        <v>717</v>
      </c>
      <c r="F493" s="645" t="s">
        <v>717</v>
      </c>
      <c r="G493" s="645" t="s">
        <v>717</v>
      </c>
      <c r="H493" s="645" t="s">
        <v>717</v>
      </c>
      <c r="I493" s="645" t="s">
        <v>717</v>
      </c>
      <c r="J493" s="645" t="s">
        <v>717</v>
      </c>
      <c r="K493" s="645" t="s">
        <v>717</v>
      </c>
      <c r="L493" s="645" t="s">
        <v>717</v>
      </c>
      <c r="M493" s="645" t="s">
        <v>717</v>
      </c>
      <c r="N493" s="645" t="s">
        <v>717</v>
      </c>
      <c r="O493" s="645" t="s">
        <v>717</v>
      </c>
      <c r="P493" s="645" t="s">
        <v>717</v>
      </c>
      <c r="Q493" s="645" t="s">
        <v>717</v>
      </c>
      <c r="R493" s="645" t="s">
        <v>717</v>
      </c>
      <c r="S493" s="708"/>
      <c r="T493" s="645" t="s">
        <v>717</v>
      </c>
      <c r="U493" s="645" t="s">
        <v>717</v>
      </c>
      <c r="V493" s="645" t="s">
        <v>717</v>
      </c>
      <c r="W493" s="645" t="s">
        <v>717</v>
      </c>
      <c r="X493" s="645" t="s">
        <v>717</v>
      </c>
      <c r="Y493" s="645" t="s">
        <v>717</v>
      </c>
      <c r="Z493" s="645" t="s">
        <v>717</v>
      </c>
      <c r="AA493" s="645" t="s">
        <v>717</v>
      </c>
      <c r="AB493" s="645" t="s">
        <v>717</v>
      </c>
      <c r="AC493" s="645" t="s">
        <v>717</v>
      </c>
      <c r="AD493" s="645" t="s">
        <v>717</v>
      </c>
      <c r="AE493" s="645" t="s">
        <v>717</v>
      </c>
      <c r="AF493" s="645" t="s">
        <v>717</v>
      </c>
      <c r="AG493" s="645" t="s">
        <v>717</v>
      </c>
      <c r="AH493" s="645" t="s">
        <v>717</v>
      </c>
      <c r="AI493" s="645" t="s">
        <v>717</v>
      </c>
      <c r="AJ493" s="645" t="s">
        <v>717</v>
      </c>
      <c r="AK493" s="708"/>
      <c r="AL493" s="645" t="s">
        <v>717</v>
      </c>
      <c r="AM493" s="645" t="s">
        <v>717</v>
      </c>
      <c r="AN493" s="645" t="s">
        <v>717</v>
      </c>
      <c r="AO493" s="645" t="s">
        <v>779</v>
      </c>
      <c r="AP493" s="645" t="s">
        <v>717</v>
      </c>
      <c r="AQ493" s="645" t="s">
        <v>717</v>
      </c>
      <c r="AR493" s="645" t="s">
        <v>717</v>
      </c>
      <c r="AS493" s="645" t="s">
        <v>717</v>
      </c>
      <c r="AT493" s="645" t="s">
        <v>717</v>
      </c>
      <c r="AU493" s="645" t="s">
        <v>717</v>
      </c>
      <c r="AV493" s="645" t="s">
        <v>717</v>
      </c>
      <c r="AW493" s="645" t="s">
        <v>717</v>
      </c>
      <c r="AX493" s="645" t="s">
        <v>717</v>
      </c>
      <c r="AY493" s="645" t="s">
        <v>717</v>
      </c>
      <c r="AZ493" s="645" t="s">
        <v>717</v>
      </c>
      <c r="BA493" s="645" t="s">
        <v>717</v>
      </c>
      <c r="BB493" s="645" t="s">
        <v>717</v>
      </c>
      <c r="BC493" s="708"/>
      <c r="BD493" s="645" t="s">
        <v>717</v>
      </c>
      <c r="BE493" s="645" t="s">
        <v>717</v>
      </c>
      <c r="BF493" s="645" t="s">
        <v>717</v>
      </c>
      <c r="BG493" s="645" t="s">
        <v>717</v>
      </c>
      <c r="BH493" s="645" t="s">
        <v>717</v>
      </c>
      <c r="BI493" s="645" t="s">
        <v>717</v>
      </c>
      <c r="BJ493" s="645" t="s">
        <v>717</v>
      </c>
      <c r="BK493" s="645" t="s">
        <v>717</v>
      </c>
      <c r="BL493" s="645" t="s">
        <v>717</v>
      </c>
      <c r="BM493" s="645" t="s">
        <v>717</v>
      </c>
      <c r="BN493" s="645" t="s">
        <v>717</v>
      </c>
      <c r="BO493" s="645" t="s">
        <v>717</v>
      </c>
      <c r="BP493" s="645" t="s">
        <v>717</v>
      </c>
      <c r="BQ493" s="645" t="s">
        <v>717</v>
      </c>
      <c r="BR493" s="645" t="s">
        <v>717</v>
      </c>
      <c r="BS493" s="645" t="s">
        <v>717</v>
      </c>
      <c r="BT493" s="645" t="s">
        <v>717</v>
      </c>
      <c r="BU493" s="632"/>
      <c r="BV493" s="645" t="s">
        <v>717</v>
      </c>
      <c r="BW493" s="645" t="s">
        <v>717</v>
      </c>
      <c r="BX493" s="645" t="s">
        <v>717</v>
      </c>
      <c r="BY493" s="645" t="s">
        <v>717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9"/>
      <c r="CE493" s="1359"/>
      <c r="CF493" s="1359"/>
      <c r="CG493" s="1359"/>
      <c r="CH493" s="1359"/>
      <c r="CI493" s="1359"/>
      <c r="CJ493" s="1359"/>
      <c r="CK493" s="1359"/>
      <c r="CL493" s="1359"/>
      <c r="CM493" s="1359"/>
      <c r="CN493" s="1359"/>
      <c r="CO493" s="1359"/>
      <c r="CP493" s="1359"/>
      <c r="CQ493" s="1359"/>
      <c r="CR493" s="1359"/>
      <c r="CS493" s="1359"/>
      <c r="CT493" s="136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260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8">
        <f t="shared" ref="CD494:CS494" si="132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9">
        <f t="shared" si="1329"/>
        <v>0.7</v>
      </c>
      <c r="CF494" s="1350">
        <f t="shared" si="1329"/>
        <v>0.7</v>
      </c>
      <c r="CG494" s="1350">
        <f t="shared" si="1329"/>
        <v>0.7</v>
      </c>
      <c r="CH494" s="1350">
        <f t="shared" si="1329"/>
        <v>0.7</v>
      </c>
      <c r="CI494" s="1350">
        <f t="shared" si="1329"/>
        <v>0.7</v>
      </c>
      <c r="CJ494" s="1350">
        <f t="shared" si="1329"/>
        <v>0.7</v>
      </c>
      <c r="CK494" s="1351">
        <f t="shared" si="1329"/>
        <v>0.7</v>
      </c>
      <c r="CL494" s="1351">
        <f t="shared" si="1329"/>
        <v>0.7</v>
      </c>
      <c r="CM494" s="1351">
        <f t="shared" si="1329"/>
        <v>0.7</v>
      </c>
      <c r="CN494" s="1350">
        <f t="shared" si="1329"/>
        <v>0.7</v>
      </c>
      <c r="CO494" s="1350">
        <f t="shared" si="1329"/>
        <v>0.8</v>
      </c>
      <c r="CP494" s="1350">
        <f t="shared" si="1329"/>
        <v>0.8</v>
      </c>
      <c r="CQ494" s="1350">
        <f t="shared" si="1329"/>
        <v>0.8</v>
      </c>
      <c r="CR494" s="1350">
        <f t="shared" si="1329"/>
        <v>0.8</v>
      </c>
      <c r="CS494" s="1349">
        <f t="shared" si="1329"/>
        <v>0.8</v>
      </c>
      <c r="CT494" s="1352">
        <f t="shared" ref="CE494:CT499" si="133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3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3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48">COUNT(B494:R494)</f>
        <v>17</v>
      </c>
      <c r="DM494" s="106">
        <f t="shared" ref="DM494:DM519" si="1349">COUNT(T494:AJ494)</f>
        <v>17</v>
      </c>
      <c r="DN494" s="106">
        <f t="shared" ref="DN494:DN519" si="1350">COUNT(AL494:BB494)</f>
        <v>17</v>
      </c>
      <c r="DO494" s="106">
        <f t="shared" ref="DO494:DO519" si="1351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280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8" t="str">
        <f t="shared" ref="CD495:CD525" si="135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9" t="str">
        <f t="shared" si="1330"/>
        <v/>
      </c>
      <c r="CF495" s="1350" t="str">
        <f t="shared" si="1330"/>
        <v/>
      </c>
      <c r="CG495" s="1350" t="str">
        <f t="shared" si="1330"/>
        <v/>
      </c>
      <c r="CH495" s="1350" t="str">
        <f t="shared" si="1330"/>
        <v/>
      </c>
      <c r="CI495" s="1350">
        <f t="shared" si="1330"/>
        <v>3</v>
      </c>
      <c r="CJ495" s="1350">
        <f t="shared" si="1330"/>
        <v>4.33</v>
      </c>
      <c r="CK495" s="1351">
        <f t="shared" si="1330"/>
        <v>10</v>
      </c>
      <c r="CL495" s="1351">
        <f t="shared" si="1330"/>
        <v>16</v>
      </c>
      <c r="CM495" s="1351">
        <f t="shared" si="1330"/>
        <v>60</v>
      </c>
      <c r="CN495" s="1350">
        <f t="shared" si="1330"/>
        <v>70</v>
      </c>
      <c r="CO495" s="1350">
        <f t="shared" si="1330"/>
        <v>72</v>
      </c>
      <c r="CP495" s="1350">
        <f t="shared" si="1330"/>
        <v>148.57</v>
      </c>
      <c r="CQ495" s="1350" t="str">
        <f t="shared" si="1330"/>
        <v/>
      </c>
      <c r="CR495" s="1350" t="str">
        <f t="shared" si="1330"/>
        <v/>
      </c>
      <c r="CS495" s="1349" t="str">
        <f t="shared" si="1330"/>
        <v/>
      </c>
      <c r="CT495" s="1352" t="str">
        <f t="shared" si="1330"/>
        <v/>
      </c>
      <c r="CU495" s="552" t="str">
        <f t="shared" si="1331"/>
        <v/>
      </c>
      <c r="CV495" s="553" t="str">
        <f t="shared" si="1332"/>
        <v/>
      </c>
      <c r="CW495" s="554" t="str">
        <f t="shared" si="1333"/>
        <v/>
      </c>
      <c r="CX495" s="554" t="str">
        <f t="shared" si="1334"/>
        <v/>
      </c>
      <c r="CY495" s="554" t="str">
        <f t="shared" si="1335"/>
        <v/>
      </c>
      <c r="CZ495" s="554">
        <f t="shared" si="1336"/>
        <v>3</v>
      </c>
      <c r="DA495" s="554">
        <f t="shared" si="1337"/>
        <v>4.33</v>
      </c>
      <c r="DB495" s="555">
        <f t="shared" si="1338"/>
        <v>10</v>
      </c>
      <c r="DC495" s="555">
        <f t="shared" si="1339"/>
        <v>16</v>
      </c>
      <c r="DD495" s="555">
        <f t="shared" si="1340"/>
        <v>60</v>
      </c>
      <c r="DE495" s="554">
        <f t="shared" si="1341"/>
        <v>70</v>
      </c>
      <c r="DF495" s="554">
        <f t="shared" si="1342"/>
        <v>72</v>
      </c>
      <c r="DG495" s="554">
        <f t="shared" si="1343"/>
        <v>148.57</v>
      </c>
      <c r="DH495" s="554" t="str">
        <f t="shared" si="1344"/>
        <v/>
      </c>
      <c r="DI495" s="554" t="str">
        <f t="shared" si="1345"/>
        <v/>
      </c>
      <c r="DJ495" s="553" t="str">
        <f t="shared" si="1346"/>
        <v/>
      </c>
      <c r="DK495" s="552" t="str">
        <f t="shared" si="1347"/>
        <v/>
      </c>
      <c r="DL495" s="657">
        <f t="shared" si="1348"/>
        <v>0</v>
      </c>
      <c r="DM495" s="106">
        <f t="shared" si="1349"/>
        <v>2</v>
      </c>
      <c r="DN495" s="106">
        <f t="shared" si="1350"/>
        <v>2</v>
      </c>
      <c r="DO495" s="106">
        <f t="shared" si="1351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8" t="str">
        <f t="shared" si="1352"/>
        <v/>
      </c>
      <c r="CE496" s="1349" t="str">
        <f t="shared" si="1330"/>
        <v/>
      </c>
      <c r="CF496" s="1350" t="str">
        <f t="shared" si="1330"/>
        <v/>
      </c>
      <c r="CG496" s="1350" t="str">
        <f t="shared" si="1330"/>
        <v/>
      </c>
      <c r="CH496" s="1350" t="str">
        <f t="shared" si="1330"/>
        <v/>
      </c>
      <c r="CI496" s="1350">
        <f t="shared" si="1330"/>
        <v>12</v>
      </c>
      <c r="CJ496" s="1350">
        <f t="shared" si="1330"/>
        <v>12</v>
      </c>
      <c r="CK496" s="1351">
        <f t="shared" si="1330"/>
        <v>12</v>
      </c>
      <c r="CL496" s="1351">
        <f t="shared" si="1330"/>
        <v>12</v>
      </c>
      <c r="CM496" s="1351">
        <f t="shared" si="1330"/>
        <v>12</v>
      </c>
      <c r="CN496" s="1350">
        <f t="shared" si="1330"/>
        <v>12</v>
      </c>
      <c r="CO496" s="1350">
        <f t="shared" si="1330"/>
        <v>12</v>
      </c>
      <c r="CP496" s="1350">
        <f t="shared" si="1330"/>
        <v>12</v>
      </c>
      <c r="CQ496" s="1350" t="str">
        <f t="shared" si="1330"/>
        <v/>
      </c>
      <c r="CR496" s="1350" t="str">
        <f t="shared" si="1330"/>
        <v/>
      </c>
      <c r="CS496" s="1349" t="str">
        <f t="shared" si="1330"/>
        <v/>
      </c>
      <c r="CT496" s="1352" t="str">
        <f t="shared" si="1330"/>
        <v/>
      </c>
      <c r="CU496" s="552" t="str">
        <f t="shared" si="1331"/>
        <v/>
      </c>
      <c r="CV496" s="553" t="str">
        <f t="shared" si="1332"/>
        <v/>
      </c>
      <c r="CW496" s="554" t="str">
        <f t="shared" si="1333"/>
        <v/>
      </c>
      <c r="CX496" s="554" t="str">
        <f t="shared" si="1334"/>
        <v/>
      </c>
      <c r="CY496" s="554" t="str">
        <f t="shared" si="1335"/>
        <v/>
      </c>
      <c r="CZ496" s="554">
        <f t="shared" si="1336"/>
        <v>12</v>
      </c>
      <c r="DA496" s="554">
        <f t="shared" si="1337"/>
        <v>12</v>
      </c>
      <c r="DB496" s="555">
        <f t="shared" si="1338"/>
        <v>12</v>
      </c>
      <c r="DC496" s="555">
        <f t="shared" si="1339"/>
        <v>12</v>
      </c>
      <c r="DD496" s="555">
        <f t="shared" si="1340"/>
        <v>12</v>
      </c>
      <c r="DE496" s="554">
        <f t="shared" si="1341"/>
        <v>12</v>
      </c>
      <c r="DF496" s="554">
        <f t="shared" si="1342"/>
        <v>12</v>
      </c>
      <c r="DG496" s="554">
        <f t="shared" si="1343"/>
        <v>12</v>
      </c>
      <c r="DH496" s="554" t="str">
        <f t="shared" si="1344"/>
        <v/>
      </c>
      <c r="DI496" s="554" t="str">
        <f t="shared" si="1345"/>
        <v/>
      </c>
      <c r="DJ496" s="553" t="str">
        <f t="shared" si="1346"/>
        <v/>
      </c>
      <c r="DK496" s="552" t="str">
        <f t="shared" si="1347"/>
        <v/>
      </c>
      <c r="DL496" s="657">
        <f t="shared" si="1348"/>
        <v>0</v>
      </c>
      <c r="DM496" s="106">
        <f t="shared" si="1349"/>
        <v>2</v>
      </c>
      <c r="DN496" s="106">
        <f t="shared" si="1350"/>
        <v>2</v>
      </c>
      <c r="DO496" s="106">
        <f t="shared" si="1351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261</v>
      </c>
      <c r="B497" s="633" t="str">
        <f t="shared" ref="B497:R497" si="1353">IF(B495="","",B494*B495*B496)</f>
        <v/>
      </c>
      <c r="C497" s="633" t="str">
        <f t="shared" si="1353"/>
        <v/>
      </c>
      <c r="D497" s="633" t="str">
        <f t="shared" si="1353"/>
        <v/>
      </c>
      <c r="E497" s="633" t="str">
        <f t="shared" si="1353"/>
        <v/>
      </c>
      <c r="F497" s="633" t="str">
        <f t="shared" si="1353"/>
        <v/>
      </c>
      <c r="G497" s="633" t="str">
        <f t="shared" si="1353"/>
        <v/>
      </c>
      <c r="H497" s="633" t="str">
        <f t="shared" si="1353"/>
        <v/>
      </c>
      <c r="I497" s="633" t="str">
        <f t="shared" si="1353"/>
        <v/>
      </c>
      <c r="J497" s="633" t="str">
        <f t="shared" si="1353"/>
        <v/>
      </c>
      <c r="K497" s="633" t="str">
        <f t="shared" si="1353"/>
        <v/>
      </c>
      <c r="L497" s="633" t="str">
        <f t="shared" si="1353"/>
        <v/>
      </c>
      <c r="M497" s="633" t="str">
        <f t="shared" si="1353"/>
        <v/>
      </c>
      <c r="N497" s="633" t="str">
        <f t="shared" si="1353"/>
        <v/>
      </c>
      <c r="O497" s="633" t="str">
        <f t="shared" si="1353"/>
        <v/>
      </c>
      <c r="P497" s="633" t="str">
        <f t="shared" si="1353"/>
        <v/>
      </c>
      <c r="Q497" s="633" t="str">
        <f t="shared" si="1353"/>
        <v/>
      </c>
      <c r="R497" s="633" t="str">
        <f t="shared" si="1353"/>
        <v/>
      </c>
      <c r="S497" s="666"/>
      <c r="T497" s="633" t="str">
        <f t="shared" ref="T497:AJ497" si="1354">IF(T495="","",T494*T495*T496)</f>
        <v/>
      </c>
      <c r="U497" s="633" t="str">
        <f t="shared" si="1354"/>
        <v/>
      </c>
      <c r="V497" s="633" t="str">
        <f t="shared" si="1354"/>
        <v/>
      </c>
      <c r="W497" s="633" t="str">
        <f t="shared" si="1354"/>
        <v/>
      </c>
      <c r="X497" s="633" t="str">
        <f t="shared" si="1354"/>
        <v/>
      </c>
      <c r="Y497" s="633">
        <f t="shared" si="1354"/>
        <v>4.8000000000000007</v>
      </c>
      <c r="Z497" s="633" t="str">
        <f t="shared" si="1354"/>
        <v/>
      </c>
      <c r="AA497" s="633" t="str">
        <f t="shared" si="1354"/>
        <v/>
      </c>
      <c r="AB497" s="633">
        <f t="shared" si="1354"/>
        <v>4.8000000000000007</v>
      </c>
      <c r="AC497" s="633" t="str">
        <f t="shared" si="1354"/>
        <v/>
      </c>
      <c r="AD497" s="633" t="str">
        <f t="shared" si="1354"/>
        <v/>
      </c>
      <c r="AE497" s="633" t="str">
        <f t="shared" si="1354"/>
        <v/>
      </c>
      <c r="AF497" s="633" t="str">
        <f t="shared" si="1354"/>
        <v/>
      </c>
      <c r="AG497" s="633" t="str">
        <f t="shared" si="1354"/>
        <v/>
      </c>
      <c r="AH497" s="633" t="str">
        <f t="shared" si="1354"/>
        <v/>
      </c>
      <c r="AI497" s="633" t="str">
        <f t="shared" si="1354"/>
        <v/>
      </c>
      <c r="AJ497" s="633" t="str">
        <f t="shared" si="1354"/>
        <v/>
      </c>
      <c r="AK497" s="666"/>
      <c r="AL497" s="633" t="str">
        <f t="shared" ref="AL497:BB497" si="1355">IF(AL495="","",AL494*AL495*AL496)</f>
        <v/>
      </c>
      <c r="AM497" s="633" t="str">
        <f t="shared" si="1355"/>
        <v/>
      </c>
      <c r="AN497" s="633" t="str">
        <f t="shared" si="1355"/>
        <v/>
      </c>
      <c r="AO497" s="633">
        <f t="shared" si="1355"/>
        <v>48</v>
      </c>
      <c r="AP497" s="633" t="str">
        <f t="shared" si="1355"/>
        <v/>
      </c>
      <c r="AQ497" s="633" t="str">
        <f t="shared" si="1355"/>
        <v/>
      </c>
      <c r="AR497" s="633" t="str">
        <f t="shared" si="1355"/>
        <v/>
      </c>
      <c r="AS497" s="633">
        <f t="shared" si="1355"/>
        <v>57.600000000000009</v>
      </c>
      <c r="AT497" s="633" t="str">
        <f t="shared" si="1355"/>
        <v/>
      </c>
      <c r="AU497" s="633" t="str">
        <f t="shared" si="1355"/>
        <v/>
      </c>
      <c r="AV497" s="633" t="str">
        <f t="shared" si="1355"/>
        <v/>
      </c>
      <c r="AW497" s="633" t="str">
        <f t="shared" si="1355"/>
        <v/>
      </c>
      <c r="AX497" s="633" t="str">
        <f t="shared" si="1355"/>
        <v/>
      </c>
      <c r="AY497" s="633" t="str">
        <f t="shared" si="1355"/>
        <v/>
      </c>
      <c r="AZ497" s="633" t="str">
        <f t="shared" si="1355"/>
        <v/>
      </c>
      <c r="BA497" s="633" t="str">
        <f t="shared" si="1355"/>
        <v/>
      </c>
      <c r="BB497" s="633" t="str">
        <f t="shared" si="1355"/>
        <v/>
      </c>
      <c r="BC497" s="666"/>
      <c r="BD497" s="633">
        <f t="shared" ref="BD497:BT497" si="1356">IF(BD495="","",BD494*BD495*BD496)</f>
        <v>153.60000000000002</v>
      </c>
      <c r="BE497" s="633" t="str">
        <f t="shared" si="1356"/>
        <v/>
      </c>
      <c r="BF497" s="633">
        <f t="shared" si="1356"/>
        <v>504</v>
      </c>
      <c r="BG497" s="633">
        <f t="shared" si="1356"/>
        <v>1247.9879999999998</v>
      </c>
      <c r="BH497" s="633">
        <f t="shared" si="1356"/>
        <v>96</v>
      </c>
      <c r="BI497" s="633">
        <f t="shared" si="1356"/>
        <v>672</v>
      </c>
      <c r="BJ497" s="633">
        <f t="shared" si="1356"/>
        <v>691.2</v>
      </c>
      <c r="BK497" s="633">
        <f t="shared" si="1356"/>
        <v>28.800000000000004</v>
      </c>
      <c r="BL497" s="633">
        <f t="shared" si="1356"/>
        <v>41.568000000000005</v>
      </c>
      <c r="BM497" s="633" t="str">
        <f t="shared" si="1356"/>
        <v/>
      </c>
      <c r="BN497" s="633" t="str">
        <f t="shared" si="1356"/>
        <v/>
      </c>
      <c r="BO497" s="633" t="str">
        <f t="shared" si="1356"/>
        <v/>
      </c>
      <c r="BP497" s="633" t="str">
        <f t="shared" si="1356"/>
        <v/>
      </c>
      <c r="BQ497" s="633" t="str">
        <f t="shared" si="1356"/>
        <v/>
      </c>
      <c r="BR497" s="633" t="str">
        <f t="shared" si="1356"/>
        <v/>
      </c>
      <c r="BS497" s="633" t="str">
        <f t="shared" si="1356"/>
        <v/>
      </c>
      <c r="BT497" s="633" t="str">
        <f t="shared" si="1356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8" t="str">
        <f t="shared" si="1352"/>
        <v/>
      </c>
      <c r="CE497" s="1349" t="str">
        <f t="shared" si="1330"/>
        <v/>
      </c>
      <c r="CF497" s="1350" t="str">
        <f t="shared" si="1330"/>
        <v/>
      </c>
      <c r="CG497" s="1350" t="str">
        <f t="shared" si="1330"/>
        <v/>
      </c>
      <c r="CH497" s="1350" t="str">
        <f t="shared" si="1330"/>
        <v/>
      </c>
      <c r="CI497" s="1350">
        <f t="shared" si="1330"/>
        <v>28.800000000000004</v>
      </c>
      <c r="CJ497" s="1350">
        <f t="shared" si="1330"/>
        <v>41.568000000000005</v>
      </c>
      <c r="CK497" s="1351">
        <f t="shared" si="1330"/>
        <v>96</v>
      </c>
      <c r="CL497" s="1351">
        <f t="shared" si="1330"/>
        <v>153.60000000000002</v>
      </c>
      <c r="CM497" s="1351">
        <f t="shared" si="1330"/>
        <v>504</v>
      </c>
      <c r="CN497" s="1350">
        <f t="shared" si="1330"/>
        <v>672</v>
      </c>
      <c r="CO497" s="1350">
        <f t="shared" si="1330"/>
        <v>691.2</v>
      </c>
      <c r="CP497" s="1350">
        <f t="shared" si="1330"/>
        <v>1247.9879999999998</v>
      </c>
      <c r="CQ497" s="1350" t="str">
        <f t="shared" si="1330"/>
        <v/>
      </c>
      <c r="CR497" s="1350" t="str">
        <f t="shared" si="1330"/>
        <v/>
      </c>
      <c r="CS497" s="1349" t="str">
        <f t="shared" si="1330"/>
        <v/>
      </c>
      <c r="CT497" s="1352" t="str">
        <f t="shared" si="1330"/>
        <v/>
      </c>
      <c r="CU497" s="552" t="str">
        <f t="shared" si="1331"/>
        <v/>
      </c>
      <c r="CV497" s="553" t="str">
        <f t="shared" si="1332"/>
        <v/>
      </c>
      <c r="CW497" s="554" t="str">
        <f t="shared" si="1333"/>
        <v/>
      </c>
      <c r="CX497" s="554" t="str">
        <f t="shared" si="1334"/>
        <v/>
      </c>
      <c r="CY497" s="554" t="str">
        <f t="shared" si="1335"/>
        <v/>
      </c>
      <c r="CZ497" s="554">
        <f t="shared" si="1336"/>
        <v>28.800000000000004</v>
      </c>
      <c r="DA497" s="554">
        <f t="shared" si="1337"/>
        <v>41.568000000000005</v>
      </c>
      <c r="DB497" s="555">
        <f t="shared" si="1338"/>
        <v>96</v>
      </c>
      <c r="DC497" s="555">
        <f t="shared" si="1339"/>
        <v>153.60000000000002</v>
      </c>
      <c r="DD497" s="555">
        <f t="shared" si="1340"/>
        <v>504</v>
      </c>
      <c r="DE497" s="554">
        <f t="shared" si="1341"/>
        <v>672</v>
      </c>
      <c r="DF497" s="554">
        <f t="shared" si="1342"/>
        <v>691.2</v>
      </c>
      <c r="DG497" s="554">
        <f t="shared" si="1343"/>
        <v>1247.9879999999998</v>
      </c>
      <c r="DH497" s="554" t="str">
        <f t="shared" si="1344"/>
        <v/>
      </c>
      <c r="DI497" s="554" t="str">
        <f t="shared" si="1345"/>
        <v/>
      </c>
      <c r="DJ497" s="553" t="str">
        <f t="shared" si="1346"/>
        <v/>
      </c>
      <c r="DK497" s="552" t="str">
        <f t="shared" si="1347"/>
        <v/>
      </c>
      <c r="DL497" s="657">
        <f t="shared" si="1348"/>
        <v>0</v>
      </c>
      <c r="DM497" s="106">
        <f t="shared" si="1349"/>
        <v>2</v>
      </c>
      <c r="DN497" s="106">
        <f t="shared" si="1350"/>
        <v>2</v>
      </c>
      <c r="DO497" s="106">
        <f t="shared" si="1351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7">2640*$K$1</f>
        <v>2640</v>
      </c>
      <c r="D498" s="766">
        <f t="shared" si="1357"/>
        <v>2640</v>
      </c>
      <c r="E498" s="766">
        <f t="shared" si="1357"/>
        <v>2640</v>
      </c>
      <c r="F498" s="766">
        <f t="shared" si="1357"/>
        <v>2640</v>
      </c>
      <c r="G498" s="766">
        <f t="shared" si="1357"/>
        <v>2640</v>
      </c>
      <c r="H498" s="766">
        <f t="shared" si="1357"/>
        <v>2640</v>
      </c>
      <c r="I498" s="766">
        <f t="shared" si="1357"/>
        <v>2640</v>
      </c>
      <c r="J498" s="766">
        <f t="shared" si="1357"/>
        <v>2640</v>
      </c>
      <c r="K498" s="766">
        <f t="shared" si="1357"/>
        <v>2640</v>
      </c>
      <c r="L498" s="766">
        <f t="shared" si="1357"/>
        <v>2640</v>
      </c>
      <c r="M498" s="766">
        <f t="shared" si="1357"/>
        <v>2640</v>
      </c>
      <c r="N498" s="766">
        <f t="shared" si="1357"/>
        <v>2640</v>
      </c>
      <c r="O498" s="766">
        <f t="shared" si="1357"/>
        <v>2640</v>
      </c>
      <c r="P498" s="766">
        <f t="shared" si="1357"/>
        <v>2640</v>
      </c>
      <c r="Q498" s="766">
        <f t="shared" si="1357"/>
        <v>2640</v>
      </c>
      <c r="R498" s="766">
        <f t="shared" si="1357"/>
        <v>2640</v>
      </c>
      <c r="S498" s="760"/>
      <c r="T498" s="766">
        <f>2640*$K$1</f>
        <v>2640</v>
      </c>
      <c r="U498" s="766">
        <f t="shared" ref="U498:AJ498" si="1358">2640*$K$1</f>
        <v>2640</v>
      </c>
      <c r="V498" s="766">
        <f t="shared" si="1358"/>
        <v>2640</v>
      </c>
      <c r="W498" s="766">
        <f t="shared" si="1358"/>
        <v>2640</v>
      </c>
      <c r="X498" s="766">
        <f t="shared" si="1358"/>
        <v>2640</v>
      </c>
      <c r="Y498" s="766">
        <f t="shared" si="1358"/>
        <v>2640</v>
      </c>
      <c r="Z498" s="766">
        <f t="shared" si="1358"/>
        <v>2640</v>
      </c>
      <c r="AA498" s="766">
        <f t="shared" si="1358"/>
        <v>2640</v>
      </c>
      <c r="AB498" s="766">
        <f t="shared" si="1358"/>
        <v>2640</v>
      </c>
      <c r="AC498" s="766">
        <f t="shared" si="1358"/>
        <v>2640</v>
      </c>
      <c r="AD498" s="766">
        <f t="shared" si="1358"/>
        <v>2640</v>
      </c>
      <c r="AE498" s="766">
        <f t="shared" si="1358"/>
        <v>2640</v>
      </c>
      <c r="AF498" s="766">
        <f t="shared" si="1358"/>
        <v>2640</v>
      </c>
      <c r="AG498" s="766">
        <f t="shared" si="1358"/>
        <v>2640</v>
      </c>
      <c r="AH498" s="766">
        <f t="shared" si="1358"/>
        <v>2640</v>
      </c>
      <c r="AI498" s="766">
        <f t="shared" si="1358"/>
        <v>2640</v>
      </c>
      <c r="AJ498" s="766">
        <f t="shared" si="1358"/>
        <v>2640</v>
      </c>
      <c r="AK498" s="760"/>
      <c r="AL498" s="766">
        <f>2640*$K$1</f>
        <v>2640</v>
      </c>
      <c r="AM498" s="766">
        <f t="shared" ref="AM498:BB498" si="1359">2640*$K$1</f>
        <v>2640</v>
      </c>
      <c r="AN498" s="766">
        <f t="shared" si="1359"/>
        <v>2640</v>
      </c>
      <c r="AO498" s="766">
        <f t="shared" si="1359"/>
        <v>2640</v>
      </c>
      <c r="AP498" s="766">
        <f t="shared" si="1359"/>
        <v>2640</v>
      </c>
      <c r="AQ498" s="766">
        <f t="shared" si="1359"/>
        <v>2640</v>
      </c>
      <c r="AR498" s="766">
        <f t="shared" si="1359"/>
        <v>2640</v>
      </c>
      <c r="AS498" s="766">
        <f t="shared" si="1359"/>
        <v>2640</v>
      </c>
      <c r="AT498" s="766">
        <f t="shared" si="1359"/>
        <v>2640</v>
      </c>
      <c r="AU498" s="766">
        <f t="shared" si="1359"/>
        <v>2640</v>
      </c>
      <c r="AV498" s="766">
        <f t="shared" si="1359"/>
        <v>2640</v>
      </c>
      <c r="AW498" s="766">
        <f t="shared" si="1359"/>
        <v>2640</v>
      </c>
      <c r="AX498" s="766">
        <f t="shared" si="1359"/>
        <v>2640</v>
      </c>
      <c r="AY498" s="766">
        <f t="shared" si="1359"/>
        <v>2640</v>
      </c>
      <c r="AZ498" s="766">
        <f t="shared" si="1359"/>
        <v>2640</v>
      </c>
      <c r="BA498" s="766">
        <f t="shared" si="1359"/>
        <v>2640</v>
      </c>
      <c r="BB498" s="766">
        <f t="shared" si="1359"/>
        <v>2640</v>
      </c>
      <c r="BC498" s="760"/>
      <c r="BD498" s="766">
        <f>2640*$K$1</f>
        <v>2640</v>
      </c>
      <c r="BE498" s="766">
        <f t="shared" ref="BE498:BY498" si="1360">2640*$K$1</f>
        <v>2640</v>
      </c>
      <c r="BF498" s="766">
        <f t="shared" si="1360"/>
        <v>2640</v>
      </c>
      <c r="BG498" s="766">
        <f t="shared" si="1360"/>
        <v>2640</v>
      </c>
      <c r="BH498" s="766">
        <f t="shared" si="1360"/>
        <v>2640</v>
      </c>
      <c r="BI498" s="766">
        <f t="shared" si="1360"/>
        <v>2640</v>
      </c>
      <c r="BJ498" s="766">
        <f t="shared" si="1360"/>
        <v>2640</v>
      </c>
      <c r="BK498" s="766">
        <f t="shared" si="1360"/>
        <v>2640</v>
      </c>
      <c r="BL498" s="766">
        <f t="shared" si="1360"/>
        <v>2640</v>
      </c>
      <c r="BM498" s="766">
        <f t="shared" si="1360"/>
        <v>2640</v>
      </c>
      <c r="BN498" s="766">
        <f t="shared" si="1360"/>
        <v>2640</v>
      </c>
      <c r="BO498" s="766">
        <f t="shared" si="1360"/>
        <v>2640</v>
      </c>
      <c r="BP498" s="766">
        <f t="shared" si="1360"/>
        <v>2640</v>
      </c>
      <c r="BQ498" s="766">
        <f t="shared" si="1360"/>
        <v>2640</v>
      </c>
      <c r="BR498" s="766">
        <f t="shared" si="1360"/>
        <v>2640</v>
      </c>
      <c r="BS498" s="766">
        <f t="shared" si="1360"/>
        <v>2640</v>
      </c>
      <c r="BT498" s="766">
        <f t="shared" si="1360"/>
        <v>2640</v>
      </c>
      <c r="BU498" s="760"/>
      <c r="BV498" s="766">
        <f t="shared" si="1360"/>
        <v>2640</v>
      </c>
      <c r="BW498" s="766">
        <f t="shared" si="1360"/>
        <v>2640</v>
      </c>
      <c r="BX498" s="766">
        <f t="shared" si="1360"/>
        <v>2640</v>
      </c>
      <c r="BY498" s="766">
        <f t="shared" si="1360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8">
        <f t="shared" si="1352"/>
        <v>2640</v>
      </c>
      <c r="CE498" s="1349">
        <f t="shared" si="1330"/>
        <v>2640</v>
      </c>
      <c r="CF498" s="1350">
        <f t="shared" si="1330"/>
        <v>2640</v>
      </c>
      <c r="CG498" s="1350">
        <f t="shared" si="1330"/>
        <v>2640</v>
      </c>
      <c r="CH498" s="1350">
        <f t="shared" si="1330"/>
        <v>2640</v>
      </c>
      <c r="CI498" s="1350">
        <f t="shared" si="1330"/>
        <v>2640</v>
      </c>
      <c r="CJ498" s="1350">
        <f t="shared" si="1330"/>
        <v>2640</v>
      </c>
      <c r="CK498" s="1351">
        <f t="shared" si="1330"/>
        <v>2640</v>
      </c>
      <c r="CL498" s="1351">
        <f t="shared" si="1330"/>
        <v>2640</v>
      </c>
      <c r="CM498" s="1351">
        <f t="shared" si="1330"/>
        <v>2640</v>
      </c>
      <c r="CN498" s="1350">
        <f t="shared" si="1330"/>
        <v>2640</v>
      </c>
      <c r="CO498" s="1350">
        <f t="shared" si="1330"/>
        <v>2640</v>
      </c>
      <c r="CP498" s="1350">
        <f t="shared" si="1330"/>
        <v>2640</v>
      </c>
      <c r="CQ498" s="1350">
        <f t="shared" si="1330"/>
        <v>2640</v>
      </c>
      <c r="CR498" s="1350">
        <f t="shared" si="1330"/>
        <v>2640</v>
      </c>
      <c r="CS498" s="1349">
        <f t="shared" si="1330"/>
        <v>2640</v>
      </c>
      <c r="CT498" s="1352">
        <f t="shared" si="1330"/>
        <v>2640</v>
      </c>
      <c r="CU498" s="552">
        <f t="shared" si="1331"/>
        <v>2640</v>
      </c>
      <c r="CV498" s="553">
        <f t="shared" si="1332"/>
        <v>2640</v>
      </c>
      <c r="CW498" s="554">
        <f t="shared" si="1333"/>
        <v>2640</v>
      </c>
      <c r="CX498" s="554">
        <f t="shared" si="1334"/>
        <v>2640</v>
      </c>
      <c r="CY498" s="554">
        <f t="shared" si="1335"/>
        <v>2640</v>
      </c>
      <c r="CZ498" s="554">
        <f t="shared" si="1336"/>
        <v>2640</v>
      </c>
      <c r="DA498" s="554">
        <f t="shared" si="1337"/>
        <v>2640</v>
      </c>
      <c r="DB498" s="555">
        <f t="shared" si="1338"/>
        <v>2640</v>
      </c>
      <c r="DC498" s="555">
        <f t="shared" si="1339"/>
        <v>2640</v>
      </c>
      <c r="DD498" s="555">
        <f t="shared" si="1340"/>
        <v>2640</v>
      </c>
      <c r="DE498" s="554">
        <f t="shared" si="1341"/>
        <v>2640</v>
      </c>
      <c r="DF498" s="554">
        <f t="shared" si="1342"/>
        <v>2640</v>
      </c>
      <c r="DG498" s="554">
        <f t="shared" si="1343"/>
        <v>2640</v>
      </c>
      <c r="DH498" s="554">
        <f t="shared" si="1344"/>
        <v>2640</v>
      </c>
      <c r="DI498" s="554">
        <f t="shared" si="1345"/>
        <v>2640</v>
      </c>
      <c r="DJ498" s="553">
        <f t="shared" si="1346"/>
        <v>2640</v>
      </c>
      <c r="DK498" s="552">
        <f t="shared" si="1347"/>
        <v>2640</v>
      </c>
      <c r="DL498" s="657">
        <f t="shared" si="1348"/>
        <v>17</v>
      </c>
      <c r="DM498" s="106">
        <f t="shared" si="1349"/>
        <v>17</v>
      </c>
      <c r="DN498" s="106">
        <f t="shared" si="1350"/>
        <v>17</v>
      </c>
      <c r="DO498" s="106">
        <f t="shared" si="1351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3" t="str">
        <f t="shared" si="1352"/>
        <v/>
      </c>
      <c r="CE499" s="1354" t="str">
        <f t="shared" si="1330"/>
        <v/>
      </c>
      <c r="CF499" s="1355" t="str">
        <f t="shared" si="1330"/>
        <v/>
      </c>
      <c r="CG499" s="1355" t="str">
        <f t="shared" si="1330"/>
        <v/>
      </c>
      <c r="CH499" s="1355" t="str">
        <f t="shared" si="1330"/>
        <v/>
      </c>
      <c r="CI499" s="1355">
        <f t="shared" si="1330"/>
        <v>8.2661448140900207E-3</v>
      </c>
      <c r="CJ499" s="1355">
        <f t="shared" si="1330"/>
        <v>1.4316962818003915E-2</v>
      </c>
      <c r="CK499" s="1356">
        <f t="shared" si="1330"/>
        <v>1.5029354207436398E-2</v>
      </c>
      <c r="CL499" s="1356">
        <f t="shared" si="1330"/>
        <v>5.2903326810176135E-2</v>
      </c>
      <c r="CM499" s="1356">
        <f t="shared" si="1330"/>
        <v>8.6794520547945203E-2</v>
      </c>
      <c r="CN499" s="1355">
        <f t="shared" si="1330"/>
        <v>0.14465753424657535</v>
      </c>
      <c r="CO499" s="1355">
        <f t="shared" si="1330"/>
        <v>0.2380649706457926</v>
      </c>
      <c r="CP499" s="1355">
        <f t="shared" si="1330"/>
        <v>0.2387974429223744</v>
      </c>
      <c r="CQ499" s="1355" t="str">
        <f t="shared" si="1330"/>
        <v/>
      </c>
      <c r="CR499" s="1355" t="str">
        <f t="shared" si="1330"/>
        <v/>
      </c>
      <c r="CS499" s="1354" t="str">
        <f t="shared" si="1330"/>
        <v/>
      </c>
      <c r="CT499" s="1357" t="str">
        <f t="shared" si="1330"/>
        <v/>
      </c>
      <c r="CU499" s="540" t="str">
        <f t="shared" si="1331"/>
        <v/>
      </c>
      <c r="CV499" s="541" t="str">
        <f t="shared" si="1332"/>
        <v/>
      </c>
      <c r="CW499" s="542" t="str">
        <f t="shared" si="1333"/>
        <v/>
      </c>
      <c r="CX499" s="542" t="str">
        <f t="shared" si="1334"/>
        <v/>
      </c>
      <c r="CY499" s="542" t="str">
        <f t="shared" si="1335"/>
        <v/>
      </c>
      <c r="CZ499" s="542">
        <f t="shared" si="1336"/>
        <v>8.2661448140900207E-3</v>
      </c>
      <c r="DA499" s="542">
        <f t="shared" si="1337"/>
        <v>1.4316962818003915E-2</v>
      </c>
      <c r="DB499" s="543">
        <f t="shared" si="1338"/>
        <v>1.5029354207436398E-2</v>
      </c>
      <c r="DC499" s="543">
        <f t="shared" si="1339"/>
        <v>5.2903326810176135E-2</v>
      </c>
      <c r="DD499" s="543">
        <f t="shared" si="1340"/>
        <v>8.6794520547945203E-2</v>
      </c>
      <c r="DE499" s="542">
        <f t="shared" si="1341"/>
        <v>0.14465753424657535</v>
      </c>
      <c r="DF499" s="542">
        <f t="shared" si="1342"/>
        <v>0.2380649706457926</v>
      </c>
      <c r="DG499" s="542">
        <f t="shared" si="1343"/>
        <v>0.2387974429223744</v>
      </c>
      <c r="DH499" s="542" t="str">
        <f t="shared" si="1344"/>
        <v/>
      </c>
      <c r="DI499" s="542" t="str">
        <f t="shared" si="1345"/>
        <v/>
      </c>
      <c r="DJ499" s="541" t="str">
        <f t="shared" si="1346"/>
        <v/>
      </c>
      <c r="DK499" s="540" t="str">
        <f t="shared" si="1347"/>
        <v/>
      </c>
      <c r="DL499" s="657">
        <f t="shared" si="1348"/>
        <v>0</v>
      </c>
      <c r="DM499" s="106">
        <f t="shared" si="1349"/>
        <v>2</v>
      </c>
      <c r="DN499" s="106">
        <f t="shared" si="1350"/>
        <v>2</v>
      </c>
      <c r="DO499" s="106">
        <f t="shared" si="1351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285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8" t="str">
        <f t="shared" si="1352"/>
        <v/>
      </c>
      <c r="CE500" s="1349" t="str">
        <f t="shared" ref="CE500:CS500" si="136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0" t="str">
        <f t="shared" si="1361"/>
        <v/>
      </c>
      <c r="CG500" s="1350" t="str">
        <f t="shared" si="1361"/>
        <v/>
      </c>
      <c r="CH500" s="1350" t="str">
        <f t="shared" si="1361"/>
        <v/>
      </c>
      <c r="CI500" s="1350">
        <f t="shared" si="1361"/>
        <v>4</v>
      </c>
      <c r="CJ500" s="1350">
        <f t="shared" si="1361"/>
        <v>4.375</v>
      </c>
      <c r="CK500" s="1351">
        <f t="shared" si="1361"/>
        <v>5</v>
      </c>
      <c r="CL500" s="1351">
        <f t="shared" si="1361"/>
        <v>5</v>
      </c>
      <c r="CM500" s="1351">
        <f t="shared" si="1361"/>
        <v>5.2</v>
      </c>
      <c r="CN500" s="1350">
        <f t="shared" si="1361"/>
        <v>6</v>
      </c>
      <c r="CO500" s="1350">
        <f t="shared" si="1361"/>
        <v>6</v>
      </c>
      <c r="CP500" s="1350">
        <f t="shared" si="1361"/>
        <v>6</v>
      </c>
      <c r="CQ500" s="1350" t="str">
        <f t="shared" si="1361"/>
        <v/>
      </c>
      <c r="CR500" s="1350" t="str">
        <f t="shared" si="1361"/>
        <v/>
      </c>
      <c r="CS500" s="1349" t="str">
        <f t="shared" si="1361"/>
        <v/>
      </c>
      <c r="CT500" s="1352" t="str">
        <f t="shared" ref="CE500:CT505" si="136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1"/>
        <v/>
      </c>
      <c r="CV500" s="553" t="str">
        <f t="shared" si="1332"/>
        <v/>
      </c>
      <c r="CW500" s="554" t="str">
        <f t="shared" si="1333"/>
        <v/>
      </c>
      <c r="CX500" s="554" t="str">
        <f t="shared" si="1334"/>
        <v/>
      </c>
      <c r="CY500" s="554" t="str">
        <f t="shared" si="1335"/>
        <v/>
      </c>
      <c r="CZ500" s="554">
        <f t="shared" si="1336"/>
        <v>4</v>
      </c>
      <c r="DA500" s="554">
        <f t="shared" si="1337"/>
        <v>4.375</v>
      </c>
      <c r="DB500" s="555">
        <f t="shared" si="1338"/>
        <v>5</v>
      </c>
      <c r="DC500" s="555">
        <f t="shared" si="1339"/>
        <v>5</v>
      </c>
      <c r="DD500" s="555">
        <f t="shared" si="1340"/>
        <v>5.2</v>
      </c>
      <c r="DE500" s="554">
        <f t="shared" si="1341"/>
        <v>6</v>
      </c>
      <c r="DF500" s="554">
        <f t="shared" si="1342"/>
        <v>6</v>
      </c>
      <c r="DG500" s="554">
        <f t="shared" si="1343"/>
        <v>6</v>
      </c>
      <c r="DH500" s="554" t="str">
        <f t="shared" si="1344"/>
        <v/>
      </c>
      <c r="DI500" s="554" t="str">
        <f t="shared" si="1345"/>
        <v/>
      </c>
      <c r="DJ500" s="553" t="str">
        <f t="shared" si="1346"/>
        <v/>
      </c>
      <c r="DK500" s="552" t="str">
        <f t="shared" si="1347"/>
        <v/>
      </c>
      <c r="DL500" s="657">
        <f t="shared" si="1348"/>
        <v>0</v>
      </c>
      <c r="DM500" s="106">
        <f t="shared" si="1349"/>
        <v>2</v>
      </c>
      <c r="DN500" s="106">
        <f t="shared" si="1350"/>
        <v>2</v>
      </c>
      <c r="DO500" s="106">
        <f t="shared" si="1351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283</v>
      </c>
      <c r="B501" s="633" t="str">
        <f t="shared" ref="B501:R501" si="1363">IF(B500="","",B495*B500*B496)</f>
        <v/>
      </c>
      <c r="C501" s="633" t="str">
        <f t="shared" si="1363"/>
        <v/>
      </c>
      <c r="D501" s="633" t="str">
        <f t="shared" si="1363"/>
        <v/>
      </c>
      <c r="E501" s="633" t="str">
        <f t="shared" si="1363"/>
        <v/>
      </c>
      <c r="F501" s="633" t="str">
        <f t="shared" si="1363"/>
        <v/>
      </c>
      <c r="G501" s="633" t="str">
        <f t="shared" si="1363"/>
        <v/>
      </c>
      <c r="H501" s="633" t="str">
        <f t="shared" si="1363"/>
        <v/>
      </c>
      <c r="I501" s="633" t="str">
        <f t="shared" si="1363"/>
        <v/>
      </c>
      <c r="J501" s="633" t="str">
        <f t="shared" si="1363"/>
        <v/>
      </c>
      <c r="K501" s="633" t="str">
        <f t="shared" si="1363"/>
        <v/>
      </c>
      <c r="L501" s="633" t="str">
        <f t="shared" si="1363"/>
        <v/>
      </c>
      <c r="M501" s="633" t="str">
        <f t="shared" si="1363"/>
        <v/>
      </c>
      <c r="N501" s="633" t="str">
        <f t="shared" si="1363"/>
        <v/>
      </c>
      <c r="O501" s="633" t="str">
        <f t="shared" si="1363"/>
        <v/>
      </c>
      <c r="P501" s="633" t="str">
        <f t="shared" si="1363"/>
        <v/>
      </c>
      <c r="Q501" s="633" t="str">
        <f t="shared" si="1363"/>
        <v/>
      </c>
      <c r="R501" s="633" t="str">
        <f t="shared" si="1363"/>
        <v/>
      </c>
      <c r="S501" s="666"/>
      <c r="T501" s="633" t="str">
        <f t="shared" ref="T501:AJ501" si="1364">IF(T500="","",T495*T500*T496)</f>
        <v/>
      </c>
      <c r="U501" s="633" t="str">
        <f t="shared" si="1364"/>
        <v/>
      </c>
      <c r="V501" s="633" t="str">
        <f t="shared" si="1364"/>
        <v/>
      </c>
      <c r="W501" s="633" t="str">
        <f t="shared" si="1364"/>
        <v/>
      </c>
      <c r="X501" s="633" t="str">
        <f t="shared" si="1364"/>
        <v/>
      </c>
      <c r="Y501" s="633">
        <f t="shared" si="1364"/>
        <v>36</v>
      </c>
      <c r="Z501" s="633" t="str">
        <f t="shared" si="1364"/>
        <v/>
      </c>
      <c r="AA501" s="633" t="str">
        <f t="shared" si="1364"/>
        <v/>
      </c>
      <c r="AB501" s="633">
        <f t="shared" si="1364"/>
        <v>30</v>
      </c>
      <c r="AC501" s="633" t="str">
        <f t="shared" si="1364"/>
        <v/>
      </c>
      <c r="AD501" s="633" t="str">
        <f t="shared" si="1364"/>
        <v/>
      </c>
      <c r="AE501" s="633" t="str">
        <f t="shared" si="1364"/>
        <v/>
      </c>
      <c r="AF501" s="633" t="str">
        <f t="shared" si="1364"/>
        <v/>
      </c>
      <c r="AG501" s="633" t="str">
        <f t="shared" si="1364"/>
        <v/>
      </c>
      <c r="AH501" s="633" t="str">
        <f t="shared" si="1364"/>
        <v/>
      </c>
      <c r="AI501" s="633" t="str">
        <f t="shared" si="1364"/>
        <v/>
      </c>
      <c r="AJ501" s="633" t="str">
        <f t="shared" si="1364"/>
        <v/>
      </c>
      <c r="AK501" s="666"/>
      <c r="AL501" s="633" t="str">
        <f t="shared" ref="AL501:BB501" si="1365">IF(AL500="","",AL495*AL500*AL496)</f>
        <v/>
      </c>
      <c r="AM501" s="633" t="str">
        <f t="shared" si="1365"/>
        <v/>
      </c>
      <c r="AN501" s="633" t="str">
        <f t="shared" si="1365"/>
        <v/>
      </c>
      <c r="AO501" s="633">
        <f t="shared" si="1365"/>
        <v>408</v>
      </c>
      <c r="AP501" s="633" t="str">
        <f t="shared" si="1365"/>
        <v/>
      </c>
      <c r="AQ501" s="633" t="str">
        <f t="shared" si="1365"/>
        <v/>
      </c>
      <c r="AR501" s="633" t="str">
        <f t="shared" si="1365"/>
        <v/>
      </c>
      <c r="AS501" s="633">
        <f t="shared" si="1365"/>
        <v>540</v>
      </c>
      <c r="AT501" s="633" t="str">
        <f t="shared" si="1365"/>
        <v/>
      </c>
      <c r="AU501" s="633" t="str">
        <f t="shared" si="1365"/>
        <v/>
      </c>
      <c r="AV501" s="633" t="str">
        <f t="shared" si="1365"/>
        <v/>
      </c>
      <c r="AW501" s="633" t="str">
        <f t="shared" si="1365"/>
        <v/>
      </c>
      <c r="AX501" s="633" t="str">
        <f t="shared" si="1365"/>
        <v/>
      </c>
      <c r="AY501" s="633" t="str">
        <f t="shared" si="1365"/>
        <v/>
      </c>
      <c r="AZ501" s="633" t="str">
        <f t="shared" si="1365"/>
        <v/>
      </c>
      <c r="BA501" s="633" t="str">
        <f t="shared" si="1365"/>
        <v/>
      </c>
      <c r="BB501" s="633" t="str">
        <f t="shared" si="1365"/>
        <v/>
      </c>
      <c r="BC501" s="666"/>
      <c r="BD501" s="633">
        <f t="shared" ref="BD501:BT501" si="1366">IF(BD500="","",BD495*BD500*BD496)</f>
        <v>1152</v>
      </c>
      <c r="BE501" s="633" t="str">
        <f t="shared" si="1366"/>
        <v/>
      </c>
      <c r="BF501" s="633">
        <f t="shared" si="1366"/>
        <v>4320</v>
      </c>
      <c r="BG501" s="633">
        <f t="shared" si="1366"/>
        <v>7799.9249999999993</v>
      </c>
      <c r="BH501" s="633">
        <f t="shared" si="1366"/>
        <v>600</v>
      </c>
      <c r="BI501" s="633">
        <f t="shared" si="1366"/>
        <v>4200</v>
      </c>
      <c r="BJ501" s="633">
        <f t="shared" si="1366"/>
        <v>5184</v>
      </c>
      <c r="BK501" s="633">
        <f t="shared" si="1366"/>
        <v>144</v>
      </c>
      <c r="BL501" s="633">
        <f t="shared" si="1366"/>
        <v>270.19200000000001</v>
      </c>
      <c r="BM501" s="633" t="str">
        <f t="shared" si="1366"/>
        <v/>
      </c>
      <c r="BN501" s="633" t="str">
        <f t="shared" si="1366"/>
        <v/>
      </c>
      <c r="BO501" s="633" t="str">
        <f t="shared" si="1366"/>
        <v/>
      </c>
      <c r="BP501" s="633" t="str">
        <f t="shared" si="1366"/>
        <v/>
      </c>
      <c r="BQ501" s="633" t="str">
        <f t="shared" si="1366"/>
        <v/>
      </c>
      <c r="BR501" s="633" t="str">
        <f t="shared" si="1366"/>
        <v/>
      </c>
      <c r="BS501" s="633" t="str">
        <f t="shared" si="1366"/>
        <v/>
      </c>
      <c r="BT501" s="633" t="str">
        <f t="shared" si="1366"/>
        <v/>
      </c>
      <c r="BU501" s="666"/>
      <c r="BV501" s="633" t="str">
        <f>IF(BV500="","",BV497*BV500)</f>
        <v/>
      </c>
      <c r="BW501" s="633" t="str">
        <f t="shared" ref="BW501:BY501" si="1367">IF(BW500="","",BW497*BW500)</f>
        <v/>
      </c>
      <c r="BX501" s="633">
        <f t="shared" si="1367"/>
        <v>120</v>
      </c>
      <c r="BY501" s="633">
        <f t="shared" si="1367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8" t="str">
        <f t="shared" si="1352"/>
        <v/>
      </c>
      <c r="CE501" s="1349" t="str">
        <f t="shared" si="1362"/>
        <v/>
      </c>
      <c r="CF501" s="1350" t="str">
        <f t="shared" si="1362"/>
        <v/>
      </c>
      <c r="CG501" s="1350" t="str">
        <f t="shared" si="1362"/>
        <v/>
      </c>
      <c r="CH501" s="1350" t="str">
        <f t="shared" si="1362"/>
        <v/>
      </c>
      <c r="CI501" s="1350">
        <f t="shared" si="1362"/>
        <v>144</v>
      </c>
      <c r="CJ501" s="1350">
        <f t="shared" si="1362"/>
        <v>270.19200000000001</v>
      </c>
      <c r="CK501" s="1351">
        <f t="shared" si="1362"/>
        <v>600</v>
      </c>
      <c r="CL501" s="1351">
        <f t="shared" si="1362"/>
        <v>1152</v>
      </c>
      <c r="CM501" s="1351">
        <f t="shared" si="1362"/>
        <v>4200</v>
      </c>
      <c r="CN501" s="1350">
        <f t="shared" si="1362"/>
        <v>4320</v>
      </c>
      <c r="CO501" s="1350">
        <f t="shared" si="1362"/>
        <v>5184</v>
      </c>
      <c r="CP501" s="1350">
        <f t="shared" si="1362"/>
        <v>7799.9249999999993</v>
      </c>
      <c r="CQ501" s="1350" t="str">
        <f t="shared" si="1362"/>
        <v/>
      </c>
      <c r="CR501" s="1350" t="str">
        <f t="shared" si="1362"/>
        <v/>
      </c>
      <c r="CS501" s="1349" t="str">
        <f t="shared" si="1362"/>
        <v/>
      </c>
      <c r="CT501" s="1352" t="str">
        <f t="shared" si="1362"/>
        <v/>
      </c>
      <c r="CU501" s="552" t="str">
        <f t="shared" si="1331"/>
        <v/>
      </c>
      <c r="CV501" s="553" t="str">
        <f t="shared" si="1332"/>
        <v/>
      </c>
      <c r="CW501" s="554" t="str">
        <f t="shared" si="1333"/>
        <v/>
      </c>
      <c r="CX501" s="554" t="str">
        <f t="shared" si="1334"/>
        <v/>
      </c>
      <c r="CY501" s="554" t="str">
        <f t="shared" si="1335"/>
        <v/>
      </c>
      <c r="CZ501" s="554">
        <f t="shared" si="1336"/>
        <v>144</v>
      </c>
      <c r="DA501" s="554">
        <f t="shared" si="1337"/>
        <v>270.19200000000001</v>
      </c>
      <c r="DB501" s="555">
        <f t="shared" si="1338"/>
        <v>600</v>
      </c>
      <c r="DC501" s="555">
        <f t="shared" si="1339"/>
        <v>1152</v>
      </c>
      <c r="DD501" s="555">
        <f t="shared" si="1340"/>
        <v>4200</v>
      </c>
      <c r="DE501" s="554">
        <f t="shared" si="1341"/>
        <v>4320</v>
      </c>
      <c r="DF501" s="554">
        <f t="shared" si="1342"/>
        <v>5184</v>
      </c>
      <c r="DG501" s="554">
        <f t="shared" si="1343"/>
        <v>7799.9249999999993</v>
      </c>
      <c r="DH501" s="554" t="str">
        <f t="shared" si="1344"/>
        <v/>
      </c>
      <c r="DI501" s="554" t="str">
        <f t="shared" si="1345"/>
        <v/>
      </c>
      <c r="DJ501" s="553" t="str">
        <f t="shared" si="1346"/>
        <v/>
      </c>
      <c r="DK501" s="552" t="str">
        <f t="shared" si="1347"/>
        <v/>
      </c>
      <c r="DL501" s="657">
        <f t="shared" si="1348"/>
        <v>0</v>
      </c>
      <c r="DM501" s="106">
        <f t="shared" si="1349"/>
        <v>2</v>
      </c>
      <c r="DN501" s="106">
        <f t="shared" si="1350"/>
        <v>2</v>
      </c>
      <c r="DO501" s="106">
        <f t="shared" si="1351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3" t="s">
        <v>725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8" t="str">
        <f t="shared" si="1352"/>
        <v/>
      </c>
      <c r="CE502" s="1349" t="str">
        <f t="shared" si="1362"/>
        <v/>
      </c>
      <c r="CF502" s="1350" t="str">
        <f t="shared" si="1362"/>
        <v/>
      </c>
      <c r="CG502" s="1350" t="str">
        <f t="shared" si="1362"/>
        <v/>
      </c>
      <c r="CH502" s="1350" t="str">
        <f t="shared" si="1362"/>
        <v/>
      </c>
      <c r="CI502" s="1350" t="str">
        <f t="shared" si="1362"/>
        <v/>
      </c>
      <c r="CJ502" s="1350" t="str">
        <f t="shared" si="1362"/>
        <v/>
      </c>
      <c r="CK502" s="1351" t="str">
        <f t="shared" si="1362"/>
        <v/>
      </c>
      <c r="CL502" s="1351">
        <f t="shared" si="1362"/>
        <v>450</v>
      </c>
      <c r="CM502" s="1351" t="str">
        <f t="shared" si="1362"/>
        <v/>
      </c>
      <c r="CN502" s="1350" t="str">
        <f t="shared" si="1362"/>
        <v/>
      </c>
      <c r="CO502" s="1350" t="str">
        <f t="shared" si="1362"/>
        <v/>
      </c>
      <c r="CP502" s="1350" t="str">
        <f t="shared" si="1362"/>
        <v/>
      </c>
      <c r="CQ502" s="1350" t="str">
        <f t="shared" si="1362"/>
        <v/>
      </c>
      <c r="CR502" s="1350" t="str">
        <f t="shared" si="1362"/>
        <v/>
      </c>
      <c r="CS502" s="1349" t="str">
        <f t="shared" si="1362"/>
        <v/>
      </c>
      <c r="CT502" s="1352" t="str">
        <f t="shared" si="1362"/>
        <v/>
      </c>
      <c r="CU502" s="552" t="str">
        <f t="shared" si="1331"/>
        <v/>
      </c>
      <c r="CV502" s="553" t="str">
        <f t="shared" si="1332"/>
        <v/>
      </c>
      <c r="CW502" s="554" t="str">
        <f t="shared" si="1333"/>
        <v/>
      </c>
      <c r="CX502" s="554" t="str">
        <f t="shared" si="1334"/>
        <v/>
      </c>
      <c r="CY502" s="554" t="str">
        <f t="shared" si="1335"/>
        <v/>
      </c>
      <c r="CZ502" s="554" t="str">
        <f t="shared" si="1336"/>
        <v/>
      </c>
      <c r="DA502" s="554" t="str">
        <f t="shared" si="1337"/>
        <v/>
      </c>
      <c r="DB502" s="555" t="str">
        <f t="shared" si="1338"/>
        <v/>
      </c>
      <c r="DC502" s="555">
        <f t="shared" si="1339"/>
        <v>450</v>
      </c>
      <c r="DD502" s="555" t="str">
        <f t="shared" si="1340"/>
        <v/>
      </c>
      <c r="DE502" s="554" t="str">
        <f t="shared" si="1341"/>
        <v/>
      </c>
      <c r="DF502" s="554" t="str">
        <f t="shared" si="1342"/>
        <v/>
      </c>
      <c r="DG502" s="554" t="str">
        <f t="shared" si="1343"/>
        <v/>
      </c>
      <c r="DH502" s="554" t="str">
        <f t="shared" si="1344"/>
        <v/>
      </c>
      <c r="DI502" s="554" t="str">
        <f t="shared" si="1345"/>
        <v/>
      </c>
      <c r="DJ502" s="553" t="str">
        <f t="shared" si="1346"/>
        <v/>
      </c>
      <c r="DK502" s="552" t="str">
        <f t="shared" si="1347"/>
        <v/>
      </c>
      <c r="DL502" s="657">
        <f t="shared" si="1348"/>
        <v>1</v>
      </c>
      <c r="DM502" s="106">
        <f t="shared" si="1349"/>
        <v>2</v>
      </c>
      <c r="DN502" s="106">
        <f t="shared" si="1350"/>
        <v>2</v>
      </c>
      <c r="DO502" s="106">
        <f t="shared" si="1351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286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8" t="str">
        <f t="shared" si="1352"/>
        <v/>
      </c>
      <c r="CE503" s="1349" t="str">
        <f t="shared" si="1362"/>
        <v/>
      </c>
      <c r="CF503" s="1350" t="str">
        <f t="shared" si="1362"/>
        <v/>
      </c>
      <c r="CG503" s="1350" t="str">
        <f t="shared" si="1362"/>
        <v/>
      </c>
      <c r="CH503" s="1350" t="str">
        <f t="shared" si="1362"/>
        <v/>
      </c>
      <c r="CI503" s="1350" t="str">
        <f t="shared" si="1362"/>
        <v/>
      </c>
      <c r="CJ503" s="1350" t="str">
        <f t="shared" si="1362"/>
        <v/>
      </c>
      <c r="CK503" s="1351" t="str">
        <f t="shared" si="1362"/>
        <v/>
      </c>
      <c r="CL503" s="1351">
        <f t="shared" si="1362"/>
        <v>1</v>
      </c>
      <c r="CM503" s="1351" t="str">
        <f t="shared" si="1362"/>
        <v/>
      </c>
      <c r="CN503" s="1350" t="str">
        <f t="shared" si="1362"/>
        <v/>
      </c>
      <c r="CO503" s="1350" t="str">
        <f t="shared" si="1362"/>
        <v/>
      </c>
      <c r="CP503" s="1350" t="str">
        <f t="shared" si="1362"/>
        <v/>
      </c>
      <c r="CQ503" s="1350" t="str">
        <f t="shared" si="1362"/>
        <v/>
      </c>
      <c r="CR503" s="1350" t="str">
        <f t="shared" si="1362"/>
        <v/>
      </c>
      <c r="CS503" s="1349" t="str">
        <f t="shared" si="1362"/>
        <v/>
      </c>
      <c r="CT503" s="1352" t="str">
        <f t="shared" si="1362"/>
        <v/>
      </c>
      <c r="CU503" s="552" t="str">
        <f t="shared" si="1331"/>
        <v/>
      </c>
      <c r="CV503" s="553" t="str">
        <f t="shared" si="1332"/>
        <v/>
      </c>
      <c r="CW503" s="554" t="str">
        <f t="shared" si="1333"/>
        <v/>
      </c>
      <c r="CX503" s="554" t="str">
        <f t="shared" si="1334"/>
        <v/>
      </c>
      <c r="CY503" s="554" t="str">
        <f t="shared" si="1335"/>
        <v/>
      </c>
      <c r="CZ503" s="554" t="str">
        <f t="shared" si="1336"/>
        <v/>
      </c>
      <c r="DA503" s="554" t="str">
        <f t="shared" si="1337"/>
        <v/>
      </c>
      <c r="DB503" s="555" t="str">
        <f t="shared" si="1338"/>
        <v/>
      </c>
      <c r="DC503" s="555">
        <f t="shared" si="1339"/>
        <v>1</v>
      </c>
      <c r="DD503" s="555" t="str">
        <f t="shared" si="1340"/>
        <v/>
      </c>
      <c r="DE503" s="554" t="str">
        <f t="shared" si="1341"/>
        <v/>
      </c>
      <c r="DF503" s="554" t="str">
        <f t="shared" si="1342"/>
        <v/>
      </c>
      <c r="DG503" s="554" t="str">
        <f t="shared" si="1343"/>
        <v/>
      </c>
      <c r="DH503" s="554" t="str">
        <f t="shared" si="1344"/>
        <v/>
      </c>
      <c r="DI503" s="554" t="str">
        <f t="shared" si="1345"/>
        <v/>
      </c>
      <c r="DJ503" s="553" t="str">
        <f t="shared" si="1346"/>
        <v/>
      </c>
      <c r="DK503" s="552" t="str">
        <f t="shared" si="1347"/>
        <v/>
      </c>
      <c r="DL503" s="657">
        <f t="shared" si="1348"/>
        <v>1</v>
      </c>
      <c r="DM503" s="106">
        <f t="shared" si="1349"/>
        <v>2</v>
      </c>
      <c r="DN503" s="106">
        <f t="shared" si="1350"/>
        <v>2</v>
      </c>
      <c r="DO503" s="106">
        <f t="shared" si="1351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68">1140*$K$1</f>
        <v>1140</v>
      </c>
      <c r="D504" s="766">
        <f t="shared" si="1368"/>
        <v>1140</v>
      </c>
      <c r="E504" s="766">
        <f t="shared" si="1368"/>
        <v>1140</v>
      </c>
      <c r="F504" s="766">
        <f t="shared" si="1368"/>
        <v>1140</v>
      </c>
      <c r="G504" s="766">
        <f t="shared" si="1368"/>
        <v>1140</v>
      </c>
      <c r="H504" s="766">
        <f t="shared" si="1368"/>
        <v>1140</v>
      </c>
      <c r="I504" s="766">
        <f t="shared" si="1368"/>
        <v>1140</v>
      </c>
      <c r="J504" s="766">
        <f t="shared" si="1368"/>
        <v>1140</v>
      </c>
      <c r="K504" s="766">
        <f t="shared" si="1368"/>
        <v>1140</v>
      </c>
      <c r="L504" s="766">
        <f t="shared" si="1368"/>
        <v>1140</v>
      </c>
      <c r="M504" s="766">
        <f t="shared" si="1368"/>
        <v>1140</v>
      </c>
      <c r="N504" s="766">
        <f t="shared" si="1368"/>
        <v>1140</v>
      </c>
      <c r="O504" s="766">
        <f t="shared" si="1368"/>
        <v>1140</v>
      </c>
      <c r="P504" s="766">
        <f t="shared" si="1368"/>
        <v>1140</v>
      </c>
      <c r="Q504" s="766">
        <f t="shared" si="1368"/>
        <v>1140</v>
      </c>
      <c r="R504" s="766">
        <f t="shared" si="1368"/>
        <v>1140</v>
      </c>
      <c r="S504" s="760"/>
      <c r="T504" s="766">
        <f>1140*$K$1</f>
        <v>1140</v>
      </c>
      <c r="U504" s="766">
        <f t="shared" ref="U504:AJ504" si="1369">1140*$K$1</f>
        <v>1140</v>
      </c>
      <c r="V504" s="766">
        <f t="shared" si="1369"/>
        <v>1140</v>
      </c>
      <c r="W504" s="766">
        <f t="shared" si="1369"/>
        <v>1140</v>
      </c>
      <c r="X504" s="766">
        <f t="shared" si="1369"/>
        <v>1140</v>
      </c>
      <c r="Y504" s="766">
        <f t="shared" si="1369"/>
        <v>1140</v>
      </c>
      <c r="Z504" s="766">
        <f t="shared" si="1369"/>
        <v>1140</v>
      </c>
      <c r="AA504" s="766">
        <f t="shared" si="1369"/>
        <v>1140</v>
      </c>
      <c r="AB504" s="766">
        <f t="shared" si="1369"/>
        <v>1140</v>
      </c>
      <c r="AC504" s="766">
        <f t="shared" si="1369"/>
        <v>1140</v>
      </c>
      <c r="AD504" s="766">
        <f t="shared" si="1369"/>
        <v>1140</v>
      </c>
      <c r="AE504" s="766">
        <f t="shared" si="1369"/>
        <v>1140</v>
      </c>
      <c r="AF504" s="766">
        <f t="shared" si="1369"/>
        <v>1140</v>
      </c>
      <c r="AG504" s="766">
        <f t="shared" si="1369"/>
        <v>1140</v>
      </c>
      <c r="AH504" s="766">
        <f t="shared" si="1369"/>
        <v>1140</v>
      </c>
      <c r="AI504" s="766">
        <f t="shared" si="1369"/>
        <v>1140</v>
      </c>
      <c r="AJ504" s="766">
        <f t="shared" si="1369"/>
        <v>1140</v>
      </c>
      <c r="AK504" s="760"/>
      <c r="AL504" s="766">
        <f>1140*$K$1</f>
        <v>1140</v>
      </c>
      <c r="AM504" s="766">
        <f t="shared" ref="AM504:BB504" si="1370">1140*$K$1</f>
        <v>1140</v>
      </c>
      <c r="AN504" s="766">
        <f t="shared" si="1370"/>
        <v>1140</v>
      </c>
      <c r="AO504" s="766">
        <f t="shared" si="1370"/>
        <v>1140</v>
      </c>
      <c r="AP504" s="766">
        <f t="shared" si="1370"/>
        <v>1140</v>
      </c>
      <c r="AQ504" s="766">
        <f t="shared" si="1370"/>
        <v>1140</v>
      </c>
      <c r="AR504" s="766">
        <f t="shared" si="1370"/>
        <v>1140</v>
      </c>
      <c r="AS504" s="766">
        <f t="shared" si="1370"/>
        <v>1140</v>
      </c>
      <c r="AT504" s="766">
        <f t="shared" si="1370"/>
        <v>1140</v>
      </c>
      <c r="AU504" s="766">
        <f t="shared" si="1370"/>
        <v>1140</v>
      </c>
      <c r="AV504" s="766">
        <f t="shared" si="1370"/>
        <v>1140</v>
      </c>
      <c r="AW504" s="766">
        <f t="shared" si="1370"/>
        <v>1140</v>
      </c>
      <c r="AX504" s="766">
        <f t="shared" si="1370"/>
        <v>1140</v>
      </c>
      <c r="AY504" s="766">
        <f t="shared" si="1370"/>
        <v>1140</v>
      </c>
      <c r="AZ504" s="766">
        <f t="shared" si="1370"/>
        <v>1140</v>
      </c>
      <c r="BA504" s="766">
        <f t="shared" si="1370"/>
        <v>1140</v>
      </c>
      <c r="BB504" s="766">
        <f t="shared" si="1370"/>
        <v>1140</v>
      </c>
      <c r="BC504" s="760"/>
      <c r="BD504" s="766">
        <f>1140*$K$1</f>
        <v>1140</v>
      </c>
      <c r="BE504" s="766">
        <f t="shared" ref="BE504:BY504" si="1371">1140*$K$1</f>
        <v>1140</v>
      </c>
      <c r="BF504" s="766">
        <f t="shared" si="1371"/>
        <v>1140</v>
      </c>
      <c r="BG504" s="766">
        <f t="shared" si="1371"/>
        <v>1140</v>
      </c>
      <c r="BH504" s="766">
        <f t="shared" si="1371"/>
        <v>1140</v>
      </c>
      <c r="BI504" s="766">
        <f t="shared" si="1371"/>
        <v>1140</v>
      </c>
      <c r="BJ504" s="766">
        <f t="shared" si="1371"/>
        <v>1140</v>
      </c>
      <c r="BK504" s="766">
        <f t="shared" si="1371"/>
        <v>1140</v>
      </c>
      <c r="BL504" s="766">
        <f t="shared" si="1371"/>
        <v>1140</v>
      </c>
      <c r="BM504" s="766">
        <f t="shared" si="1371"/>
        <v>1140</v>
      </c>
      <c r="BN504" s="766">
        <f t="shared" si="1371"/>
        <v>1140</v>
      </c>
      <c r="BO504" s="766">
        <f t="shared" si="1371"/>
        <v>1140</v>
      </c>
      <c r="BP504" s="766">
        <f t="shared" si="1371"/>
        <v>1140</v>
      </c>
      <c r="BQ504" s="766">
        <f t="shared" si="1371"/>
        <v>1140</v>
      </c>
      <c r="BR504" s="766">
        <f t="shared" si="1371"/>
        <v>1140</v>
      </c>
      <c r="BS504" s="766">
        <f t="shared" si="1371"/>
        <v>1140</v>
      </c>
      <c r="BT504" s="766">
        <f t="shared" si="1371"/>
        <v>1140</v>
      </c>
      <c r="BU504" s="760"/>
      <c r="BV504" s="766">
        <f t="shared" si="1371"/>
        <v>1140</v>
      </c>
      <c r="BW504" s="766">
        <f t="shared" si="1371"/>
        <v>1140</v>
      </c>
      <c r="BX504" s="766">
        <f t="shared" si="1371"/>
        <v>1140</v>
      </c>
      <c r="BY504" s="766">
        <f t="shared" si="1371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8">
        <f t="shared" si="1352"/>
        <v>1140</v>
      </c>
      <c r="CE504" s="1349">
        <f t="shared" si="1362"/>
        <v>1140</v>
      </c>
      <c r="CF504" s="1350">
        <f t="shared" si="1362"/>
        <v>1140</v>
      </c>
      <c r="CG504" s="1350">
        <f t="shared" si="1362"/>
        <v>1140</v>
      </c>
      <c r="CH504" s="1350">
        <f t="shared" si="1362"/>
        <v>1140</v>
      </c>
      <c r="CI504" s="1350">
        <f t="shared" si="1362"/>
        <v>1140</v>
      </c>
      <c r="CJ504" s="1350">
        <f t="shared" si="1362"/>
        <v>1140</v>
      </c>
      <c r="CK504" s="1351">
        <f t="shared" si="1362"/>
        <v>1140</v>
      </c>
      <c r="CL504" s="1351">
        <f t="shared" si="1362"/>
        <v>1140</v>
      </c>
      <c r="CM504" s="1351">
        <f t="shared" si="1362"/>
        <v>1140</v>
      </c>
      <c r="CN504" s="1350">
        <f t="shared" si="1362"/>
        <v>1140</v>
      </c>
      <c r="CO504" s="1350">
        <f t="shared" si="1362"/>
        <v>1140</v>
      </c>
      <c r="CP504" s="1350">
        <f t="shared" si="1362"/>
        <v>1140</v>
      </c>
      <c r="CQ504" s="1350">
        <f t="shared" si="1362"/>
        <v>1140</v>
      </c>
      <c r="CR504" s="1350">
        <f t="shared" si="1362"/>
        <v>1140</v>
      </c>
      <c r="CS504" s="1349">
        <f t="shared" si="1362"/>
        <v>1140</v>
      </c>
      <c r="CT504" s="1352">
        <f t="shared" si="1362"/>
        <v>1140</v>
      </c>
      <c r="CU504" s="552">
        <f t="shared" si="1331"/>
        <v>1140</v>
      </c>
      <c r="CV504" s="553">
        <f t="shared" si="1332"/>
        <v>1140</v>
      </c>
      <c r="CW504" s="554">
        <f t="shared" si="1333"/>
        <v>1140</v>
      </c>
      <c r="CX504" s="554">
        <f t="shared" si="1334"/>
        <v>1140</v>
      </c>
      <c r="CY504" s="554">
        <f t="shared" si="1335"/>
        <v>1140</v>
      </c>
      <c r="CZ504" s="554">
        <f t="shared" si="1336"/>
        <v>1140</v>
      </c>
      <c r="DA504" s="554">
        <f t="shared" si="1337"/>
        <v>1140</v>
      </c>
      <c r="DB504" s="555">
        <f t="shared" si="1338"/>
        <v>1140</v>
      </c>
      <c r="DC504" s="555">
        <f t="shared" si="1339"/>
        <v>1140</v>
      </c>
      <c r="DD504" s="555">
        <f t="shared" si="1340"/>
        <v>1140</v>
      </c>
      <c r="DE504" s="554">
        <f t="shared" si="1341"/>
        <v>1140</v>
      </c>
      <c r="DF504" s="554">
        <f t="shared" si="1342"/>
        <v>1140</v>
      </c>
      <c r="DG504" s="554">
        <f t="shared" si="1343"/>
        <v>1140</v>
      </c>
      <c r="DH504" s="554">
        <f t="shared" si="1344"/>
        <v>1140</v>
      </c>
      <c r="DI504" s="554">
        <f t="shared" si="1345"/>
        <v>1140</v>
      </c>
      <c r="DJ504" s="553">
        <f t="shared" si="1346"/>
        <v>1140</v>
      </c>
      <c r="DK504" s="552">
        <f t="shared" si="1347"/>
        <v>1140</v>
      </c>
      <c r="DL504" s="657">
        <f t="shared" si="1348"/>
        <v>17</v>
      </c>
      <c r="DM504" s="106">
        <f t="shared" si="1349"/>
        <v>17</v>
      </c>
      <c r="DN504" s="106">
        <f t="shared" si="1350"/>
        <v>17</v>
      </c>
      <c r="DO504" s="106">
        <f t="shared" si="1351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3" t="str">
        <f t="shared" si="1352"/>
        <v/>
      </c>
      <c r="CE505" s="1354" t="str">
        <f t="shared" si="1362"/>
        <v/>
      </c>
      <c r="CF505" s="1355" t="str">
        <f t="shared" si="1362"/>
        <v/>
      </c>
      <c r="CG505" s="1355" t="str">
        <f t="shared" si="1362"/>
        <v/>
      </c>
      <c r="CH505" s="1355" t="str">
        <f t="shared" si="1362"/>
        <v/>
      </c>
      <c r="CI505" s="1355" t="str">
        <f t="shared" si="1362"/>
        <v/>
      </c>
      <c r="CJ505" s="1355" t="str">
        <f t="shared" si="1362"/>
        <v/>
      </c>
      <c r="CK505" s="1356" t="str">
        <f t="shared" si="1362"/>
        <v/>
      </c>
      <c r="CL505" s="1356">
        <f t="shared" si="1362"/>
        <v>3.346379647749511E-2</v>
      </c>
      <c r="CM505" s="1356" t="str">
        <f t="shared" si="1362"/>
        <v/>
      </c>
      <c r="CN505" s="1355" t="str">
        <f t="shared" si="1362"/>
        <v/>
      </c>
      <c r="CO505" s="1355" t="str">
        <f t="shared" si="1362"/>
        <v/>
      </c>
      <c r="CP505" s="1355" t="str">
        <f t="shared" si="1362"/>
        <v/>
      </c>
      <c r="CQ505" s="1355" t="str">
        <f t="shared" si="1362"/>
        <v/>
      </c>
      <c r="CR505" s="1355" t="str">
        <f t="shared" si="1362"/>
        <v/>
      </c>
      <c r="CS505" s="1354" t="str">
        <f t="shared" si="1362"/>
        <v/>
      </c>
      <c r="CT505" s="1357" t="str">
        <f t="shared" si="1362"/>
        <v/>
      </c>
      <c r="CU505" s="540" t="str">
        <f t="shared" si="1331"/>
        <v/>
      </c>
      <c r="CV505" s="541" t="str">
        <f t="shared" si="1332"/>
        <v/>
      </c>
      <c r="CW505" s="542" t="str">
        <f t="shared" si="1333"/>
        <v/>
      </c>
      <c r="CX505" s="542" t="str">
        <f t="shared" si="1334"/>
        <v/>
      </c>
      <c r="CY505" s="542" t="str">
        <f t="shared" si="1335"/>
        <v/>
      </c>
      <c r="CZ505" s="542" t="str">
        <f t="shared" si="1336"/>
        <v/>
      </c>
      <c r="DA505" s="542" t="str">
        <f t="shared" si="1337"/>
        <v/>
      </c>
      <c r="DB505" s="543" t="str">
        <f t="shared" si="1338"/>
        <v/>
      </c>
      <c r="DC505" s="543">
        <f t="shared" si="1339"/>
        <v>3.346379647749511E-2</v>
      </c>
      <c r="DD505" s="543" t="str">
        <f t="shared" si="1340"/>
        <v/>
      </c>
      <c r="DE505" s="542" t="str">
        <f t="shared" si="1341"/>
        <v/>
      </c>
      <c r="DF505" s="542" t="str">
        <f t="shared" si="1342"/>
        <v/>
      </c>
      <c r="DG505" s="542" t="str">
        <f t="shared" si="1343"/>
        <v/>
      </c>
      <c r="DH505" s="542" t="str">
        <f t="shared" si="1344"/>
        <v/>
      </c>
      <c r="DI505" s="542" t="str">
        <f t="shared" si="1345"/>
        <v/>
      </c>
      <c r="DJ505" s="541" t="str">
        <f t="shared" si="1346"/>
        <v/>
      </c>
      <c r="DK505" s="540" t="str">
        <f t="shared" si="1347"/>
        <v/>
      </c>
      <c r="DL505" s="657">
        <f t="shared" si="1348"/>
        <v>1</v>
      </c>
      <c r="DM505" s="106">
        <f t="shared" si="1349"/>
        <v>2</v>
      </c>
      <c r="DN505" s="106">
        <f t="shared" si="1350"/>
        <v>2</v>
      </c>
      <c r="DO505" s="106">
        <f t="shared" si="1351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285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8" t="str">
        <f t="shared" si="1352"/>
        <v/>
      </c>
      <c r="CE506" s="1349" t="str">
        <f t="shared" ref="CE506:CS506" si="137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0" t="str">
        <f t="shared" si="1372"/>
        <v/>
      </c>
      <c r="CG506" s="1350" t="str">
        <f t="shared" si="1372"/>
        <v/>
      </c>
      <c r="CH506" s="1350" t="str">
        <f t="shared" si="1372"/>
        <v/>
      </c>
      <c r="CI506" s="1350" t="str">
        <f t="shared" si="1372"/>
        <v/>
      </c>
      <c r="CJ506" s="1350" t="str">
        <f t="shared" si="1372"/>
        <v/>
      </c>
      <c r="CK506" s="1351" t="str">
        <f t="shared" si="1372"/>
        <v/>
      </c>
      <c r="CL506" s="1351">
        <f t="shared" si="1372"/>
        <v>0.8</v>
      </c>
      <c r="CM506" s="1351" t="str">
        <f t="shared" si="1372"/>
        <v/>
      </c>
      <c r="CN506" s="1350" t="str">
        <f t="shared" si="1372"/>
        <v/>
      </c>
      <c r="CO506" s="1350" t="str">
        <f t="shared" si="1372"/>
        <v/>
      </c>
      <c r="CP506" s="1350" t="str">
        <f t="shared" si="1372"/>
        <v/>
      </c>
      <c r="CQ506" s="1350" t="str">
        <f t="shared" si="1372"/>
        <v/>
      </c>
      <c r="CR506" s="1350" t="str">
        <f t="shared" si="1372"/>
        <v/>
      </c>
      <c r="CS506" s="1349" t="str">
        <f t="shared" si="1372"/>
        <v/>
      </c>
      <c r="CT506" s="1352" t="str">
        <f t="shared" ref="CE506:CT510" si="137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1"/>
        <v/>
      </c>
      <c r="CV506" s="553" t="str">
        <f t="shared" si="1332"/>
        <v/>
      </c>
      <c r="CW506" s="554" t="str">
        <f t="shared" si="1333"/>
        <v/>
      </c>
      <c r="CX506" s="554" t="str">
        <f t="shared" si="1334"/>
        <v/>
      </c>
      <c r="CY506" s="554" t="str">
        <f t="shared" si="1335"/>
        <v/>
      </c>
      <c r="CZ506" s="554" t="str">
        <f t="shared" si="1336"/>
        <v/>
      </c>
      <c r="DA506" s="554" t="str">
        <f t="shared" si="1337"/>
        <v/>
      </c>
      <c r="DB506" s="555" t="str">
        <f t="shared" si="1338"/>
        <v/>
      </c>
      <c r="DC506" s="555">
        <f t="shared" si="1339"/>
        <v>0.8</v>
      </c>
      <c r="DD506" s="555" t="str">
        <f t="shared" si="1340"/>
        <v/>
      </c>
      <c r="DE506" s="554" t="str">
        <f t="shared" si="1341"/>
        <v/>
      </c>
      <c r="DF506" s="554" t="str">
        <f t="shared" si="1342"/>
        <v/>
      </c>
      <c r="DG506" s="554" t="str">
        <f t="shared" si="1343"/>
        <v/>
      </c>
      <c r="DH506" s="554" t="str">
        <f t="shared" si="1344"/>
        <v/>
      </c>
      <c r="DI506" s="554" t="str">
        <f t="shared" si="1345"/>
        <v/>
      </c>
      <c r="DJ506" s="553" t="str">
        <f t="shared" si="1346"/>
        <v/>
      </c>
      <c r="DK506" s="552" t="str">
        <f t="shared" si="1347"/>
        <v/>
      </c>
      <c r="DL506" s="657">
        <f t="shared" si="1348"/>
        <v>1</v>
      </c>
      <c r="DM506" s="106">
        <f t="shared" si="1349"/>
        <v>2</v>
      </c>
      <c r="DN506" s="106">
        <f t="shared" si="1350"/>
        <v>3</v>
      </c>
      <c r="DO506" s="106">
        <f t="shared" si="1351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283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4">IF(D506="","",D502*D503*D506)</f>
        <v/>
      </c>
      <c r="E507" s="633">
        <f t="shared" si="1374"/>
        <v>240</v>
      </c>
      <c r="F507" s="633" t="str">
        <f t="shared" si="1374"/>
        <v/>
      </c>
      <c r="G507" s="633" t="str">
        <f t="shared" si="1374"/>
        <v/>
      </c>
      <c r="H507" s="633" t="str">
        <f t="shared" si="1374"/>
        <v/>
      </c>
      <c r="I507" s="633" t="str">
        <f t="shared" si="1374"/>
        <v/>
      </c>
      <c r="J507" s="633" t="str">
        <f t="shared" si="1374"/>
        <v/>
      </c>
      <c r="K507" s="633" t="str">
        <f t="shared" si="1374"/>
        <v/>
      </c>
      <c r="L507" s="633" t="str">
        <f t="shared" si="1374"/>
        <v/>
      </c>
      <c r="M507" s="633" t="str">
        <f t="shared" si="1374"/>
        <v/>
      </c>
      <c r="N507" s="633" t="str">
        <f t="shared" si="1374"/>
        <v/>
      </c>
      <c r="O507" s="633" t="str">
        <f t="shared" si="1374"/>
        <v/>
      </c>
      <c r="P507" s="633" t="str">
        <f t="shared" si="1374"/>
        <v/>
      </c>
      <c r="Q507" s="633" t="str">
        <f t="shared" si="1374"/>
        <v/>
      </c>
      <c r="R507" s="633" t="str">
        <f t="shared" si="1374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5">IF(V506="","",V502*V503*V506)</f>
        <v>239.97599999999997</v>
      </c>
      <c r="W507" s="633" t="str">
        <f t="shared" si="1375"/>
        <v/>
      </c>
      <c r="X507" s="633" t="str">
        <f t="shared" si="1375"/>
        <v/>
      </c>
      <c r="Y507" s="633" t="str">
        <f t="shared" si="1375"/>
        <v/>
      </c>
      <c r="Z507" s="633" t="str">
        <f t="shared" si="1375"/>
        <v/>
      </c>
      <c r="AA507" s="633" t="str">
        <f t="shared" si="1375"/>
        <v/>
      </c>
      <c r="AB507" s="633" t="str">
        <f t="shared" si="1375"/>
        <v/>
      </c>
      <c r="AC507" s="633" t="str">
        <f t="shared" si="1375"/>
        <v/>
      </c>
      <c r="AD507" s="633" t="str">
        <f t="shared" si="1375"/>
        <v/>
      </c>
      <c r="AE507" s="633" t="str">
        <f t="shared" si="1375"/>
        <v/>
      </c>
      <c r="AF507" s="633" t="str">
        <f t="shared" si="1375"/>
        <v/>
      </c>
      <c r="AG507" s="633" t="str">
        <f t="shared" si="1375"/>
        <v/>
      </c>
      <c r="AH507" s="633" t="str">
        <f t="shared" si="1375"/>
        <v/>
      </c>
      <c r="AI507" s="633" t="str">
        <f t="shared" si="1375"/>
        <v/>
      </c>
      <c r="AJ507" s="633" t="str">
        <f t="shared" si="1375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6">IF(AN506="","",AN502*AN503*AN506)</f>
        <v/>
      </c>
      <c r="AO507" s="633" t="str">
        <f t="shared" si="1376"/>
        <v/>
      </c>
      <c r="AP507" s="633" t="str">
        <f t="shared" si="1376"/>
        <v/>
      </c>
      <c r="AQ507" s="633" t="str">
        <f t="shared" si="1376"/>
        <v/>
      </c>
      <c r="AR507" s="633" t="str">
        <f t="shared" si="1376"/>
        <v/>
      </c>
      <c r="AS507" s="633" t="str">
        <f t="shared" si="1376"/>
        <v/>
      </c>
      <c r="AT507" s="633">
        <f t="shared" si="1376"/>
        <v>900</v>
      </c>
      <c r="AU507" s="633" t="str">
        <f t="shared" si="1376"/>
        <v/>
      </c>
      <c r="AV507" s="633" t="str">
        <f t="shared" si="1376"/>
        <v/>
      </c>
      <c r="AW507" s="633" t="str">
        <f t="shared" si="1376"/>
        <v/>
      </c>
      <c r="AX507" s="633" t="str">
        <f t="shared" si="1376"/>
        <v/>
      </c>
      <c r="AY507" s="633" t="str">
        <f t="shared" si="1376"/>
        <v/>
      </c>
      <c r="AZ507" s="633" t="str">
        <f t="shared" si="1376"/>
        <v/>
      </c>
      <c r="BA507" s="633" t="str">
        <f t="shared" si="1376"/>
        <v/>
      </c>
      <c r="BB507" s="633" t="str">
        <f t="shared" si="1376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7">IF(BF506="","",BF502*BF503*BF506)</f>
        <v>360</v>
      </c>
      <c r="BG507" s="633" t="str">
        <f t="shared" si="1377"/>
        <v/>
      </c>
      <c r="BH507" s="633" t="str">
        <f t="shared" si="1377"/>
        <v/>
      </c>
      <c r="BI507" s="633" t="str">
        <f t="shared" si="1377"/>
        <v/>
      </c>
      <c r="BJ507" s="633" t="str">
        <f t="shared" si="1377"/>
        <v/>
      </c>
      <c r="BK507" s="633" t="str">
        <f t="shared" si="1377"/>
        <v/>
      </c>
      <c r="BL507" s="633" t="str">
        <f t="shared" si="1377"/>
        <v/>
      </c>
      <c r="BM507" s="633" t="str">
        <f t="shared" si="1377"/>
        <v/>
      </c>
      <c r="BN507" s="633" t="str">
        <f t="shared" si="1377"/>
        <v/>
      </c>
      <c r="BO507" s="633" t="str">
        <f t="shared" si="1377"/>
        <v/>
      </c>
      <c r="BP507" s="633" t="str">
        <f t="shared" si="1377"/>
        <v/>
      </c>
      <c r="BQ507" s="633" t="str">
        <f t="shared" si="1377"/>
        <v/>
      </c>
      <c r="BR507" s="633" t="str">
        <f t="shared" si="1377"/>
        <v/>
      </c>
      <c r="BS507" s="633" t="str">
        <f t="shared" si="1377"/>
        <v/>
      </c>
      <c r="BT507" s="633" t="str">
        <f t="shared" si="1377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8" t="str">
        <f t="shared" si="1352"/>
        <v/>
      </c>
      <c r="CE507" s="1349" t="str">
        <f t="shared" si="1373"/>
        <v/>
      </c>
      <c r="CF507" s="1350" t="str">
        <f t="shared" si="1373"/>
        <v/>
      </c>
      <c r="CG507" s="1350" t="str">
        <f t="shared" si="1373"/>
        <v/>
      </c>
      <c r="CH507" s="1350" t="str">
        <f t="shared" si="1373"/>
        <v/>
      </c>
      <c r="CI507" s="1350" t="str">
        <f t="shared" si="1373"/>
        <v/>
      </c>
      <c r="CJ507" s="1350" t="str">
        <f t="shared" si="1373"/>
        <v/>
      </c>
      <c r="CK507" s="1351" t="str">
        <f t="shared" si="1373"/>
        <v/>
      </c>
      <c r="CL507" s="1351">
        <f t="shared" si="1373"/>
        <v>360</v>
      </c>
      <c r="CM507" s="1351" t="str">
        <f t="shared" si="1373"/>
        <v/>
      </c>
      <c r="CN507" s="1350" t="str">
        <f t="shared" si="1373"/>
        <v/>
      </c>
      <c r="CO507" s="1350" t="str">
        <f t="shared" si="1373"/>
        <v/>
      </c>
      <c r="CP507" s="1350" t="str">
        <f t="shared" si="1373"/>
        <v/>
      </c>
      <c r="CQ507" s="1350" t="str">
        <f t="shared" si="1373"/>
        <v/>
      </c>
      <c r="CR507" s="1350" t="str">
        <f t="shared" si="1373"/>
        <v/>
      </c>
      <c r="CS507" s="1349" t="str">
        <f t="shared" si="1373"/>
        <v/>
      </c>
      <c r="CT507" s="1352" t="str">
        <f t="shared" si="1373"/>
        <v/>
      </c>
      <c r="CU507" s="552" t="str">
        <f t="shared" si="1331"/>
        <v/>
      </c>
      <c r="CV507" s="553" t="str">
        <f t="shared" si="1332"/>
        <v/>
      </c>
      <c r="CW507" s="554" t="str">
        <f t="shared" si="1333"/>
        <v/>
      </c>
      <c r="CX507" s="554" t="str">
        <f t="shared" si="1334"/>
        <v/>
      </c>
      <c r="CY507" s="554" t="str">
        <f t="shared" si="1335"/>
        <v/>
      </c>
      <c r="CZ507" s="554" t="str">
        <f t="shared" si="1336"/>
        <v/>
      </c>
      <c r="DA507" s="554" t="str">
        <f t="shared" si="1337"/>
        <v/>
      </c>
      <c r="DB507" s="555" t="str">
        <f t="shared" si="1338"/>
        <v/>
      </c>
      <c r="DC507" s="555">
        <f t="shared" si="1339"/>
        <v>360</v>
      </c>
      <c r="DD507" s="555" t="str">
        <f t="shared" si="1340"/>
        <v/>
      </c>
      <c r="DE507" s="554" t="str">
        <f t="shared" si="1341"/>
        <v/>
      </c>
      <c r="DF507" s="554" t="str">
        <f t="shared" si="1342"/>
        <v/>
      </c>
      <c r="DG507" s="554" t="str">
        <f t="shared" si="1343"/>
        <v/>
      </c>
      <c r="DH507" s="554" t="str">
        <f t="shared" si="1344"/>
        <v/>
      </c>
      <c r="DI507" s="554" t="str">
        <f t="shared" si="1345"/>
        <v/>
      </c>
      <c r="DJ507" s="553" t="str">
        <f t="shared" si="1346"/>
        <v/>
      </c>
      <c r="DK507" s="552" t="str">
        <f t="shared" si="1347"/>
        <v/>
      </c>
      <c r="DL507" s="657">
        <f t="shared" si="1348"/>
        <v>1</v>
      </c>
      <c r="DM507" s="106">
        <f t="shared" si="1349"/>
        <v>2</v>
      </c>
      <c r="DN507" s="106">
        <f t="shared" si="1350"/>
        <v>3</v>
      </c>
      <c r="DO507" s="106">
        <f t="shared" si="1351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50" t="s">
        <v>726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8" t="str">
        <f t="shared" si="1352"/>
        <v/>
      </c>
      <c r="CE508" s="1349" t="str">
        <f t="shared" si="1373"/>
        <v/>
      </c>
      <c r="CF508" s="1350" t="str">
        <f t="shared" si="1373"/>
        <v/>
      </c>
      <c r="CG508" s="1350" t="str">
        <f t="shared" si="1373"/>
        <v/>
      </c>
      <c r="CH508" s="1350">
        <f t="shared" si="1373"/>
        <v>1</v>
      </c>
      <c r="CI508" s="1350">
        <f t="shared" si="1373"/>
        <v>2</v>
      </c>
      <c r="CJ508" s="1350">
        <f t="shared" si="1373"/>
        <v>4</v>
      </c>
      <c r="CK508" s="1351">
        <f t="shared" si="1373"/>
        <v>4</v>
      </c>
      <c r="CL508" s="1351">
        <f t="shared" si="1373"/>
        <v>4</v>
      </c>
      <c r="CM508" s="1351">
        <f t="shared" si="1373"/>
        <v>8.6660000000000004</v>
      </c>
      <c r="CN508" s="1350">
        <f t="shared" si="1373"/>
        <v>12</v>
      </c>
      <c r="CO508" s="1350">
        <f t="shared" si="1373"/>
        <v>20</v>
      </c>
      <c r="CP508" s="1350">
        <f t="shared" si="1373"/>
        <v>60</v>
      </c>
      <c r="CQ508" s="1350" t="str">
        <f t="shared" si="1373"/>
        <v/>
      </c>
      <c r="CR508" s="1350" t="str">
        <f t="shared" si="1373"/>
        <v/>
      </c>
      <c r="CS508" s="1349" t="str">
        <f t="shared" si="1373"/>
        <v/>
      </c>
      <c r="CT508" s="1352" t="str">
        <f t="shared" si="1373"/>
        <v/>
      </c>
      <c r="CU508" s="552" t="str">
        <f t="shared" si="1331"/>
        <v/>
      </c>
      <c r="CV508" s="553" t="str">
        <f t="shared" si="1332"/>
        <v/>
      </c>
      <c r="CW508" s="554" t="str">
        <f t="shared" si="1333"/>
        <v/>
      </c>
      <c r="CX508" s="554" t="str">
        <f t="shared" si="1334"/>
        <v/>
      </c>
      <c r="CY508" s="554">
        <f t="shared" si="1335"/>
        <v>1</v>
      </c>
      <c r="CZ508" s="554">
        <f t="shared" si="1336"/>
        <v>2</v>
      </c>
      <c r="DA508" s="554">
        <f t="shared" si="1337"/>
        <v>4</v>
      </c>
      <c r="DB508" s="555">
        <f t="shared" si="1338"/>
        <v>4</v>
      </c>
      <c r="DC508" s="555">
        <f t="shared" si="1339"/>
        <v>4</v>
      </c>
      <c r="DD508" s="555">
        <f t="shared" si="1340"/>
        <v>8.6660000000000004</v>
      </c>
      <c r="DE508" s="554">
        <f t="shared" si="1341"/>
        <v>12</v>
      </c>
      <c r="DF508" s="554">
        <f t="shared" si="1342"/>
        <v>20</v>
      </c>
      <c r="DG508" s="554">
        <f t="shared" si="1343"/>
        <v>60</v>
      </c>
      <c r="DH508" s="554" t="str">
        <f t="shared" si="1344"/>
        <v/>
      </c>
      <c r="DI508" s="554" t="str">
        <f t="shared" si="1345"/>
        <v/>
      </c>
      <c r="DJ508" s="553" t="str">
        <f t="shared" si="1346"/>
        <v/>
      </c>
      <c r="DK508" s="552" t="str">
        <f t="shared" si="1347"/>
        <v/>
      </c>
      <c r="DL508" s="657">
        <f t="shared" si="1348"/>
        <v>4</v>
      </c>
      <c r="DM508" s="106">
        <f t="shared" si="1349"/>
        <v>3</v>
      </c>
      <c r="DN508" s="106">
        <f t="shared" si="1350"/>
        <v>6</v>
      </c>
      <c r="DO508" s="106">
        <f t="shared" si="1351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286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8" t="str">
        <f t="shared" si="1352"/>
        <v/>
      </c>
      <c r="CE509" s="1349" t="str">
        <f t="shared" si="1373"/>
        <v/>
      </c>
      <c r="CF509" s="1350" t="str">
        <f t="shared" si="1373"/>
        <v/>
      </c>
      <c r="CG509" s="1350" t="str">
        <f t="shared" si="1373"/>
        <v/>
      </c>
      <c r="CH509" s="1350">
        <f t="shared" si="1373"/>
        <v>1</v>
      </c>
      <c r="CI509" s="1350">
        <f t="shared" si="1373"/>
        <v>1</v>
      </c>
      <c r="CJ509" s="1350">
        <f t="shared" si="1373"/>
        <v>12</v>
      </c>
      <c r="CK509" s="1351">
        <f t="shared" si="1373"/>
        <v>12</v>
      </c>
      <c r="CL509" s="1351">
        <f t="shared" si="1373"/>
        <v>12</v>
      </c>
      <c r="CM509" s="1351">
        <f t="shared" si="1373"/>
        <v>12</v>
      </c>
      <c r="CN509" s="1350">
        <f t="shared" si="1373"/>
        <v>12</v>
      </c>
      <c r="CO509" s="1350">
        <f t="shared" si="1373"/>
        <v>12</v>
      </c>
      <c r="CP509" s="1350">
        <f t="shared" si="1373"/>
        <v>52</v>
      </c>
      <c r="CQ509" s="1350" t="str">
        <f t="shared" si="1373"/>
        <v/>
      </c>
      <c r="CR509" s="1350" t="str">
        <f t="shared" si="1373"/>
        <v/>
      </c>
      <c r="CS509" s="1349" t="str">
        <f t="shared" si="1373"/>
        <v/>
      </c>
      <c r="CT509" s="1352" t="str">
        <f t="shared" si="1373"/>
        <v/>
      </c>
      <c r="CU509" s="552" t="str">
        <f t="shared" si="1331"/>
        <v/>
      </c>
      <c r="CV509" s="553" t="str">
        <f t="shared" si="1332"/>
        <v/>
      </c>
      <c r="CW509" s="554" t="str">
        <f t="shared" si="1333"/>
        <v/>
      </c>
      <c r="CX509" s="554" t="str">
        <f t="shared" si="1334"/>
        <v/>
      </c>
      <c r="CY509" s="554">
        <f t="shared" si="1335"/>
        <v>1</v>
      </c>
      <c r="CZ509" s="554">
        <f t="shared" si="1336"/>
        <v>1</v>
      </c>
      <c r="DA509" s="554">
        <f t="shared" si="1337"/>
        <v>12</v>
      </c>
      <c r="DB509" s="555">
        <f t="shared" si="1338"/>
        <v>12</v>
      </c>
      <c r="DC509" s="555">
        <f t="shared" si="1339"/>
        <v>12</v>
      </c>
      <c r="DD509" s="555">
        <f t="shared" si="1340"/>
        <v>12</v>
      </c>
      <c r="DE509" s="554">
        <f t="shared" si="1341"/>
        <v>12</v>
      </c>
      <c r="DF509" s="554">
        <f t="shared" si="1342"/>
        <v>12</v>
      </c>
      <c r="DG509" s="554">
        <f t="shared" si="1343"/>
        <v>52</v>
      </c>
      <c r="DH509" s="554" t="str">
        <f t="shared" si="1344"/>
        <v/>
      </c>
      <c r="DI509" s="554" t="str">
        <f t="shared" si="1345"/>
        <v/>
      </c>
      <c r="DJ509" s="553" t="str">
        <f t="shared" si="1346"/>
        <v/>
      </c>
      <c r="DK509" s="552" t="str">
        <f t="shared" si="1347"/>
        <v/>
      </c>
      <c r="DL509" s="657">
        <f t="shared" si="1348"/>
        <v>4</v>
      </c>
      <c r="DM509" s="106">
        <f t="shared" si="1349"/>
        <v>3</v>
      </c>
      <c r="DN509" s="106">
        <f t="shared" si="1350"/>
        <v>6</v>
      </c>
      <c r="DO509" s="106">
        <f t="shared" si="1351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78">4000*$K$1</f>
        <v>4000</v>
      </c>
      <c r="C510" s="766">
        <f t="shared" si="1378"/>
        <v>4000</v>
      </c>
      <c r="D510" s="766">
        <f t="shared" si="1378"/>
        <v>4000</v>
      </c>
      <c r="E510" s="766">
        <f t="shared" si="1378"/>
        <v>4000</v>
      </c>
      <c r="F510" s="766">
        <f t="shared" si="1378"/>
        <v>4000</v>
      </c>
      <c r="G510" s="766">
        <f t="shared" si="1378"/>
        <v>4000</v>
      </c>
      <c r="H510" s="766">
        <f t="shared" si="1378"/>
        <v>4000</v>
      </c>
      <c r="I510" s="766">
        <f t="shared" si="1378"/>
        <v>4000</v>
      </c>
      <c r="J510" s="766">
        <f t="shared" si="1378"/>
        <v>4000</v>
      </c>
      <c r="K510" s="766">
        <f t="shared" si="1378"/>
        <v>4000</v>
      </c>
      <c r="L510" s="766">
        <f>4000*$K$1</f>
        <v>4000</v>
      </c>
      <c r="M510" s="766">
        <f t="shared" ref="M510:R510" si="1379">4000*$K$1</f>
        <v>4000</v>
      </c>
      <c r="N510" s="766">
        <f t="shared" si="1379"/>
        <v>4000</v>
      </c>
      <c r="O510" s="766">
        <f t="shared" si="1379"/>
        <v>4000</v>
      </c>
      <c r="P510" s="766">
        <f t="shared" si="1379"/>
        <v>4000</v>
      </c>
      <c r="Q510" s="766">
        <f t="shared" si="1379"/>
        <v>4000</v>
      </c>
      <c r="R510" s="766">
        <f t="shared" si="1379"/>
        <v>4000</v>
      </c>
      <c r="S510" s="606"/>
      <c r="T510" s="766">
        <f t="shared" ref="T510:AC510" si="1380">4000*$K$1</f>
        <v>4000</v>
      </c>
      <c r="U510" s="766">
        <f t="shared" si="1380"/>
        <v>4000</v>
      </c>
      <c r="V510" s="766">
        <f t="shared" si="1380"/>
        <v>4000</v>
      </c>
      <c r="W510" s="766">
        <f t="shared" si="1380"/>
        <v>4000</v>
      </c>
      <c r="X510" s="766">
        <f t="shared" si="1380"/>
        <v>4000</v>
      </c>
      <c r="Y510" s="766">
        <f t="shared" si="1380"/>
        <v>4000</v>
      </c>
      <c r="Z510" s="766">
        <v>4000</v>
      </c>
      <c r="AA510" s="766">
        <f t="shared" si="1380"/>
        <v>4000</v>
      </c>
      <c r="AB510" s="766">
        <f t="shared" si="1380"/>
        <v>4000</v>
      </c>
      <c r="AC510" s="766">
        <f t="shared" si="1380"/>
        <v>4000</v>
      </c>
      <c r="AD510" s="766">
        <f>4000*$K$1</f>
        <v>4000</v>
      </c>
      <c r="AE510" s="766">
        <f t="shared" ref="AE510:AJ510" si="1381">4000*$K$1</f>
        <v>4000</v>
      </c>
      <c r="AF510" s="766">
        <f t="shared" si="1381"/>
        <v>4000</v>
      </c>
      <c r="AG510" s="766">
        <f t="shared" si="1381"/>
        <v>4000</v>
      </c>
      <c r="AH510" s="766">
        <f t="shared" si="1381"/>
        <v>4000</v>
      </c>
      <c r="AI510" s="766">
        <f t="shared" si="1381"/>
        <v>4000</v>
      </c>
      <c r="AJ510" s="766">
        <f t="shared" si="1381"/>
        <v>4000</v>
      </c>
      <c r="AK510" s="606"/>
      <c r="AL510" s="766">
        <f t="shared" ref="AL510:AU510" si="1382">4000*$K$1</f>
        <v>4000</v>
      </c>
      <c r="AM510" s="766">
        <v>4000</v>
      </c>
      <c r="AN510" s="766">
        <f t="shared" si="1382"/>
        <v>4000</v>
      </c>
      <c r="AO510" s="766">
        <f t="shared" si="1382"/>
        <v>4000</v>
      </c>
      <c r="AP510" s="766">
        <f t="shared" si="1382"/>
        <v>4000</v>
      </c>
      <c r="AQ510" s="766">
        <f t="shared" si="1382"/>
        <v>4000</v>
      </c>
      <c r="AR510" s="766">
        <f t="shared" si="1382"/>
        <v>4000</v>
      </c>
      <c r="AS510" s="766">
        <f t="shared" si="1382"/>
        <v>4000</v>
      </c>
      <c r="AT510" s="766">
        <f t="shared" si="1382"/>
        <v>4000</v>
      </c>
      <c r="AU510" s="766">
        <f t="shared" si="1382"/>
        <v>4000</v>
      </c>
      <c r="AV510" s="766">
        <f>4000*$K$1</f>
        <v>4000</v>
      </c>
      <c r="AW510" s="766">
        <f t="shared" ref="AW510:BB510" si="1383">4000*$K$1</f>
        <v>4000</v>
      </c>
      <c r="AX510" s="766">
        <f t="shared" si="1383"/>
        <v>4000</v>
      </c>
      <c r="AY510" s="766">
        <f t="shared" si="1383"/>
        <v>4000</v>
      </c>
      <c r="AZ510" s="766">
        <f t="shared" si="1383"/>
        <v>4000</v>
      </c>
      <c r="BA510" s="766">
        <f t="shared" si="1383"/>
        <v>4000</v>
      </c>
      <c r="BB510" s="766">
        <f t="shared" si="1383"/>
        <v>4000</v>
      </c>
      <c r="BC510" s="760"/>
      <c r="BD510" s="766">
        <f t="shared" ref="BD510:BM510" si="1384">4000*$K$1</f>
        <v>4000</v>
      </c>
      <c r="BE510" s="766">
        <f t="shared" si="1384"/>
        <v>4000</v>
      </c>
      <c r="BF510" s="766">
        <f t="shared" si="1384"/>
        <v>4000</v>
      </c>
      <c r="BG510" s="766">
        <f t="shared" si="1384"/>
        <v>4000</v>
      </c>
      <c r="BH510" s="766">
        <f t="shared" si="1384"/>
        <v>4000</v>
      </c>
      <c r="BI510" s="766">
        <f t="shared" si="1384"/>
        <v>4000</v>
      </c>
      <c r="BJ510" s="766">
        <f t="shared" si="1384"/>
        <v>4000</v>
      </c>
      <c r="BK510" s="766">
        <f t="shared" si="1384"/>
        <v>4000</v>
      </c>
      <c r="BL510" s="766">
        <f t="shared" si="1384"/>
        <v>4000</v>
      </c>
      <c r="BM510" s="766">
        <f t="shared" si="1384"/>
        <v>4000</v>
      </c>
      <c r="BN510" s="766">
        <f>4000*$K$1</f>
        <v>4000</v>
      </c>
      <c r="BO510" s="766">
        <f t="shared" ref="BO510:BY510" si="1385">4000*$K$1</f>
        <v>4000</v>
      </c>
      <c r="BP510" s="766">
        <f t="shared" si="1385"/>
        <v>4000</v>
      </c>
      <c r="BQ510" s="766">
        <f t="shared" si="1385"/>
        <v>4000</v>
      </c>
      <c r="BR510" s="766">
        <f t="shared" si="1385"/>
        <v>4000</v>
      </c>
      <c r="BS510" s="766">
        <f t="shared" si="1385"/>
        <v>4000</v>
      </c>
      <c r="BT510" s="766">
        <f t="shared" si="1385"/>
        <v>4000</v>
      </c>
      <c r="BU510" s="760"/>
      <c r="BV510" s="766">
        <f t="shared" si="1385"/>
        <v>4000</v>
      </c>
      <c r="BW510" s="766">
        <f t="shared" si="1385"/>
        <v>4000</v>
      </c>
      <c r="BX510" s="766">
        <f t="shared" si="1385"/>
        <v>4000</v>
      </c>
      <c r="BY510" s="766">
        <f t="shared" si="1385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8">
        <f t="shared" si="1352"/>
        <v>4000</v>
      </c>
      <c r="CE510" s="1349">
        <f t="shared" si="1373"/>
        <v>4000</v>
      </c>
      <c r="CF510" s="1350">
        <f t="shared" si="1373"/>
        <v>4000</v>
      </c>
      <c r="CG510" s="1350">
        <f t="shared" si="1373"/>
        <v>4000</v>
      </c>
      <c r="CH510" s="1350">
        <f t="shared" si="1373"/>
        <v>4000</v>
      </c>
      <c r="CI510" s="1350">
        <f t="shared" si="1373"/>
        <v>4000</v>
      </c>
      <c r="CJ510" s="1350">
        <f t="shared" si="1373"/>
        <v>4000</v>
      </c>
      <c r="CK510" s="1351">
        <f t="shared" si="1373"/>
        <v>4000</v>
      </c>
      <c r="CL510" s="1351">
        <f t="shared" si="1373"/>
        <v>4000</v>
      </c>
      <c r="CM510" s="1351">
        <f t="shared" si="1373"/>
        <v>4000</v>
      </c>
      <c r="CN510" s="1350">
        <f t="shared" si="1373"/>
        <v>4000</v>
      </c>
      <c r="CO510" s="1350">
        <f t="shared" si="1373"/>
        <v>4000</v>
      </c>
      <c r="CP510" s="1350">
        <f t="shared" si="1373"/>
        <v>4000</v>
      </c>
      <c r="CQ510" s="1350">
        <f t="shared" si="1373"/>
        <v>4000</v>
      </c>
      <c r="CR510" s="1350">
        <f t="shared" si="1373"/>
        <v>4000</v>
      </c>
      <c r="CS510" s="1349">
        <f t="shared" si="1373"/>
        <v>4000</v>
      </c>
      <c r="CT510" s="1352">
        <f t="shared" si="1373"/>
        <v>4000</v>
      </c>
      <c r="CU510" s="552">
        <f t="shared" si="1331"/>
        <v>4000</v>
      </c>
      <c r="CV510" s="553">
        <f t="shared" si="1332"/>
        <v>4000</v>
      </c>
      <c r="CW510" s="554">
        <f t="shared" si="1333"/>
        <v>4000</v>
      </c>
      <c r="CX510" s="554">
        <f t="shared" si="1334"/>
        <v>4000</v>
      </c>
      <c r="CY510" s="554">
        <f t="shared" si="1335"/>
        <v>4000</v>
      </c>
      <c r="CZ510" s="554">
        <f t="shared" si="1336"/>
        <v>4000</v>
      </c>
      <c r="DA510" s="554">
        <f t="shared" si="1337"/>
        <v>4000</v>
      </c>
      <c r="DB510" s="555">
        <f t="shared" si="1338"/>
        <v>4000</v>
      </c>
      <c r="DC510" s="555">
        <f t="shared" si="1339"/>
        <v>4000</v>
      </c>
      <c r="DD510" s="555">
        <f t="shared" si="1340"/>
        <v>4000</v>
      </c>
      <c r="DE510" s="554">
        <f t="shared" si="1341"/>
        <v>4000</v>
      </c>
      <c r="DF510" s="554">
        <f t="shared" si="1342"/>
        <v>4000</v>
      </c>
      <c r="DG510" s="554">
        <f t="shared" si="1343"/>
        <v>4000</v>
      </c>
      <c r="DH510" s="554">
        <f t="shared" si="1344"/>
        <v>4000</v>
      </c>
      <c r="DI510" s="554">
        <f t="shared" si="1345"/>
        <v>4000</v>
      </c>
      <c r="DJ510" s="553">
        <f t="shared" si="1346"/>
        <v>4000</v>
      </c>
      <c r="DK510" s="552">
        <f t="shared" si="1347"/>
        <v>4000</v>
      </c>
      <c r="DL510" s="657">
        <f t="shared" si="1348"/>
        <v>17</v>
      </c>
      <c r="DM510" s="106">
        <f t="shared" si="1349"/>
        <v>17</v>
      </c>
      <c r="DN510" s="106">
        <f t="shared" si="1350"/>
        <v>17</v>
      </c>
      <c r="DO510" s="106">
        <f t="shared" si="1351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3" t="str">
        <f t="shared" si="1352"/>
        <v/>
      </c>
      <c r="CE511" s="1354" t="str">
        <f t="shared" ref="CE511:CT517" si="138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5" t="str">
        <f t="shared" si="1386"/>
        <v/>
      </c>
      <c r="CG511" s="1355" t="str">
        <f t="shared" si="1386"/>
        <v/>
      </c>
      <c r="CH511" s="1355">
        <f t="shared" si="1386"/>
        <v>3.1311154598825828E-3</v>
      </c>
      <c r="CI511" s="1355">
        <f t="shared" si="1386"/>
        <v>3.9138943248532296E-3</v>
      </c>
      <c r="CJ511" s="1355">
        <f t="shared" si="1386"/>
        <v>1.5655577299412918E-2</v>
      </c>
      <c r="CK511" s="1356">
        <f t="shared" si="1386"/>
        <v>2.0874103065883887E-2</v>
      </c>
      <c r="CL511" s="1356">
        <f t="shared" si="1386"/>
        <v>2.466749688667497E-2</v>
      </c>
      <c r="CM511" s="1356">
        <f t="shared" si="1386"/>
        <v>2.5048923679060663E-2</v>
      </c>
      <c r="CN511" s="1355">
        <f t="shared" si="1386"/>
        <v>2.5048923679060663E-2</v>
      </c>
      <c r="CO511" s="1355">
        <f t="shared" si="1386"/>
        <v>2.7136333985649054E-2</v>
      </c>
      <c r="CP511" s="1355">
        <f t="shared" si="1386"/>
        <v>6.9580343552946289E-2</v>
      </c>
      <c r="CQ511" s="1355" t="str">
        <f t="shared" si="1386"/>
        <v/>
      </c>
      <c r="CR511" s="1355" t="str">
        <f t="shared" si="1386"/>
        <v/>
      </c>
      <c r="CS511" s="1354" t="str">
        <f t="shared" si="1386"/>
        <v/>
      </c>
      <c r="CT511" s="1357" t="str">
        <f t="shared" si="1386"/>
        <v/>
      </c>
      <c r="CU511" s="540" t="str">
        <f t="shared" si="1331"/>
        <v/>
      </c>
      <c r="CV511" s="541" t="str">
        <f t="shared" si="1332"/>
        <v/>
      </c>
      <c r="CW511" s="542" t="str">
        <f t="shared" si="1333"/>
        <v/>
      </c>
      <c r="CX511" s="542" t="str">
        <f t="shared" si="1334"/>
        <v/>
      </c>
      <c r="CY511" s="542">
        <f t="shared" si="1335"/>
        <v>3.1311154598825828E-3</v>
      </c>
      <c r="CZ511" s="542">
        <f t="shared" si="1336"/>
        <v>3.9138943248532296E-3</v>
      </c>
      <c r="DA511" s="542">
        <f t="shared" si="1337"/>
        <v>1.5655577299412918E-2</v>
      </c>
      <c r="DB511" s="543">
        <f t="shared" si="1338"/>
        <v>2.0874103065883887E-2</v>
      </c>
      <c r="DC511" s="543">
        <f t="shared" si="1339"/>
        <v>2.466749688667497E-2</v>
      </c>
      <c r="DD511" s="543">
        <f t="shared" si="1340"/>
        <v>2.5048923679060663E-2</v>
      </c>
      <c r="DE511" s="542">
        <f t="shared" si="1341"/>
        <v>2.5048923679060663E-2</v>
      </c>
      <c r="DF511" s="542">
        <f t="shared" si="1342"/>
        <v>2.7136333985649054E-2</v>
      </c>
      <c r="DG511" s="542">
        <f t="shared" si="1343"/>
        <v>6.9580343552946289E-2</v>
      </c>
      <c r="DH511" s="542" t="str">
        <f t="shared" si="1344"/>
        <v/>
      </c>
      <c r="DI511" s="542" t="str">
        <f t="shared" si="1345"/>
        <v/>
      </c>
      <c r="DJ511" s="541" t="str">
        <f t="shared" si="1346"/>
        <v/>
      </c>
      <c r="DK511" s="540" t="str">
        <f t="shared" si="1347"/>
        <v/>
      </c>
      <c r="DL511" s="657">
        <f t="shared" si="1348"/>
        <v>4</v>
      </c>
      <c r="DM511" s="106">
        <f t="shared" si="1349"/>
        <v>3</v>
      </c>
      <c r="DN511" s="106">
        <f t="shared" si="1350"/>
        <v>6</v>
      </c>
      <c r="DO511" s="106">
        <f t="shared" si="1351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285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8" t="str">
        <f t="shared" si="1352"/>
        <v/>
      </c>
      <c r="CE512" s="1349" t="str">
        <f t="shared" ref="CE512:CS512" si="138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387"/>
        <v/>
      </c>
      <c r="CG512" s="1350" t="str">
        <f t="shared" si="1387"/>
        <v/>
      </c>
      <c r="CH512" s="1350">
        <f t="shared" si="1387"/>
        <v>6</v>
      </c>
      <c r="CI512" s="1350">
        <f t="shared" si="1387"/>
        <v>6.75</v>
      </c>
      <c r="CJ512" s="1350">
        <f t="shared" si="1387"/>
        <v>7</v>
      </c>
      <c r="CK512" s="1351">
        <f t="shared" si="1387"/>
        <v>7</v>
      </c>
      <c r="CL512" s="1351">
        <f t="shared" si="1387"/>
        <v>7</v>
      </c>
      <c r="CM512" s="1351">
        <f t="shared" si="1387"/>
        <v>8</v>
      </c>
      <c r="CN512" s="1350">
        <f t="shared" si="1387"/>
        <v>9</v>
      </c>
      <c r="CO512" s="1350">
        <f t="shared" si="1387"/>
        <v>10</v>
      </c>
      <c r="CP512" s="1350">
        <f t="shared" si="1387"/>
        <v>10</v>
      </c>
      <c r="CQ512" s="1350" t="str">
        <f t="shared" si="1387"/>
        <v/>
      </c>
      <c r="CR512" s="1350" t="str">
        <f t="shared" si="1387"/>
        <v/>
      </c>
      <c r="CS512" s="1349" t="str">
        <f t="shared" si="1387"/>
        <v/>
      </c>
      <c r="CT512" s="1352" t="str">
        <f t="shared" si="1386"/>
        <v/>
      </c>
      <c r="CU512" s="552" t="str">
        <f t="shared" si="1331"/>
        <v/>
      </c>
      <c r="CV512" s="553" t="str">
        <f t="shared" si="1332"/>
        <v/>
      </c>
      <c r="CW512" s="554" t="str">
        <f t="shared" si="1333"/>
        <v/>
      </c>
      <c r="CX512" s="554" t="str">
        <f t="shared" si="1334"/>
        <v/>
      </c>
      <c r="CY512" s="554">
        <f t="shared" si="1335"/>
        <v>6</v>
      </c>
      <c r="CZ512" s="554">
        <f t="shared" si="1336"/>
        <v>6.75</v>
      </c>
      <c r="DA512" s="554">
        <f t="shared" si="1337"/>
        <v>7</v>
      </c>
      <c r="DB512" s="555">
        <f t="shared" si="1338"/>
        <v>7</v>
      </c>
      <c r="DC512" s="555">
        <f t="shared" si="1339"/>
        <v>7</v>
      </c>
      <c r="DD512" s="555">
        <f t="shared" si="1340"/>
        <v>8</v>
      </c>
      <c r="DE512" s="554">
        <f t="shared" si="1341"/>
        <v>9</v>
      </c>
      <c r="DF512" s="554">
        <f t="shared" si="1342"/>
        <v>10</v>
      </c>
      <c r="DG512" s="554">
        <f t="shared" si="1343"/>
        <v>10</v>
      </c>
      <c r="DH512" s="554" t="str">
        <f t="shared" si="1344"/>
        <v/>
      </c>
      <c r="DI512" s="554" t="str">
        <f t="shared" si="1345"/>
        <v/>
      </c>
      <c r="DJ512" s="553" t="str">
        <f t="shared" si="1346"/>
        <v/>
      </c>
      <c r="DK512" s="552" t="str">
        <f t="shared" si="1347"/>
        <v/>
      </c>
      <c r="DL512" s="657">
        <f t="shared" si="1348"/>
        <v>4</v>
      </c>
      <c r="DM512" s="106">
        <f t="shared" si="1349"/>
        <v>3</v>
      </c>
      <c r="DN512" s="106">
        <f t="shared" si="1350"/>
        <v>6</v>
      </c>
      <c r="DO512" s="106">
        <f t="shared" si="1351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283</v>
      </c>
      <c r="B513" s="765" t="str">
        <f t="shared" ref="B513:R513" si="1388">IF(B512="","",B508*B509*B512)</f>
        <v/>
      </c>
      <c r="C513" s="765" t="str">
        <f t="shared" si="1388"/>
        <v/>
      </c>
      <c r="D513" s="765" t="str">
        <f t="shared" si="1388"/>
        <v/>
      </c>
      <c r="E513" s="765">
        <f t="shared" si="1388"/>
        <v>96</v>
      </c>
      <c r="F513" s="765">
        <f t="shared" si="1388"/>
        <v>96</v>
      </c>
      <c r="G513" s="765">
        <f t="shared" si="1388"/>
        <v>126</v>
      </c>
      <c r="H513" s="765" t="str">
        <f t="shared" si="1388"/>
        <v/>
      </c>
      <c r="I513" s="765" t="str">
        <f t="shared" si="1388"/>
        <v/>
      </c>
      <c r="J513" s="765">
        <f t="shared" si="1388"/>
        <v>85</v>
      </c>
      <c r="K513" s="765" t="str">
        <f t="shared" si="1388"/>
        <v/>
      </c>
      <c r="L513" s="765" t="str">
        <f t="shared" si="1388"/>
        <v/>
      </c>
      <c r="M513" s="765" t="str">
        <f t="shared" si="1388"/>
        <v/>
      </c>
      <c r="N513" s="765" t="str">
        <f t="shared" si="1388"/>
        <v/>
      </c>
      <c r="O513" s="765" t="str">
        <f t="shared" si="1388"/>
        <v/>
      </c>
      <c r="P513" s="765" t="str">
        <f t="shared" si="1388"/>
        <v/>
      </c>
      <c r="Q513" s="765" t="str">
        <f t="shared" si="1388"/>
        <v/>
      </c>
      <c r="R513" s="765" t="str">
        <f t="shared" si="1388"/>
        <v/>
      </c>
      <c r="S513" s="771"/>
      <c r="T513" s="765" t="str">
        <f t="shared" ref="T513:AJ513" si="1389">IF(T512="","",T508*T509*T512)</f>
        <v/>
      </c>
      <c r="U513" s="765" t="str">
        <f t="shared" si="1389"/>
        <v/>
      </c>
      <c r="V513" s="765">
        <f t="shared" si="1389"/>
        <v>96</v>
      </c>
      <c r="W513" s="765" t="str">
        <f t="shared" si="1389"/>
        <v/>
      </c>
      <c r="X513" s="765" t="str">
        <f t="shared" si="1389"/>
        <v/>
      </c>
      <c r="Y513" s="765" t="str">
        <f t="shared" si="1389"/>
        <v/>
      </c>
      <c r="Z513" s="765">
        <f t="shared" si="1389"/>
        <v>21</v>
      </c>
      <c r="AA513" s="765" t="str">
        <f t="shared" si="1389"/>
        <v/>
      </c>
      <c r="AB513" s="765">
        <f t="shared" si="1389"/>
        <v>156</v>
      </c>
      <c r="AC513" s="765" t="str">
        <f t="shared" si="1389"/>
        <v/>
      </c>
      <c r="AD513" s="765" t="str">
        <f t="shared" si="1389"/>
        <v/>
      </c>
      <c r="AE513" s="765" t="str">
        <f t="shared" si="1389"/>
        <v/>
      </c>
      <c r="AF513" s="765" t="str">
        <f t="shared" si="1389"/>
        <v/>
      </c>
      <c r="AG513" s="765" t="str">
        <f t="shared" si="1389"/>
        <v/>
      </c>
      <c r="AH513" s="765" t="str">
        <f t="shared" si="1389"/>
        <v/>
      </c>
      <c r="AI513" s="765" t="str">
        <f t="shared" si="1389"/>
        <v/>
      </c>
      <c r="AJ513" s="765" t="str">
        <f t="shared" si="1389"/>
        <v/>
      </c>
      <c r="AK513" s="771"/>
      <c r="AL513" s="765">
        <f t="shared" ref="AL513:BB513" si="1390">IF(AL512="","",AL508*AL509*AL512)</f>
        <v>240</v>
      </c>
      <c r="AM513" s="765" t="str">
        <f t="shared" si="1390"/>
        <v/>
      </c>
      <c r="AN513" s="765" t="str">
        <f t="shared" si="1390"/>
        <v/>
      </c>
      <c r="AO513" s="765">
        <f t="shared" si="1390"/>
        <v>288</v>
      </c>
      <c r="AP513" s="765">
        <f t="shared" si="1390"/>
        <v>168</v>
      </c>
      <c r="AQ513" s="765">
        <f t="shared" si="1390"/>
        <v>260</v>
      </c>
      <c r="AR513" s="765">
        <f t="shared" si="1390"/>
        <v>192</v>
      </c>
      <c r="AS513" s="765" t="str">
        <f t="shared" si="1390"/>
        <v/>
      </c>
      <c r="AT513" s="765">
        <f t="shared" si="1390"/>
        <v>204</v>
      </c>
      <c r="AU513" s="765" t="str">
        <f t="shared" si="1390"/>
        <v/>
      </c>
      <c r="AV513" s="765" t="str">
        <f t="shared" si="1390"/>
        <v/>
      </c>
      <c r="AW513" s="765" t="str">
        <f t="shared" si="1390"/>
        <v/>
      </c>
      <c r="AX513" s="765" t="str">
        <f t="shared" si="1390"/>
        <v/>
      </c>
      <c r="AY513" s="765" t="str">
        <f t="shared" si="1390"/>
        <v/>
      </c>
      <c r="AZ513" s="765" t="str">
        <f t="shared" si="1390"/>
        <v/>
      </c>
      <c r="BA513" s="765" t="str">
        <f t="shared" si="1390"/>
        <v/>
      </c>
      <c r="BB513" s="765" t="str">
        <f t="shared" si="1390"/>
        <v/>
      </c>
      <c r="BC513" s="771"/>
      <c r="BD513" s="765">
        <f t="shared" ref="BD513:BT513" si="1391">IF(BD512="","",BD508*BD509*BD512)</f>
        <v>288</v>
      </c>
      <c r="BE513" s="765">
        <f t="shared" si="1391"/>
        <v>240</v>
      </c>
      <c r="BF513" s="765">
        <f t="shared" si="1391"/>
        <v>420</v>
      </c>
      <c r="BG513" s="765">
        <f t="shared" si="1391"/>
        <v>1620</v>
      </c>
      <c r="BH513" s="765">
        <f t="shared" si="1391"/>
        <v>1039.92</v>
      </c>
      <c r="BI513" s="765">
        <f t="shared" si="1391"/>
        <v>84</v>
      </c>
      <c r="BJ513" s="765">
        <f t="shared" si="1391"/>
        <v>384</v>
      </c>
      <c r="BK513" s="765">
        <f t="shared" si="1391"/>
        <v>336</v>
      </c>
      <c r="BL513" s="765">
        <f t="shared" si="1391"/>
        <v>468</v>
      </c>
      <c r="BM513" s="765" t="str">
        <f t="shared" si="1391"/>
        <v/>
      </c>
      <c r="BN513" s="765" t="str">
        <f t="shared" si="1391"/>
        <v/>
      </c>
      <c r="BO513" s="765" t="str">
        <f t="shared" si="1391"/>
        <v/>
      </c>
      <c r="BP513" s="765" t="str">
        <f t="shared" si="1391"/>
        <v/>
      </c>
      <c r="BQ513" s="765" t="str">
        <f t="shared" si="1391"/>
        <v/>
      </c>
      <c r="BR513" s="765" t="str">
        <f t="shared" si="1391"/>
        <v/>
      </c>
      <c r="BS513" s="765" t="str">
        <f t="shared" si="1391"/>
        <v/>
      </c>
      <c r="BT513" s="765" t="str">
        <f t="shared" si="1391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8" t="str">
        <f t="shared" si="1352"/>
        <v/>
      </c>
      <c r="CE513" s="1349" t="str">
        <f t="shared" si="1386"/>
        <v/>
      </c>
      <c r="CF513" s="1350" t="str">
        <f t="shared" si="1386"/>
        <v/>
      </c>
      <c r="CG513" s="1350" t="str">
        <f t="shared" si="1386"/>
        <v/>
      </c>
      <c r="CH513" s="1350">
        <f t="shared" si="1386"/>
        <v>84</v>
      </c>
      <c r="CI513" s="1350">
        <f t="shared" si="1386"/>
        <v>240</v>
      </c>
      <c r="CJ513" s="1350">
        <f t="shared" si="1386"/>
        <v>288</v>
      </c>
      <c r="CK513" s="1351">
        <f t="shared" si="1386"/>
        <v>336</v>
      </c>
      <c r="CL513" s="1351">
        <f t="shared" si="1386"/>
        <v>384</v>
      </c>
      <c r="CM513" s="1351">
        <f t="shared" si="1386"/>
        <v>420</v>
      </c>
      <c r="CN513" s="1350">
        <f t="shared" si="1386"/>
        <v>468</v>
      </c>
      <c r="CO513" s="1350">
        <f t="shared" si="1386"/>
        <v>1039.92</v>
      </c>
      <c r="CP513" s="1350">
        <f t="shared" si="1386"/>
        <v>1620</v>
      </c>
      <c r="CQ513" s="1350" t="str">
        <f t="shared" si="1386"/>
        <v/>
      </c>
      <c r="CR513" s="1350" t="str">
        <f t="shared" si="1386"/>
        <v/>
      </c>
      <c r="CS513" s="1349" t="str">
        <f t="shared" si="1386"/>
        <v/>
      </c>
      <c r="CT513" s="1352" t="str">
        <f t="shared" si="1386"/>
        <v/>
      </c>
      <c r="CU513" s="552" t="str">
        <f t="shared" si="1331"/>
        <v/>
      </c>
      <c r="CV513" s="553" t="str">
        <f t="shared" si="1332"/>
        <v/>
      </c>
      <c r="CW513" s="554" t="str">
        <f t="shared" si="1333"/>
        <v/>
      </c>
      <c r="CX513" s="554" t="str">
        <f t="shared" si="1334"/>
        <v/>
      </c>
      <c r="CY513" s="554">
        <f t="shared" si="1335"/>
        <v>84</v>
      </c>
      <c r="CZ513" s="554">
        <f t="shared" si="1336"/>
        <v>240</v>
      </c>
      <c r="DA513" s="554">
        <f t="shared" si="1337"/>
        <v>288</v>
      </c>
      <c r="DB513" s="555">
        <f t="shared" si="1338"/>
        <v>336</v>
      </c>
      <c r="DC513" s="555">
        <f t="shared" si="1339"/>
        <v>384</v>
      </c>
      <c r="DD513" s="555">
        <f t="shared" si="1340"/>
        <v>420</v>
      </c>
      <c r="DE513" s="554">
        <f t="shared" si="1341"/>
        <v>468</v>
      </c>
      <c r="DF513" s="554">
        <f t="shared" si="1342"/>
        <v>1039.92</v>
      </c>
      <c r="DG513" s="554">
        <f t="shared" si="1343"/>
        <v>1620</v>
      </c>
      <c r="DH513" s="554" t="str">
        <f t="shared" si="1344"/>
        <v/>
      </c>
      <c r="DI513" s="554" t="str">
        <f t="shared" si="1345"/>
        <v/>
      </c>
      <c r="DJ513" s="553" t="str">
        <f t="shared" si="1346"/>
        <v/>
      </c>
      <c r="DK513" s="552" t="str">
        <f t="shared" si="1347"/>
        <v/>
      </c>
      <c r="DL513" s="657">
        <f t="shared" si="1348"/>
        <v>4</v>
      </c>
      <c r="DM513" s="106">
        <f t="shared" si="1349"/>
        <v>3</v>
      </c>
      <c r="DN513" s="106">
        <f t="shared" si="1350"/>
        <v>6</v>
      </c>
      <c r="DO513" s="106">
        <f t="shared" si="1351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51" t="s">
        <v>287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8" t="str">
        <f t="shared" si="1352"/>
        <v/>
      </c>
      <c r="CE514" s="1349" t="str">
        <f t="shared" si="1386"/>
        <v/>
      </c>
      <c r="CF514" s="1350" t="str">
        <f t="shared" si="1386"/>
        <v/>
      </c>
      <c r="CG514" s="1350" t="str">
        <f t="shared" si="1386"/>
        <v/>
      </c>
      <c r="CH514" s="1350">
        <f t="shared" si="1386"/>
        <v>0.5</v>
      </c>
      <c r="CI514" s="1350">
        <f t="shared" si="1386"/>
        <v>0.75</v>
      </c>
      <c r="CJ514" s="1350">
        <f t="shared" si="1386"/>
        <v>1</v>
      </c>
      <c r="CK514" s="1351">
        <f t="shared" si="1386"/>
        <v>2.5</v>
      </c>
      <c r="CL514" s="1351">
        <f t="shared" si="1386"/>
        <v>5</v>
      </c>
      <c r="CM514" s="1351">
        <f t="shared" si="1386"/>
        <v>10</v>
      </c>
      <c r="CN514" s="1350">
        <f t="shared" si="1386"/>
        <v>10</v>
      </c>
      <c r="CO514" s="1350">
        <f t="shared" si="1386"/>
        <v>20</v>
      </c>
      <c r="CP514" s="1350">
        <f t="shared" si="1386"/>
        <v>60</v>
      </c>
      <c r="CQ514" s="1350" t="str">
        <f t="shared" si="1386"/>
        <v/>
      </c>
      <c r="CR514" s="1350" t="str">
        <f t="shared" si="1386"/>
        <v/>
      </c>
      <c r="CS514" s="1349" t="str">
        <f t="shared" si="1386"/>
        <v/>
      </c>
      <c r="CT514" s="1352" t="str">
        <f t="shared" si="1386"/>
        <v/>
      </c>
      <c r="CU514" s="552" t="str">
        <f t="shared" si="1331"/>
        <v/>
      </c>
      <c r="CV514" s="553" t="str">
        <f t="shared" si="1332"/>
        <v/>
      </c>
      <c r="CW514" s="554" t="str">
        <f t="shared" si="1333"/>
        <v/>
      </c>
      <c r="CX514" s="554" t="str">
        <f t="shared" si="1334"/>
        <v/>
      </c>
      <c r="CY514" s="554">
        <f t="shared" si="1335"/>
        <v>0.5</v>
      </c>
      <c r="CZ514" s="554">
        <f t="shared" si="1336"/>
        <v>0.75</v>
      </c>
      <c r="DA514" s="554">
        <f t="shared" si="1337"/>
        <v>1</v>
      </c>
      <c r="DB514" s="555">
        <f t="shared" si="1338"/>
        <v>2.5</v>
      </c>
      <c r="DC514" s="555">
        <f t="shared" si="1339"/>
        <v>5</v>
      </c>
      <c r="DD514" s="555">
        <f t="shared" si="1340"/>
        <v>10</v>
      </c>
      <c r="DE514" s="554">
        <f t="shared" si="1341"/>
        <v>10</v>
      </c>
      <c r="DF514" s="554">
        <f t="shared" si="1342"/>
        <v>20</v>
      </c>
      <c r="DG514" s="554">
        <f t="shared" si="1343"/>
        <v>60</v>
      </c>
      <c r="DH514" s="554" t="str">
        <f t="shared" si="1344"/>
        <v/>
      </c>
      <c r="DI514" s="554" t="str">
        <f t="shared" si="1345"/>
        <v/>
      </c>
      <c r="DJ514" s="553" t="str">
        <f t="shared" si="1346"/>
        <v/>
      </c>
      <c r="DK514" s="552" t="str">
        <f t="shared" si="1347"/>
        <v/>
      </c>
      <c r="DL514" s="657">
        <f t="shared" si="1348"/>
        <v>5</v>
      </c>
      <c r="DM514" s="106">
        <f t="shared" si="1349"/>
        <v>5</v>
      </c>
      <c r="DN514" s="106">
        <f t="shared" si="1350"/>
        <v>7</v>
      </c>
      <c r="DO514" s="106">
        <f t="shared" si="1351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286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8" t="str">
        <f t="shared" si="1352"/>
        <v/>
      </c>
      <c r="CE515" s="1349" t="str">
        <f t="shared" si="1386"/>
        <v/>
      </c>
      <c r="CF515" s="1350" t="str">
        <f t="shared" si="1386"/>
        <v/>
      </c>
      <c r="CG515" s="1350" t="str">
        <f t="shared" si="1386"/>
        <v/>
      </c>
      <c r="CH515" s="1350">
        <f t="shared" si="1386"/>
        <v>1</v>
      </c>
      <c r="CI515" s="1350">
        <f t="shared" si="1386"/>
        <v>12</v>
      </c>
      <c r="CJ515" s="1350">
        <f t="shared" si="1386"/>
        <v>12</v>
      </c>
      <c r="CK515" s="1351">
        <f t="shared" si="1386"/>
        <v>12</v>
      </c>
      <c r="CL515" s="1351">
        <f t="shared" si="1386"/>
        <v>12</v>
      </c>
      <c r="CM515" s="1351">
        <f t="shared" si="1386"/>
        <v>12</v>
      </c>
      <c r="CN515" s="1350">
        <f t="shared" si="1386"/>
        <v>12</v>
      </c>
      <c r="CO515" s="1350">
        <f t="shared" si="1386"/>
        <v>26</v>
      </c>
      <c r="CP515" s="1350">
        <f t="shared" si="1386"/>
        <v>48</v>
      </c>
      <c r="CQ515" s="1350" t="str">
        <f t="shared" si="1386"/>
        <v/>
      </c>
      <c r="CR515" s="1350" t="str">
        <f t="shared" si="1386"/>
        <v/>
      </c>
      <c r="CS515" s="1349" t="str">
        <f t="shared" si="1386"/>
        <v/>
      </c>
      <c r="CT515" s="1352" t="str">
        <f t="shared" si="1386"/>
        <v/>
      </c>
      <c r="CU515" s="552" t="str">
        <f t="shared" si="1331"/>
        <v/>
      </c>
      <c r="CV515" s="553" t="str">
        <f t="shared" si="1332"/>
        <v/>
      </c>
      <c r="CW515" s="554" t="str">
        <f t="shared" si="1333"/>
        <v/>
      </c>
      <c r="CX515" s="554" t="str">
        <f t="shared" si="1334"/>
        <v/>
      </c>
      <c r="CY515" s="554">
        <f t="shared" si="1335"/>
        <v>1</v>
      </c>
      <c r="CZ515" s="554">
        <f t="shared" si="1336"/>
        <v>12</v>
      </c>
      <c r="DA515" s="554">
        <f t="shared" si="1337"/>
        <v>12</v>
      </c>
      <c r="DB515" s="555">
        <f t="shared" si="1338"/>
        <v>12</v>
      </c>
      <c r="DC515" s="555">
        <f t="shared" si="1339"/>
        <v>12</v>
      </c>
      <c r="DD515" s="555">
        <f t="shared" si="1340"/>
        <v>12</v>
      </c>
      <c r="DE515" s="554">
        <f t="shared" si="1341"/>
        <v>12</v>
      </c>
      <c r="DF515" s="554">
        <f t="shared" si="1342"/>
        <v>26</v>
      </c>
      <c r="DG515" s="554">
        <f t="shared" si="1343"/>
        <v>48</v>
      </c>
      <c r="DH515" s="554" t="str">
        <f t="shared" si="1344"/>
        <v/>
      </c>
      <c r="DI515" s="554" t="str">
        <f t="shared" si="1345"/>
        <v/>
      </c>
      <c r="DJ515" s="553" t="str">
        <f t="shared" si="1346"/>
        <v/>
      </c>
      <c r="DK515" s="552" t="str">
        <f t="shared" si="1347"/>
        <v/>
      </c>
      <c r="DL515" s="657">
        <f t="shared" si="1348"/>
        <v>5</v>
      </c>
      <c r="DM515" s="106">
        <f t="shared" si="1349"/>
        <v>5</v>
      </c>
      <c r="DN515" s="106">
        <f t="shared" si="1350"/>
        <v>7</v>
      </c>
      <c r="DO515" s="106">
        <f t="shared" si="1351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2">9000*$K$1</f>
        <v>9000</v>
      </c>
      <c r="C516" s="766">
        <f t="shared" si="1392"/>
        <v>9000</v>
      </c>
      <c r="D516" s="766">
        <f t="shared" si="1392"/>
        <v>9000</v>
      </c>
      <c r="E516" s="766">
        <f t="shared" si="1392"/>
        <v>9000</v>
      </c>
      <c r="F516" s="766">
        <f t="shared" si="1392"/>
        <v>9000</v>
      </c>
      <c r="G516" s="766">
        <f t="shared" si="1392"/>
        <v>9000</v>
      </c>
      <c r="H516" s="766">
        <f t="shared" si="1392"/>
        <v>9000</v>
      </c>
      <c r="I516" s="766">
        <f t="shared" si="1392"/>
        <v>9000</v>
      </c>
      <c r="J516" s="766">
        <f t="shared" si="1392"/>
        <v>9000</v>
      </c>
      <c r="K516" s="766">
        <f t="shared" si="1392"/>
        <v>9000</v>
      </c>
      <c r="L516" s="766">
        <f t="shared" si="1392"/>
        <v>9000</v>
      </c>
      <c r="M516" s="766">
        <f t="shared" si="1392"/>
        <v>9000</v>
      </c>
      <c r="N516" s="766">
        <f t="shared" si="1392"/>
        <v>9000</v>
      </c>
      <c r="O516" s="766">
        <f t="shared" si="1392"/>
        <v>9000</v>
      </c>
      <c r="P516" s="766">
        <f t="shared" si="1392"/>
        <v>9000</v>
      </c>
      <c r="Q516" s="766">
        <f t="shared" si="1392"/>
        <v>9000</v>
      </c>
      <c r="R516" s="766">
        <f t="shared" si="1392"/>
        <v>9000</v>
      </c>
      <c r="S516" s="760"/>
      <c r="T516" s="766">
        <f t="shared" ref="T516:AJ516" si="1393">9000*$K$1</f>
        <v>9000</v>
      </c>
      <c r="U516" s="766">
        <f t="shared" si="1393"/>
        <v>9000</v>
      </c>
      <c r="V516" s="766">
        <f t="shared" si="1393"/>
        <v>9000</v>
      </c>
      <c r="W516" s="766">
        <f t="shared" si="1393"/>
        <v>9000</v>
      </c>
      <c r="X516" s="766">
        <f t="shared" si="1393"/>
        <v>9000</v>
      </c>
      <c r="Y516" s="766">
        <f t="shared" si="1393"/>
        <v>9000</v>
      </c>
      <c r="Z516" s="766">
        <f t="shared" si="1393"/>
        <v>9000</v>
      </c>
      <c r="AA516" s="766">
        <f t="shared" si="1393"/>
        <v>9000</v>
      </c>
      <c r="AB516" s="766">
        <f t="shared" si="1393"/>
        <v>9000</v>
      </c>
      <c r="AC516" s="766">
        <f t="shared" si="1393"/>
        <v>9000</v>
      </c>
      <c r="AD516" s="766">
        <f t="shared" si="1393"/>
        <v>9000</v>
      </c>
      <c r="AE516" s="766">
        <f t="shared" si="1393"/>
        <v>9000</v>
      </c>
      <c r="AF516" s="766">
        <f t="shared" si="1393"/>
        <v>9000</v>
      </c>
      <c r="AG516" s="766">
        <f t="shared" si="1393"/>
        <v>9000</v>
      </c>
      <c r="AH516" s="766">
        <f t="shared" si="1393"/>
        <v>9000</v>
      </c>
      <c r="AI516" s="766">
        <f t="shared" si="1393"/>
        <v>9000</v>
      </c>
      <c r="AJ516" s="766">
        <f t="shared" si="1393"/>
        <v>9000</v>
      </c>
      <c r="AK516" s="760"/>
      <c r="AL516" s="766">
        <f t="shared" ref="AL516:BB516" si="1394">9000*$K$1</f>
        <v>9000</v>
      </c>
      <c r="AM516" s="766">
        <f t="shared" si="1394"/>
        <v>9000</v>
      </c>
      <c r="AN516" s="766">
        <f t="shared" si="1394"/>
        <v>9000</v>
      </c>
      <c r="AO516" s="766">
        <f t="shared" si="1394"/>
        <v>9000</v>
      </c>
      <c r="AP516" s="766">
        <f t="shared" si="1394"/>
        <v>9000</v>
      </c>
      <c r="AQ516" s="766">
        <f t="shared" si="1394"/>
        <v>9000</v>
      </c>
      <c r="AR516" s="766">
        <f t="shared" si="1394"/>
        <v>9000</v>
      </c>
      <c r="AS516" s="766">
        <f t="shared" si="1394"/>
        <v>9000</v>
      </c>
      <c r="AT516" s="766">
        <f t="shared" si="1394"/>
        <v>9000</v>
      </c>
      <c r="AU516" s="766">
        <f t="shared" si="1394"/>
        <v>9000</v>
      </c>
      <c r="AV516" s="766">
        <f t="shared" si="1394"/>
        <v>9000</v>
      </c>
      <c r="AW516" s="766">
        <f t="shared" si="1394"/>
        <v>9000</v>
      </c>
      <c r="AX516" s="766">
        <f t="shared" si="1394"/>
        <v>9000</v>
      </c>
      <c r="AY516" s="766">
        <f t="shared" si="1394"/>
        <v>9000</v>
      </c>
      <c r="AZ516" s="766">
        <f t="shared" si="1394"/>
        <v>9000</v>
      </c>
      <c r="BA516" s="766">
        <f t="shared" si="1394"/>
        <v>9000</v>
      </c>
      <c r="BB516" s="766">
        <f t="shared" si="1394"/>
        <v>9000</v>
      </c>
      <c r="BC516" s="760"/>
      <c r="BD516" s="766">
        <f t="shared" ref="BD516:BT516" si="1395">9000*$K$1</f>
        <v>9000</v>
      </c>
      <c r="BE516" s="766">
        <f t="shared" si="1395"/>
        <v>9000</v>
      </c>
      <c r="BF516" s="766">
        <f t="shared" si="1395"/>
        <v>9000</v>
      </c>
      <c r="BG516" s="766">
        <f t="shared" si="1395"/>
        <v>9000</v>
      </c>
      <c r="BH516" s="766">
        <f t="shared" si="1395"/>
        <v>9000</v>
      </c>
      <c r="BI516" s="766">
        <f t="shared" si="1395"/>
        <v>9000</v>
      </c>
      <c r="BJ516" s="766">
        <f t="shared" si="1395"/>
        <v>9000</v>
      </c>
      <c r="BK516" s="766">
        <f t="shared" si="1395"/>
        <v>9000</v>
      </c>
      <c r="BL516" s="766">
        <f t="shared" si="1395"/>
        <v>9000</v>
      </c>
      <c r="BM516" s="766">
        <f t="shared" si="1395"/>
        <v>9000</v>
      </c>
      <c r="BN516" s="766">
        <f t="shared" si="1395"/>
        <v>9000</v>
      </c>
      <c r="BO516" s="766">
        <f t="shared" si="1395"/>
        <v>9000</v>
      </c>
      <c r="BP516" s="766">
        <f t="shared" si="1395"/>
        <v>9000</v>
      </c>
      <c r="BQ516" s="766">
        <f t="shared" si="1395"/>
        <v>9000</v>
      </c>
      <c r="BR516" s="766">
        <f t="shared" si="1395"/>
        <v>9000</v>
      </c>
      <c r="BS516" s="766">
        <f t="shared" si="1395"/>
        <v>9000</v>
      </c>
      <c r="BT516" s="766">
        <f t="shared" si="1395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8">
        <f t="shared" si="1352"/>
        <v>9000</v>
      </c>
      <c r="CE516" s="1349">
        <f t="shared" si="1386"/>
        <v>9000</v>
      </c>
      <c r="CF516" s="1350">
        <f t="shared" si="1386"/>
        <v>9000</v>
      </c>
      <c r="CG516" s="1350">
        <f t="shared" si="1386"/>
        <v>9000</v>
      </c>
      <c r="CH516" s="1350">
        <f t="shared" si="1386"/>
        <v>9000</v>
      </c>
      <c r="CI516" s="1350">
        <f t="shared" si="1386"/>
        <v>9000</v>
      </c>
      <c r="CJ516" s="1350">
        <f t="shared" si="1386"/>
        <v>9000</v>
      </c>
      <c r="CK516" s="1351">
        <f t="shared" si="1386"/>
        <v>9000</v>
      </c>
      <c r="CL516" s="1351">
        <f t="shared" si="1386"/>
        <v>9000</v>
      </c>
      <c r="CM516" s="1351">
        <f t="shared" si="1386"/>
        <v>9000</v>
      </c>
      <c r="CN516" s="1350">
        <f t="shared" si="1386"/>
        <v>9000</v>
      </c>
      <c r="CO516" s="1350">
        <f t="shared" si="1386"/>
        <v>9000</v>
      </c>
      <c r="CP516" s="1350">
        <f t="shared" si="1386"/>
        <v>9000</v>
      </c>
      <c r="CQ516" s="1350">
        <f t="shared" si="1386"/>
        <v>9000</v>
      </c>
      <c r="CR516" s="1350">
        <f t="shared" si="1386"/>
        <v>9000</v>
      </c>
      <c r="CS516" s="1349">
        <f t="shared" si="1386"/>
        <v>9000</v>
      </c>
      <c r="CT516" s="1352">
        <f t="shared" si="1386"/>
        <v>9000</v>
      </c>
      <c r="CU516" s="552">
        <f t="shared" si="1331"/>
        <v>9000</v>
      </c>
      <c r="CV516" s="553">
        <f t="shared" si="1332"/>
        <v>9000</v>
      </c>
      <c r="CW516" s="554">
        <f t="shared" si="1333"/>
        <v>9000</v>
      </c>
      <c r="CX516" s="554">
        <f t="shared" si="1334"/>
        <v>9000</v>
      </c>
      <c r="CY516" s="554">
        <f t="shared" si="1335"/>
        <v>9000</v>
      </c>
      <c r="CZ516" s="554">
        <f t="shared" si="1336"/>
        <v>9000</v>
      </c>
      <c r="DA516" s="554">
        <f t="shared" si="1337"/>
        <v>9000</v>
      </c>
      <c r="DB516" s="555">
        <f t="shared" si="1338"/>
        <v>9000</v>
      </c>
      <c r="DC516" s="555">
        <f t="shared" si="1339"/>
        <v>9000</v>
      </c>
      <c r="DD516" s="555">
        <f t="shared" si="1340"/>
        <v>9000</v>
      </c>
      <c r="DE516" s="554">
        <f t="shared" si="1341"/>
        <v>9000</v>
      </c>
      <c r="DF516" s="554">
        <f t="shared" si="1342"/>
        <v>9000</v>
      </c>
      <c r="DG516" s="554">
        <f t="shared" si="1343"/>
        <v>9000</v>
      </c>
      <c r="DH516" s="554">
        <f t="shared" si="1344"/>
        <v>9000</v>
      </c>
      <c r="DI516" s="554">
        <f t="shared" si="1345"/>
        <v>9000</v>
      </c>
      <c r="DJ516" s="553">
        <f t="shared" si="1346"/>
        <v>9000</v>
      </c>
      <c r="DK516" s="552">
        <f t="shared" si="1347"/>
        <v>9000</v>
      </c>
      <c r="DL516" s="657">
        <f t="shared" si="1348"/>
        <v>17</v>
      </c>
      <c r="DM516" s="106">
        <f t="shared" si="1349"/>
        <v>17</v>
      </c>
      <c r="DN516" s="106">
        <f t="shared" si="1350"/>
        <v>17</v>
      </c>
      <c r="DO516" s="106">
        <f t="shared" si="1351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3" t="str">
        <f t="shared" si="1352"/>
        <v/>
      </c>
      <c r="CE517" s="1354" t="str">
        <f t="shared" si="1386"/>
        <v/>
      </c>
      <c r="CF517" s="1355" t="str">
        <f t="shared" si="1386"/>
        <v/>
      </c>
      <c r="CG517" s="1355" t="str">
        <f t="shared" si="1386"/>
        <v/>
      </c>
      <c r="CH517" s="1355">
        <f t="shared" si="1386"/>
        <v>7.0450097847358124E-3</v>
      </c>
      <c r="CI517" s="1355">
        <f t="shared" si="1386"/>
        <v>1.4090019569471625E-2</v>
      </c>
      <c r="CJ517" s="1355">
        <f t="shared" si="1386"/>
        <v>2.289628180039139E-2</v>
      </c>
      <c r="CK517" s="1356">
        <f t="shared" si="1386"/>
        <v>2.9354207436399219E-2</v>
      </c>
      <c r="CL517" s="1356">
        <f t="shared" si="1386"/>
        <v>3.5225048923679059E-2</v>
      </c>
      <c r="CM517" s="1356">
        <f t="shared" si="1386"/>
        <v>6.4045543497598278E-2</v>
      </c>
      <c r="CN517" s="1355">
        <f t="shared" si="1386"/>
        <v>7.0450097847358117E-2</v>
      </c>
      <c r="CO517" s="1355">
        <f t="shared" si="1386"/>
        <v>8.8062622309197647E-2</v>
      </c>
      <c r="CP517" s="1355">
        <f t="shared" si="1386"/>
        <v>0.15655577299412915</v>
      </c>
      <c r="CQ517" s="1355" t="str">
        <f t="shared" si="1386"/>
        <v/>
      </c>
      <c r="CR517" s="1355" t="str">
        <f t="shared" si="1386"/>
        <v/>
      </c>
      <c r="CS517" s="1354" t="str">
        <f t="shared" si="1386"/>
        <v/>
      </c>
      <c r="CT517" s="1357" t="str">
        <f t="shared" si="1386"/>
        <v/>
      </c>
      <c r="CU517" s="540" t="str">
        <f t="shared" si="1331"/>
        <v/>
      </c>
      <c r="CV517" s="541" t="str">
        <f t="shared" si="1332"/>
        <v/>
      </c>
      <c r="CW517" s="542" t="str">
        <f t="shared" si="1333"/>
        <v/>
      </c>
      <c r="CX517" s="542" t="str">
        <f t="shared" si="1334"/>
        <v/>
      </c>
      <c r="CY517" s="542">
        <f t="shared" si="1335"/>
        <v>7.0450097847358124E-3</v>
      </c>
      <c r="CZ517" s="542">
        <f t="shared" si="1336"/>
        <v>1.4090019569471625E-2</v>
      </c>
      <c r="DA517" s="542">
        <f t="shared" si="1337"/>
        <v>2.289628180039139E-2</v>
      </c>
      <c r="DB517" s="543">
        <f t="shared" si="1338"/>
        <v>2.9354207436399219E-2</v>
      </c>
      <c r="DC517" s="543">
        <f t="shared" si="1339"/>
        <v>3.5225048923679059E-2</v>
      </c>
      <c r="DD517" s="543">
        <f t="shared" si="1340"/>
        <v>6.4045543497598278E-2</v>
      </c>
      <c r="DE517" s="542">
        <f t="shared" si="1341"/>
        <v>7.0450097847358117E-2</v>
      </c>
      <c r="DF517" s="542">
        <f t="shared" si="1342"/>
        <v>8.8062622309197647E-2</v>
      </c>
      <c r="DG517" s="542">
        <f t="shared" si="1343"/>
        <v>0.15655577299412915</v>
      </c>
      <c r="DH517" s="542" t="str">
        <f t="shared" si="1344"/>
        <v/>
      </c>
      <c r="DI517" s="542" t="str">
        <f t="shared" si="1345"/>
        <v/>
      </c>
      <c r="DJ517" s="541" t="str">
        <f t="shared" si="1346"/>
        <v/>
      </c>
      <c r="DK517" s="540" t="str">
        <f t="shared" si="1347"/>
        <v/>
      </c>
      <c r="DL517" s="657">
        <f t="shared" si="1348"/>
        <v>5</v>
      </c>
      <c r="DM517" s="106">
        <f t="shared" si="1349"/>
        <v>5</v>
      </c>
      <c r="DN517" s="106">
        <f t="shared" si="1350"/>
        <v>7</v>
      </c>
      <c r="DO517" s="106">
        <f t="shared" si="1351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285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8" t="str">
        <f t="shared" si="1352"/>
        <v/>
      </c>
      <c r="CE518" s="1349" t="str">
        <f t="shared" ref="CE518:CS518" si="13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0" t="str">
        <f t="shared" si="1396"/>
        <v/>
      </c>
      <c r="CG518" s="1350" t="str">
        <f t="shared" si="1396"/>
        <v/>
      </c>
      <c r="CH518" s="1350">
        <f t="shared" si="1396"/>
        <v>6.5</v>
      </c>
      <c r="CI518" s="1350">
        <f t="shared" si="1396"/>
        <v>6.5</v>
      </c>
      <c r="CJ518" s="1350">
        <f t="shared" si="1396"/>
        <v>10.5</v>
      </c>
      <c r="CK518" s="1351">
        <f t="shared" si="1396"/>
        <v>11</v>
      </c>
      <c r="CL518" s="1351">
        <f t="shared" si="1396"/>
        <v>12</v>
      </c>
      <c r="CM518" s="1351">
        <f t="shared" si="1396"/>
        <v>12</v>
      </c>
      <c r="CN518" s="1350">
        <f t="shared" si="1396"/>
        <v>14</v>
      </c>
      <c r="CO518" s="1350">
        <f t="shared" si="1396"/>
        <v>14</v>
      </c>
      <c r="CP518" s="1350">
        <f t="shared" si="1396"/>
        <v>15</v>
      </c>
      <c r="CQ518" s="1350" t="str">
        <f t="shared" si="1396"/>
        <v/>
      </c>
      <c r="CR518" s="1350" t="str">
        <f t="shared" si="1396"/>
        <v/>
      </c>
      <c r="CS518" s="1349" t="str">
        <f t="shared" si="1396"/>
        <v/>
      </c>
      <c r="CT518" s="1352" t="str">
        <f t="shared" ref="CE518:CT530" si="13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1"/>
        <v/>
      </c>
      <c r="CV518" s="553" t="str">
        <f t="shared" si="1332"/>
        <v/>
      </c>
      <c r="CW518" s="554" t="str">
        <f t="shared" si="1333"/>
        <v/>
      </c>
      <c r="CX518" s="554" t="str">
        <f t="shared" si="1334"/>
        <v/>
      </c>
      <c r="CY518" s="554">
        <f t="shared" si="1335"/>
        <v>6.5</v>
      </c>
      <c r="CZ518" s="554">
        <f t="shared" si="1336"/>
        <v>6.5</v>
      </c>
      <c r="DA518" s="554">
        <f t="shared" si="1337"/>
        <v>10.5</v>
      </c>
      <c r="DB518" s="555">
        <f t="shared" si="1338"/>
        <v>11</v>
      </c>
      <c r="DC518" s="555">
        <f t="shared" si="1339"/>
        <v>12</v>
      </c>
      <c r="DD518" s="555">
        <f t="shared" si="1340"/>
        <v>12</v>
      </c>
      <c r="DE518" s="554">
        <f t="shared" si="1341"/>
        <v>14</v>
      </c>
      <c r="DF518" s="554">
        <f t="shared" si="1342"/>
        <v>14</v>
      </c>
      <c r="DG518" s="554">
        <f t="shared" si="1343"/>
        <v>15</v>
      </c>
      <c r="DH518" s="554" t="str">
        <f t="shared" si="1344"/>
        <v/>
      </c>
      <c r="DI518" s="554" t="str">
        <f t="shared" si="1345"/>
        <v/>
      </c>
      <c r="DJ518" s="553" t="str">
        <f t="shared" si="1346"/>
        <v/>
      </c>
      <c r="DK518" s="552" t="str">
        <f t="shared" si="1347"/>
        <v/>
      </c>
      <c r="DL518" s="657">
        <f t="shared" si="1348"/>
        <v>5</v>
      </c>
      <c r="DM518" s="106">
        <f t="shared" si="1349"/>
        <v>5</v>
      </c>
      <c r="DN518" s="106">
        <f t="shared" si="1350"/>
        <v>7</v>
      </c>
      <c r="DO518" s="106">
        <f t="shared" si="1351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283</v>
      </c>
      <c r="B519" s="765" t="str">
        <f t="shared" ref="B519:R519" si="1398">IF(B518="","",B514*B515*B518)</f>
        <v/>
      </c>
      <c r="C519" s="765">
        <f t="shared" si="1398"/>
        <v>36</v>
      </c>
      <c r="D519" s="765">
        <f t="shared" si="1398"/>
        <v>240.00000000000003</v>
      </c>
      <c r="E519" s="765">
        <f t="shared" si="1398"/>
        <v>48.000000000000007</v>
      </c>
      <c r="F519" s="765">
        <f t="shared" si="1398"/>
        <v>83.2</v>
      </c>
      <c r="G519" s="765" t="str">
        <f t="shared" si="1398"/>
        <v/>
      </c>
      <c r="H519" s="765" t="str">
        <f t="shared" si="1398"/>
        <v/>
      </c>
      <c r="I519" s="765" t="str">
        <f t="shared" si="1398"/>
        <v/>
      </c>
      <c r="J519" s="765">
        <f t="shared" si="1398"/>
        <v>72</v>
      </c>
      <c r="K519" s="765" t="str">
        <f t="shared" si="1398"/>
        <v/>
      </c>
      <c r="L519" s="765" t="str">
        <f t="shared" si="1398"/>
        <v/>
      </c>
      <c r="M519" s="765" t="str">
        <f t="shared" si="1398"/>
        <v/>
      </c>
      <c r="N519" s="765" t="str">
        <f t="shared" si="1398"/>
        <v/>
      </c>
      <c r="O519" s="765" t="str">
        <f t="shared" si="1398"/>
        <v/>
      </c>
      <c r="P519" s="765" t="str">
        <f t="shared" si="1398"/>
        <v/>
      </c>
      <c r="Q519" s="765" t="str">
        <f t="shared" si="1398"/>
        <v/>
      </c>
      <c r="R519" s="765" t="str">
        <f t="shared" si="1398"/>
        <v/>
      </c>
      <c r="S519" s="771"/>
      <c r="T519" s="765">
        <f t="shared" ref="T519:AJ519" si="1399">IF(T518="","",T514*T515*T518)</f>
        <v>156</v>
      </c>
      <c r="U519" s="765" t="str">
        <f t="shared" si="1399"/>
        <v/>
      </c>
      <c r="V519" s="765">
        <f t="shared" si="1399"/>
        <v>416</v>
      </c>
      <c r="W519" s="765" t="str">
        <f t="shared" si="1399"/>
        <v/>
      </c>
      <c r="X519" s="765" t="str">
        <f t="shared" si="1399"/>
        <v/>
      </c>
      <c r="Y519" s="765">
        <f t="shared" si="1399"/>
        <v>180</v>
      </c>
      <c r="Z519" s="765">
        <f t="shared" si="1399"/>
        <v>36</v>
      </c>
      <c r="AA519" s="765" t="str">
        <f t="shared" si="1399"/>
        <v/>
      </c>
      <c r="AB519" s="765">
        <f t="shared" si="1399"/>
        <v>0</v>
      </c>
      <c r="AC519" s="765" t="str">
        <f t="shared" si="1399"/>
        <v/>
      </c>
      <c r="AD519" s="765" t="str">
        <f t="shared" si="1399"/>
        <v/>
      </c>
      <c r="AE519" s="765" t="str">
        <f t="shared" si="1399"/>
        <v/>
      </c>
      <c r="AF519" s="765" t="str">
        <f t="shared" si="1399"/>
        <v/>
      </c>
      <c r="AG519" s="765" t="str">
        <f t="shared" si="1399"/>
        <v/>
      </c>
      <c r="AH519" s="765" t="str">
        <f t="shared" si="1399"/>
        <v/>
      </c>
      <c r="AI519" s="765" t="str">
        <f t="shared" si="1399"/>
        <v/>
      </c>
      <c r="AJ519" s="765" t="str">
        <f t="shared" si="1399"/>
        <v/>
      </c>
      <c r="AK519" s="771"/>
      <c r="AL519" s="765">
        <f t="shared" ref="AL519:BB519" si="1400">IF(AL518="","",AL514*AL515*AL518)</f>
        <v>420</v>
      </c>
      <c r="AM519" s="765">
        <f t="shared" si="1400"/>
        <v>576</v>
      </c>
      <c r="AN519" s="765">
        <f t="shared" si="1400"/>
        <v>27</v>
      </c>
      <c r="AO519" s="765" t="str">
        <f t="shared" si="1400"/>
        <v/>
      </c>
      <c r="AP519" s="765">
        <f t="shared" si="1400"/>
        <v>195</v>
      </c>
      <c r="AQ519" s="765">
        <f t="shared" si="1400"/>
        <v>138</v>
      </c>
      <c r="AR519" s="765">
        <f t="shared" si="1400"/>
        <v>960</v>
      </c>
      <c r="AS519" s="765" t="str">
        <f t="shared" si="1400"/>
        <v/>
      </c>
      <c r="AT519" s="765">
        <f t="shared" si="1400"/>
        <v>90</v>
      </c>
      <c r="AU519" s="765" t="str">
        <f t="shared" si="1400"/>
        <v/>
      </c>
      <c r="AV519" s="765" t="str">
        <f t="shared" si="1400"/>
        <v/>
      </c>
      <c r="AW519" s="765" t="str">
        <f t="shared" si="1400"/>
        <v/>
      </c>
      <c r="AX519" s="765" t="str">
        <f t="shared" si="1400"/>
        <v/>
      </c>
      <c r="AY519" s="765" t="str">
        <f t="shared" si="1400"/>
        <v/>
      </c>
      <c r="AZ519" s="765" t="str">
        <f t="shared" si="1400"/>
        <v/>
      </c>
      <c r="BA519" s="765" t="str">
        <f t="shared" si="1400"/>
        <v/>
      </c>
      <c r="BB519" s="765" t="str">
        <f t="shared" si="1400"/>
        <v/>
      </c>
      <c r="BC519" s="771"/>
      <c r="BD519" s="765">
        <f t="shared" ref="BD519:BT519" si="1401">IF(BD518="","",BD514*BD515*BD518)</f>
        <v>180</v>
      </c>
      <c r="BE519" s="765">
        <f t="shared" si="1401"/>
        <v>288</v>
      </c>
      <c r="BF519" s="765">
        <f t="shared" si="1401"/>
        <v>840</v>
      </c>
      <c r="BG519" s="765">
        <f t="shared" si="1401"/>
        <v>2520</v>
      </c>
      <c r="BH519" s="765">
        <f t="shared" si="1401"/>
        <v>1320</v>
      </c>
      <c r="BI519" s="765">
        <f t="shared" si="1401"/>
        <v>1680</v>
      </c>
      <c r="BJ519" s="765">
        <f t="shared" si="1401"/>
        <v>390</v>
      </c>
      <c r="BK519" s="765">
        <f t="shared" si="1401"/>
        <v>360</v>
      </c>
      <c r="BL519" s="765">
        <f t="shared" si="1401"/>
        <v>126.75</v>
      </c>
      <c r="BM519" s="765" t="str">
        <f t="shared" si="1401"/>
        <v/>
      </c>
      <c r="BN519" s="765" t="str">
        <f t="shared" si="1401"/>
        <v/>
      </c>
      <c r="BO519" s="765" t="str">
        <f t="shared" si="1401"/>
        <v/>
      </c>
      <c r="BP519" s="765" t="str">
        <f t="shared" si="1401"/>
        <v/>
      </c>
      <c r="BQ519" s="765" t="str">
        <f t="shared" si="1401"/>
        <v/>
      </c>
      <c r="BR519" s="765" t="str">
        <f t="shared" si="1401"/>
        <v/>
      </c>
      <c r="BS519" s="765" t="str">
        <f t="shared" si="1401"/>
        <v/>
      </c>
      <c r="BT519" s="765" t="str">
        <f t="shared" si="1401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8" t="str">
        <f t="shared" si="1352"/>
        <v/>
      </c>
      <c r="CE519" s="1349" t="str">
        <f t="shared" si="1397"/>
        <v/>
      </c>
      <c r="CF519" s="1350" t="str">
        <f t="shared" si="1397"/>
        <v/>
      </c>
      <c r="CG519" s="1350" t="str">
        <f t="shared" si="1397"/>
        <v/>
      </c>
      <c r="CH519" s="1350">
        <f t="shared" si="1397"/>
        <v>126.75</v>
      </c>
      <c r="CI519" s="1350">
        <f t="shared" si="1397"/>
        <v>180</v>
      </c>
      <c r="CJ519" s="1350">
        <f t="shared" si="1397"/>
        <v>288</v>
      </c>
      <c r="CK519" s="1351">
        <f t="shared" si="1397"/>
        <v>360</v>
      </c>
      <c r="CL519" s="1351">
        <f t="shared" si="1397"/>
        <v>390</v>
      </c>
      <c r="CM519" s="1351">
        <f t="shared" si="1397"/>
        <v>840</v>
      </c>
      <c r="CN519" s="1350">
        <f t="shared" si="1397"/>
        <v>1320</v>
      </c>
      <c r="CO519" s="1350">
        <f t="shared" si="1397"/>
        <v>1680</v>
      </c>
      <c r="CP519" s="1350">
        <f t="shared" si="1397"/>
        <v>2520</v>
      </c>
      <c r="CQ519" s="1350" t="str">
        <f t="shared" si="1397"/>
        <v/>
      </c>
      <c r="CR519" s="1350" t="str">
        <f t="shared" si="1397"/>
        <v/>
      </c>
      <c r="CS519" s="1349" t="str">
        <f t="shared" si="1397"/>
        <v/>
      </c>
      <c r="CT519" s="1352" t="str">
        <f t="shared" si="1397"/>
        <v/>
      </c>
      <c r="CU519" s="552" t="str">
        <f t="shared" si="1331"/>
        <v/>
      </c>
      <c r="CV519" s="553" t="str">
        <f t="shared" si="1332"/>
        <v/>
      </c>
      <c r="CW519" s="554" t="str">
        <f t="shared" si="1333"/>
        <v/>
      </c>
      <c r="CX519" s="554" t="str">
        <f t="shared" si="1334"/>
        <v/>
      </c>
      <c r="CY519" s="554">
        <f t="shared" si="1335"/>
        <v>126.75</v>
      </c>
      <c r="CZ519" s="554">
        <f t="shared" si="1336"/>
        <v>180</v>
      </c>
      <c r="DA519" s="554">
        <f t="shared" si="1337"/>
        <v>288</v>
      </c>
      <c r="DB519" s="555">
        <f t="shared" si="1338"/>
        <v>360</v>
      </c>
      <c r="DC519" s="555">
        <f t="shared" si="1339"/>
        <v>390</v>
      </c>
      <c r="DD519" s="555">
        <f t="shared" si="1340"/>
        <v>840</v>
      </c>
      <c r="DE519" s="554">
        <f t="shared" si="1341"/>
        <v>1320</v>
      </c>
      <c r="DF519" s="554">
        <f t="shared" si="1342"/>
        <v>1680</v>
      </c>
      <c r="DG519" s="554">
        <f t="shared" si="1343"/>
        <v>2520</v>
      </c>
      <c r="DH519" s="554" t="str">
        <f t="shared" si="1344"/>
        <v/>
      </c>
      <c r="DI519" s="554" t="str">
        <f t="shared" si="1345"/>
        <v/>
      </c>
      <c r="DJ519" s="553" t="str">
        <f t="shared" si="1346"/>
        <v/>
      </c>
      <c r="DK519" s="552" t="str">
        <f t="shared" si="1347"/>
        <v/>
      </c>
      <c r="DL519" s="657">
        <f t="shared" si="1348"/>
        <v>5</v>
      </c>
      <c r="DM519" s="106">
        <f t="shared" si="1349"/>
        <v>5</v>
      </c>
      <c r="DN519" s="106">
        <f t="shared" si="1350"/>
        <v>7</v>
      </c>
      <c r="DO519" s="106">
        <f t="shared" si="1351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51" t="s">
        <v>288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2">IF(DL520&lt;3,"",(SUM(B520:R520)-MIN(B520:R520)-MAX(B520:R520))/(DL520-2))</f>
        <v/>
      </c>
      <c r="CA520" s="601" t="str">
        <f t="shared" ref="CA520:CA525" si="1403">IF(DM520&lt;3,"",(SUM(T520:AJ520)-MIN(T520:AJ520)-MAX(T520:AJ520))/(DM520-2))</f>
        <v/>
      </c>
      <c r="CB520" s="601" t="str">
        <f t="shared" ref="CB520:CB525" si="1404">IF(DN520&lt;3,"",(SUM(AL520:BB520)-MIN(AL520:BB520)-MAX(AL520:BB520))/(DN520-2))</f>
        <v/>
      </c>
      <c r="CC520" s="692" t="str">
        <f t="shared" ref="CC520:CC525" si="1405">IF(DO520&lt;3,"",(SUM(BD520:BT520)-MIN(BD520:BT520)-MAX(BD520:BT520))/(DO520-2))</f>
        <v/>
      </c>
      <c r="CD520" s="1348" t="str">
        <f t="shared" si="1352"/>
        <v/>
      </c>
      <c r="CE520" s="1349" t="str">
        <f t="shared" si="1397"/>
        <v/>
      </c>
      <c r="CF520" s="1350" t="str">
        <f t="shared" si="1397"/>
        <v/>
      </c>
      <c r="CG520" s="1350" t="str">
        <f t="shared" si="1397"/>
        <v/>
      </c>
      <c r="CH520" s="1350" t="str">
        <f t="shared" si="1397"/>
        <v/>
      </c>
      <c r="CI520" s="1350" t="str">
        <f t="shared" si="1397"/>
        <v/>
      </c>
      <c r="CJ520" s="1350" t="str">
        <f t="shared" si="1397"/>
        <v/>
      </c>
      <c r="CK520" s="1351" t="str">
        <f t="shared" si="1397"/>
        <v/>
      </c>
      <c r="CL520" s="1351" t="str">
        <f t="shared" si="1397"/>
        <v/>
      </c>
      <c r="CM520" s="1351" t="str">
        <f t="shared" si="1397"/>
        <v/>
      </c>
      <c r="CN520" s="1350" t="str">
        <f t="shared" si="1397"/>
        <v/>
      </c>
      <c r="CO520" s="1350" t="str">
        <f t="shared" si="1397"/>
        <v/>
      </c>
      <c r="CP520" s="1350" t="str">
        <f t="shared" si="1397"/>
        <v/>
      </c>
      <c r="CQ520" s="1350" t="str">
        <f t="shared" si="1397"/>
        <v/>
      </c>
      <c r="CR520" s="1350" t="str">
        <f t="shared" si="1397"/>
        <v/>
      </c>
      <c r="CS520" s="1349" t="str">
        <f t="shared" si="1397"/>
        <v/>
      </c>
      <c r="CT520" s="1352" t="str">
        <f t="shared" si="1397"/>
        <v/>
      </c>
      <c r="CU520" s="552" t="str">
        <f t="shared" si="1331"/>
        <v/>
      </c>
      <c r="CV520" s="553" t="str">
        <f t="shared" si="1332"/>
        <v/>
      </c>
      <c r="CW520" s="554" t="str">
        <f t="shared" si="1333"/>
        <v/>
      </c>
      <c r="CX520" s="554" t="str">
        <f t="shared" si="1334"/>
        <v/>
      </c>
      <c r="CY520" s="554" t="str">
        <f t="shared" si="1335"/>
        <v/>
      </c>
      <c r="CZ520" s="554" t="str">
        <f t="shared" si="1336"/>
        <v/>
      </c>
      <c r="DA520" s="554" t="str">
        <f t="shared" si="1337"/>
        <v/>
      </c>
      <c r="DB520" s="555" t="str">
        <f t="shared" si="1338"/>
        <v/>
      </c>
      <c r="DC520" s="555" t="str">
        <f t="shared" si="1339"/>
        <v/>
      </c>
      <c r="DD520" s="555" t="str">
        <f t="shared" si="1340"/>
        <v/>
      </c>
      <c r="DE520" s="554" t="str">
        <f t="shared" si="1341"/>
        <v/>
      </c>
      <c r="DF520" s="554" t="str">
        <f t="shared" si="1342"/>
        <v/>
      </c>
      <c r="DG520" s="554" t="str">
        <f t="shared" si="1343"/>
        <v/>
      </c>
      <c r="DH520" s="554" t="str">
        <f t="shared" si="1344"/>
        <v/>
      </c>
      <c r="DI520" s="554" t="str">
        <f t="shared" si="1345"/>
        <v/>
      </c>
      <c r="DJ520" s="553" t="str">
        <f t="shared" si="1346"/>
        <v/>
      </c>
      <c r="DK520" s="552" t="str">
        <f t="shared" si="1347"/>
        <v/>
      </c>
      <c r="DL520" s="657">
        <f t="shared" ref="DL520:DL525" si="1406">COUNT(B520:R520)</f>
        <v>0</v>
      </c>
      <c r="DM520" s="106">
        <f t="shared" ref="DM520:DM525" si="1407">COUNT(T520:AJ520)</f>
        <v>1</v>
      </c>
      <c r="DN520" s="106">
        <f t="shared" ref="DN520:DN525" si="1408">COUNT(AL520:BB520)</f>
        <v>0</v>
      </c>
      <c r="DO520" s="106">
        <f t="shared" ref="DO520:DO525" si="1409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2"/>
        <v/>
      </c>
      <c r="CA521" s="601" t="str">
        <f t="shared" si="1403"/>
        <v/>
      </c>
      <c r="CB521" s="601" t="str">
        <f t="shared" si="1404"/>
        <v/>
      </c>
      <c r="CC521" s="692" t="str">
        <f t="shared" si="1405"/>
        <v/>
      </c>
      <c r="CD521" s="1348" t="str">
        <f t="shared" si="1352"/>
        <v/>
      </c>
      <c r="CE521" s="1349" t="str">
        <f t="shared" si="1397"/>
        <v/>
      </c>
      <c r="CF521" s="1350" t="str">
        <f t="shared" si="1397"/>
        <v/>
      </c>
      <c r="CG521" s="1350" t="str">
        <f t="shared" si="1397"/>
        <v/>
      </c>
      <c r="CH521" s="1350" t="str">
        <f t="shared" si="1397"/>
        <v/>
      </c>
      <c r="CI521" s="1350" t="str">
        <f t="shared" si="1397"/>
        <v/>
      </c>
      <c r="CJ521" s="1350" t="str">
        <f t="shared" si="1397"/>
        <v/>
      </c>
      <c r="CK521" s="1351" t="str">
        <f t="shared" si="1397"/>
        <v/>
      </c>
      <c r="CL521" s="1351" t="str">
        <f t="shared" si="1397"/>
        <v/>
      </c>
      <c r="CM521" s="1351" t="str">
        <f t="shared" si="1397"/>
        <v/>
      </c>
      <c r="CN521" s="1350" t="str">
        <f t="shared" si="1397"/>
        <v/>
      </c>
      <c r="CO521" s="1350" t="str">
        <f t="shared" si="1397"/>
        <v/>
      </c>
      <c r="CP521" s="1350" t="str">
        <f t="shared" si="1397"/>
        <v/>
      </c>
      <c r="CQ521" s="1350" t="str">
        <f t="shared" si="1397"/>
        <v/>
      </c>
      <c r="CR521" s="1350" t="str">
        <f t="shared" si="1397"/>
        <v/>
      </c>
      <c r="CS521" s="1349" t="str">
        <f t="shared" si="1397"/>
        <v/>
      </c>
      <c r="CT521" s="1352" t="str">
        <f t="shared" si="1397"/>
        <v/>
      </c>
      <c r="CU521" s="552" t="str">
        <f t="shared" si="1331"/>
        <v/>
      </c>
      <c r="CV521" s="553" t="str">
        <f t="shared" si="1332"/>
        <v/>
      </c>
      <c r="CW521" s="554" t="str">
        <f t="shared" si="1333"/>
        <v/>
      </c>
      <c r="CX521" s="554" t="str">
        <f t="shared" si="1334"/>
        <v/>
      </c>
      <c r="CY521" s="554" t="str">
        <f t="shared" si="1335"/>
        <v/>
      </c>
      <c r="CZ521" s="554" t="str">
        <f t="shared" si="1336"/>
        <v/>
      </c>
      <c r="DA521" s="554" t="str">
        <f t="shared" si="1337"/>
        <v/>
      </c>
      <c r="DB521" s="555" t="str">
        <f t="shared" si="1338"/>
        <v/>
      </c>
      <c r="DC521" s="555" t="str">
        <f t="shared" si="1339"/>
        <v/>
      </c>
      <c r="DD521" s="555" t="str">
        <f t="shared" si="1340"/>
        <v/>
      </c>
      <c r="DE521" s="554" t="str">
        <f t="shared" si="1341"/>
        <v/>
      </c>
      <c r="DF521" s="554" t="str">
        <f t="shared" si="1342"/>
        <v/>
      </c>
      <c r="DG521" s="554" t="str">
        <f t="shared" si="1343"/>
        <v/>
      </c>
      <c r="DH521" s="554" t="str">
        <f t="shared" si="1344"/>
        <v/>
      </c>
      <c r="DI521" s="554" t="str">
        <f t="shared" si="1345"/>
        <v/>
      </c>
      <c r="DJ521" s="553" t="str">
        <f t="shared" si="1346"/>
        <v/>
      </c>
      <c r="DK521" s="552" t="str">
        <f t="shared" si="1347"/>
        <v/>
      </c>
      <c r="DL521" s="657">
        <f t="shared" si="1406"/>
        <v>0</v>
      </c>
      <c r="DM521" s="106">
        <f t="shared" si="1407"/>
        <v>1</v>
      </c>
      <c r="DN521" s="106">
        <f t="shared" si="1408"/>
        <v>0</v>
      </c>
      <c r="DO521" s="106">
        <f t="shared" si="1409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0">640*$K$1</f>
        <v>640</v>
      </c>
      <c r="D522" s="766">
        <f t="shared" si="1410"/>
        <v>640</v>
      </c>
      <c r="E522" s="766">
        <f t="shared" si="1410"/>
        <v>640</v>
      </c>
      <c r="F522" s="766">
        <f t="shared" si="1410"/>
        <v>640</v>
      </c>
      <c r="G522" s="766">
        <f t="shared" si="1410"/>
        <v>640</v>
      </c>
      <c r="H522" s="766">
        <f t="shared" si="1410"/>
        <v>640</v>
      </c>
      <c r="I522" s="766">
        <f t="shared" si="1410"/>
        <v>640</v>
      </c>
      <c r="J522" s="766">
        <v>640</v>
      </c>
      <c r="K522" s="766">
        <f t="shared" si="1410"/>
        <v>640</v>
      </c>
      <c r="L522" s="766">
        <f t="shared" si="1410"/>
        <v>640</v>
      </c>
      <c r="M522" s="766">
        <f t="shared" si="1410"/>
        <v>640</v>
      </c>
      <c r="N522" s="766">
        <f t="shared" si="1410"/>
        <v>640</v>
      </c>
      <c r="O522" s="766">
        <f t="shared" si="1410"/>
        <v>640</v>
      </c>
      <c r="P522" s="766">
        <f t="shared" si="1410"/>
        <v>640</v>
      </c>
      <c r="Q522" s="766">
        <f t="shared" si="1410"/>
        <v>640</v>
      </c>
      <c r="R522" s="766">
        <f t="shared" si="1410"/>
        <v>640</v>
      </c>
      <c r="S522" s="760"/>
      <c r="T522" s="766">
        <f>640*$K$1</f>
        <v>640</v>
      </c>
      <c r="U522" s="766">
        <f t="shared" ref="U522:AJ522" si="1411">640*$K$1</f>
        <v>640</v>
      </c>
      <c r="V522" s="766">
        <f t="shared" si="1411"/>
        <v>640</v>
      </c>
      <c r="W522" s="766">
        <f t="shared" si="1411"/>
        <v>640</v>
      </c>
      <c r="X522" s="766">
        <f t="shared" si="1411"/>
        <v>640</v>
      </c>
      <c r="Y522" s="766">
        <f t="shared" si="1411"/>
        <v>640</v>
      </c>
      <c r="Z522" s="766">
        <f t="shared" si="1411"/>
        <v>640</v>
      </c>
      <c r="AA522" s="766">
        <f t="shared" si="1411"/>
        <v>640</v>
      </c>
      <c r="AB522" s="766">
        <f t="shared" si="1411"/>
        <v>640</v>
      </c>
      <c r="AC522" s="766">
        <f t="shared" si="1411"/>
        <v>640</v>
      </c>
      <c r="AD522" s="766">
        <f t="shared" si="1411"/>
        <v>640</v>
      </c>
      <c r="AE522" s="766">
        <f t="shared" si="1411"/>
        <v>640</v>
      </c>
      <c r="AF522" s="766">
        <f t="shared" si="1411"/>
        <v>640</v>
      </c>
      <c r="AG522" s="766">
        <f t="shared" si="1411"/>
        <v>640</v>
      </c>
      <c r="AH522" s="766">
        <f t="shared" si="1411"/>
        <v>640</v>
      </c>
      <c r="AI522" s="766">
        <f t="shared" si="1411"/>
        <v>640</v>
      </c>
      <c r="AJ522" s="766">
        <f t="shared" si="1411"/>
        <v>640</v>
      </c>
      <c r="AK522" s="760"/>
      <c r="AL522" s="766">
        <f>640*$K$1</f>
        <v>640</v>
      </c>
      <c r="AM522" s="766">
        <f t="shared" ref="AM522:BB522" si="1412">640*$K$1</f>
        <v>640</v>
      </c>
      <c r="AN522" s="766">
        <f t="shared" si="1412"/>
        <v>640</v>
      </c>
      <c r="AO522" s="766">
        <f t="shared" si="1412"/>
        <v>640</v>
      </c>
      <c r="AP522" s="766">
        <v>640</v>
      </c>
      <c r="AQ522" s="766">
        <f t="shared" si="1412"/>
        <v>640</v>
      </c>
      <c r="AR522" s="766">
        <f t="shared" si="1412"/>
        <v>640</v>
      </c>
      <c r="AS522" s="766">
        <f t="shared" si="1412"/>
        <v>640</v>
      </c>
      <c r="AT522" s="766">
        <f t="shared" si="1412"/>
        <v>640</v>
      </c>
      <c r="AU522" s="766">
        <f t="shared" si="1412"/>
        <v>640</v>
      </c>
      <c r="AV522" s="766">
        <f t="shared" si="1412"/>
        <v>640</v>
      </c>
      <c r="AW522" s="766">
        <f t="shared" si="1412"/>
        <v>640</v>
      </c>
      <c r="AX522" s="766">
        <f t="shared" si="1412"/>
        <v>640</v>
      </c>
      <c r="AY522" s="766">
        <f t="shared" si="1412"/>
        <v>640</v>
      </c>
      <c r="AZ522" s="766">
        <f t="shared" si="1412"/>
        <v>640</v>
      </c>
      <c r="BA522" s="766">
        <f t="shared" si="1412"/>
        <v>640</v>
      </c>
      <c r="BB522" s="766">
        <f t="shared" si="1412"/>
        <v>640</v>
      </c>
      <c r="BC522" s="760"/>
      <c r="BD522" s="766">
        <f>640*$K$1</f>
        <v>640</v>
      </c>
      <c r="BE522" s="766">
        <f t="shared" ref="BE522:BY522" si="1413">640*$K$1</f>
        <v>640</v>
      </c>
      <c r="BF522" s="766">
        <f t="shared" si="1413"/>
        <v>640</v>
      </c>
      <c r="BG522" s="766">
        <f t="shared" si="1413"/>
        <v>640</v>
      </c>
      <c r="BH522" s="766">
        <v>640</v>
      </c>
      <c r="BI522" s="766">
        <f t="shared" si="1413"/>
        <v>640</v>
      </c>
      <c r="BJ522" s="766">
        <f t="shared" si="1413"/>
        <v>640</v>
      </c>
      <c r="BK522" s="766">
        <f t="shared" si="1413"/>
        <v>640</v>
      </c>
      <c r="BL522" s="766">
        <f t="shared" si="1413"/>
        <v>640</v>
      </c>
      <c r="BM522" s="766">
        <f t="shared" si="1413"/>
        <v>640</v>
      </c>
      <c r="BN522" s="766">
        <f t="shared" si="1413"/>
        <v>640</v>
      </c>
      <c r="BO522" s="766">
        <f t="shared" si="1413"/>
        <v>640</v>
      </c>
      <c r="BP522" s="766">
        <f t="shared" si="1413"/>
        <v>640</v>
      </c>
      <c r="BQ522" s="766">
        <f t="shared" si="1413"/>
        <v>640</v>
      </c>
      <c r="BR522" s="766">
        <f t="shared" si="1413"/>
        <v>640</v>
      </c>
      <c r="BS522" s="766">
        <f t="shared" si="1413"/>
        <v>640</v>
      </c>
      <c r="BT522" s="766">
        <f t="shared" si="1413"/>
        <v>640</v>
      </c>
      <c r="BU522" s="760"/>
      <c r="BV522" s="766">
        <f t="shared" si="1413"/>
        <v>640</v>
      </c>
      <c r="BW522" s="766">
        <f t="shared" si="1413"/>
        <v>640</v>
      </c>
      <c r="BX522" s="766">
        <f t="shared" si="1413"/>
        <v>640</v>
      </c>
      <c r="BY522" s="766">
        <f t="shared" si="1413"/>
        <v>640</v>
      </c>
      <c r="BZ522" s="601">
        <f t="shared" si="1402"/>
        <v>640</v>
      </c>
      <c r="CA522" s="601">
        <f t="shared" si="1403"/>
        <v>640</v>
      </c>
      <c r="CB522" s="601">
        <f t="shared" si="1404"/>
        <v>640</v>
      </c>
      <c r="CC522" s="692">
        <f t="shared" si="1405"/>
        <v>640</v>
      </c>
      <c r="CD522" s="1348">
        <f t="shared" si="1352"/>
        <v>640</v>
      </c>
      <c r="CE522" s="1349">
        <f t="shared" ref="CE522:CT525" si="14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0">
        <f t="shared" si="1414"/>
        <v>640</v>
      </c>
      <c r="CG522" s="1350">
        <f t="shared" si="1414"/>
        <v>640</v>
      </c>
      <c r="CH522" s="1350">
        <f t="shared" si="1414"/>
        <v>640</v>
      </c>
      <c r="CI522" s="1350">
        <f t="shared" si="1414"/>
        <v>640</v>
      </c>
      <c r="CJ522" s="1350">
        <f t="shared" si="1414"/>
        <v>640</v>
      </c>
      <c r="CK522" s="1351">
        <f t="shared" si="1414"/>
        <v>640</v>
      </c>
      <c r="CL522" s="1351">
        <f t="shared" si="1414"/>
        <v>640</v>
      </c>
      <c r="CM522" s="1351">
        <f t="shared" si="1414"/>
        <v>640</v>
      </c>
      <c r="CN522" s="1350">
        <f t="shared" si="1414"/>
        <v>640</v>
      </c>
      <c r="CO522" s="1350">
        <f t="shared" si="1414"/>
        <v>640</v>
      </c>
      <c r="CP522" s="1350">
        <f t="shared" si="1414"/>
        <v>640</v>
      </c>
      <c r="CQ522" s="1350">
        <f t="shared" si="1414"/>
        <v>640</v>
      </c>
      <c r="CR522" s="1350">
        <f t="shared" si="1414"/>
        <v>640</v>
      </c>
      <c r="CS522" s="1349">
        <f t="shared" si="1414"/>
        <v>640</v>
      </c>
      <c r="CT522" s="1352">
        <f t="shared" si="1414"/>
        <v>640</v>
      </c>
      <c r="CU522" s="552">
        <f t="shared" si="1331"/>
        <v>640</v>
      </c>
      <c r="CV522" s="553">
        <f t="shared" si="1332"/>
        <v>640</v>
      </c>
      <c r="CW522" s="554">
        <f t="shared" si="1333"/>
        <v>640</v>
      </c>
      <c r="CX522" s="554">
        <f t="shared" si="1334"/>
        <v>640</v>
      </c>
      <c r="CY522" s="554">
        <f t="shared" si="1335"/>
        <v>640</v>
      </c>
      <c r="CZ522" s="554">
        <f t="shared" si="1336"/>
        <v>640</v>
      </c>
      <c r="DA522" s="554">
        <f t="shared" si="1337"/>
        <v>640</v>
      </c>
      <c r="DB522" s="555">
        <f t="shared" si="1338"/>
        <v>640</v>
      </c>
      <c r="DC522" s="555">
        <f t="shared" si="1339"/>
        <v>640</v>
      </c>
      <c r="DD522" s="555">
        <f t="shared" si="1340"/>
        <v>640</v>
      </c>
      <c r="DE522" s="554">
        <f t="shared" si="1341"/>
        <v>640</v>
      </c>
      <c r="DF522" s="554">
        <f t="shared" si="1342"/>
        <v>640</v>
      </c>
      <c r="DG522" s="554">
        <f t="shared" si="1343"/>
        <v>640</v>
      </c>
      <c r="DH522" s="554">
        <f t="shared" si="1344"/>
        <v>640</v>
      </c>
      <c r="DI522" s="554">
        <f t="shared" si="1345"/>
        <v>640</v>
      </c>
      <c r="DJ522" s="553">
        <f t="shared" si="1346"/>
        <v>640</v>
      </c>
      <c r="DK522" s="552">
        <f t="shared" si="1347"/>
        <v>640</v>
      </c>
      <c r="DL522" s="657">
        <f t="shared" si="1406"/>
        <v>17</v>
      </c>
      <c r="DM522" s="106">
        <f t="shared" si="1407"/>
        <v>17</v>
      </c>
      <c r="DN522" s="106">
        <f t="shared" si="1408"/>
        <v>17</v>
      </c>
      <c r="DO522" s="106">
        <f t="shared" si="1409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5">IF(DL523&lt;3,"",(SUM(B523:R523)-MIN(B523:R523)-MAX(B523:R523))/(DL523-2))</f>
        <v/>
      </c>
      <c r="CA523" s="626" t="str">
        <f t="shared" si="1403"/>
        <v/>
      </c>
      <c r="CB523" s="626" t="str">
        <f t="shared" si="1404"/>
        <v/>
      </c>
      <c r="CC523" s="695" t="str">
        <f t="shared" si="1405"/>
        <v/>
      </c>
      <c r="CD523" s="1353" t="str">
        <f t="shared" si="1352"/>
        <v/>
      </c>
      <c r="CE523" s="1354" t="str">
        <f t="shared" si="1414"/>
        <v/>
      </c>
      <c r="CF523" s="1355" t="str">
        <f t="shared" si="1414"/>
        <v/>
      </c>
      <c r="CG523" s="1355" t="str">
        <f t="shared" si="1414"/>
        <v/>
      </c>
      <c r="CH523" s="1355" t="str">
        <f t="shared" si="1414"/>
        <v/>
      </c>
      <c r="CI523" s="1355" t="str">
        <f t="shared" si="1414"/>
        <v/>
      </c>
      <c r="CJ523" s="1355" t="str">
        <f t="shared" si="1414"/>
        <v/>
      </c>
      <c r="CK523" s="1356" t="str">
        <f t="shared" si="1414"/>
        <v/>
      </c>
      <c r="CL523" s="1356" t="str">
        <f t="shared" si="1414"/>
        <v/>
      </c>
      <c r="CM523" s="1356" t="str">
        <f t="shared" si="1414"/>
        <v/>
      </c>
      <c r="CN523" s="1355" t="str">
        <f t="shared" si="1414"/>
        <v/>
      </c>
      <c r="CO523" s="1355" t="str">
        <f t="shared" si="1414"/>
        <v/>
      </c>
      <c r="CP523" s="1355" t="str">
        <f t="shared" si="1414"/>
        <v/>
      </c>
      <c r="CQ523" s="1355" t="str">
        <f t="shared" si="1414"/>
        <v/>
      </c>
      <c r="CR523" s="1355" t="str">
        <f t="shared" si="1414"/>
        <v/>
      </c>
      <c r="CS523" s="1354" t="str">
        <f t="shared" si="1414"/>
        <v/>
      </c>
      <c r="CT523" s="1357" t="str">
        <f t="shared" si="1414"/>
        <v/>
      </c>
      <c r="CU523" s="552" t="str">
        <f t="shared" si="1331"/>
        <v/>
      </c>
      <c r="CV523" s="553" t="str">
        <f t="shared" si="1332"/>
        <v/>
      </c>
      <c r="CW523" s="554" t="str">
        <f t="shared" si="1333"/>
        <v/>
      </c>
      <c r="CX523" s="554" t="str">
        <f t="shared" si="1334"/>
        <v/>
      </c>
      <c r="CY523" s="554" t="str">
        <f t="shared" si="1335"/>
        <v/>
      </c>
      <c r="CZ523" s="554" t="str">
        <f t="shared" si="1336"/>
        <v/>
      </c>
      <c r="DA523" s="554" t="str">
        <f t="shared" si="1337"/>
        <v/>
      </c>
      <c r="DB523" s="555" t="str">
        <f t="shared" si="1338"/>
        <v/>
      </c>
      <c r="DC523" s="555" t="str">
        <f t="shared" si="1339"/>
        <v/>
      </c>
      <c r="DD523" s="555" t="str">
        <f t="shared" si="1340"/>
        <v/>
      </c>
      <c r="DE523" s="554" t="str">
        <f t="shared" si="1341"/>
        <v/>
      </c>
      <c r="DF523" s="554" t="str">
        <f t="shared" si="1342"/>
        <v/>
      </c>
      <c r="DG523" s="554" t="str">
        <f t="shared" si="1343"/>
        <v/>
      </c>
      <c r="DH523" s="554" t="str">
        <f t="shared" si="1344"/>
        <v/>
      </c>
      <c r="DI523" s="554" t="str">
        <f t="shared" si="1345"/>
        <v/>
      </c>
      <c r="DJ523" s="553" t="str">
        <f t="shared" si="1346"/>
        <v/>
      </c>
      <c r="DK523" s="552" t="str">
        <f t="shared" si="1347"/>
        <v/>
      </c>
      <c r="DL523" s="657">
        <f t="shared" si="1406"/>
        <v>0</v>
      </c>
      <c r="DM523" s="106">
        <f t="shared" si="1407"/>
        <v>1</v>
      </c>
      <c r="DN523" s="106">
        <f t="shared" si="1408"/>
        <v>0</v>
      </c>
      <c r="DO523" s="106">
        <f t="shared" si="1409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2"/>
        <v/>
      </c>
      <c r="CA524" s="601" t="str">
        <f t="shared" si="1403"/>
        <v/>
      </c>
      <c r="CB524" s="601" t="str">
        <f t="shared" si="1404"/>
        <v/>
      </c>
      <c r="CC524" s="692" t="str">
        <f t="shared" si="1405"/>
        <v/>
      </c>
      <c r="CD524" s="1348" t="str">
        <f t="shared" si="1352"/>
        <v/>
      </c>
      <c r="CE524" s="1349" t="str">
        <f t="shared" si="1414"/>
        <v/>
      </c>
      <c r="CF524" s="1350" t="str">
        <f t="shared" si="1414"/>
        <v/>
      </c>
      <c r="CG524" s="1350" t="str">
        <f t="shared" si="1414"/>
        <v/>
      </c>
      <c r="CH524" s="1350" t="str">
        <f t="shared" si="1414"/>
        <v/>
      </c>
      <c r="CI524" s="1350" t="str">
        <f t="shared" si="1414"/>
        <v/>
      </c>
      <c r="CJ524" s="1350" t="str">
        <f t="shared" si="1414"/>
        <v/>
      </c>
      <c r="CK524" s="1351" t="str">
        <f t="shared" si="1414"/>
        <v/>
      </c>
      <c r="CL524" s="1351" t="str">
        <f t="shared" si="1414"/>
        <v/>
      </c>
      <c r="CM524" s="1351" t="str">
        <f t="shared" si="1414"/>
        <v/>
      </c>
      <c r="CN524" s="1350" t="str">
        <f t="shared" si="1414"/>
        <v/>
      </c>
      <c r="CO524" s="1350" t="str">
        <f t="shared" si="1414"/>
        <v/>
      </c>
      <c r="CP524" s="1350" t="str">
        <f t="shared" si="1414"/>
        <v/>
      </c>
      <c r="CQ524" s="1350" t="str">
        <f t="shared" si="1414"/>
        <v/>
      </c>
      <c r="CR524" s="1350" t="str">
        <f t="shared" si="1414"/>
        <v/>
      </c>
      <c r="CS524" s="1349" t="str">
        <f t="shared" si="1414"/>
        <v/>
      </c>
      <c r="CT524" s="1352" t="str">
        <f t="shared" si="1414"/>
        <v/>
      </c>
      <c r="CU524" s="552" t="str">
        <f t="shared" si="1331"/>
        <v/>
      </c>
      <c r="CV524" s="553" t="str">
        <f t="shared" si="1332"/>
        <v/>
      </c>
      <c r="CW524" s="554" t="str">
        <f t="shared" si="1333"/>
        <v/>
      </c>
      <c r="CX524" s="554" t="str">
        <f t="shared" si="1334"/>
        <v/>
      </c>
      <c r="CY524" s="554" t="str">
        <f t="shared" si="1335"/>
        <v/>
      </c>
      <c r="CZ524" s="554" t="str">
        <f t="shared" si="1336"/>
        <v/>
      </c>
      <c r="DA524" s="554" t="str">
        <f t="shared" si="1337"/>
        <v/>
      </c>
      <c r="DB524" s="555" t="str">
        <f t="shared" si="1338"/>
        <v/>
      </c>
      <c r="DC524" s="555" t="str">
        <f t="shared" si="1339"/>
        <v/>
      </c>
      <c r="DD524" s="555" t="str">
        <f t="shared" si="1340"/>
        <v/>
      </c>
      <c r="DE524" s="554" t="str">
        <f t="shared" si="1341"/>
        <v/>
      </c>
      <c r="DF524" s="554" t="str">
        <f t="shared" si="1342"/>
        <v/>
      </c>
      <c r="DG524" s="554" t="str">
        <f t="shared" si="1343"/>
        <v/>
      </c>
      <c r="DH524" s="554" t="str">
        <f t="shared" si="1344"/>
        <v/>
      </c>
      <c r="DI524" s="554" t="str">
        <f t="shared" si="1345"/>
        <v/>
      </c>
      <c r="DJ524" s="553" t="str">
        <f t="shared" si="1346"/>
        <v/>
      </c>
      <c r="DK524" s="552" t="str">
        <f t="shared" si="1347"/>
        <v/>
      </c>
      <c r="DL524" s="657">
        <f t="shared" si="1406"/>
        <v>0</v>
      </c>
      <c r="DM524" s="106">
        <f t="shared" si="1407"/>
        <v>1</v>
      </c>
      <c r="DN524" s="106">
        <f t="shared" si="1408"/>
        <v>0</v>
      </c>
      <c r="DO524" s="106">
        <f t="shared" si="1409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283</v>
      </c>
      <c r="B525" s="765" t="str">
        <f t="shared" ref="B525:R525" si="1416">IF(B524="","",B520*B521*B524)</f>
        <v/>
      </c>
      <c r="C525" s="765" t="str">
        <f t="shared" si="1416"/>
        <v/>
      </c>
      <c r="D525" s="765" t="str">
        <f t="shared" si="1416"/>
        <v/>
      </c>
      <c r="E525" s="765" t="str">
        <f t="shared" si="1416"/>
        <v/>
      </c>
      <c r="F525" s="765" t="str">
        <f t="shared" si="1416"/>
        <v/>
      </c>
      <c r="G525" s="765" t="str">
        <f t="shared" si="1416"/>
        <v/>
      </c>
      <c r="H525" s="765" t="str">
        <f t="shared" si="1416"/>
        <v/>
      </c>
      <c r="I525" s="765" t="str">
        <f t="shared" si="1416"/>
        <v/>
      </c>
      <c r="J525" s="765" t="str">
        <f t="shared" si="1416"/>
        <v/>
      </c>
      <c r="K525" s="765" t="str">
        <f t="shared" si="1416"/>
        <v/>
      </c>
      <c r="L525" s="765" t="str">
        <f t="shared" si="1416"/>
        <v/>
      </c>
      <c r="M525" s="765" t="str">
        <f t="shared" si="1416"/>
        <v/>
      </c>
      <c r="N525" s="765" t="str">
        <f t="shared" si="1416"/>
        <v/>
      </c>
      <c r="O525" s="765" t="str">
        <f t="shared" si="1416"/>
        <v/>
      </c>
      <c r="P525" s="765" t="str">
        <f t="shared" si="1416"/>
        <v/>
      </c>
      <c r="Q525" s="765" t="str">
        <f t="shared" si="1416"/>
        <v/>
      </c>
      <c r="R525" s="765" t="str">
        <f t="shared" si="1416"/>
        <v/>
      </c>
      <c r="S525" s="771"/>
      <c r="T525" s="765" t="str">
        <f t="shared" ref="T525:AJ525" si="1417">IF(T524="","",T520*T521*T524)</f>
        <v/>
      </c>
      <c r="U525" s="765" t="str">
        <f t="shared" si="1417"/>
        <v/>
      </c>
      <c r="V525" s="765" t="str">
        <f t="shared" si="1417"/>
        <v/>
      </c>
      <c r="W525" s="765" t="str">
        <f t="shared" si="1417"/>
        <v/>
      </c>
      <c r="X525" s="765" t="str">
        <f t="shared" si="1417"/>
        <v/>
      </c>
      <c r="Y525" s="765" t="str">
        <f t="shared" si="1417"/>
        <v/>
      </c>
      <c r="Z525" s="765" t="str">
        <f t="shared" si="1417"/>
        <v/>
      </c>
      <c r="AA525" s="765">
        <f t="shared" si="1417"/>
        <v>79.996800000000007</v>
      </c>
      <c r="AB525" s="765" t="str">
        <f t="shared" si="1417"/>
        <v/>
      </c>
      <c r="AC525" s="765" t="str">
        <f t="shared" si="1417"/>
        <v/>
      </c>
      <c r="AD525" s="765" t="str">
        <f t="shared" si="1417"/>
        <v/>
      </c>
      <c r="AE525" s="765" t="str">
        <f t="shared" si="1417"/>
        <v/>
      </c>
      <c r="AF525" s="765" t="str">
        <f t="shared" si="1417"/>
        <v/>
      </c>
      <c r="AG525" s="765" t="str">
        <f t="shared" si="1417"/>
        <v/>
      </c>
      <c r="AH525" s="765" t="str">
        <f t="shared" si="1417"/>
        <v/>
      </c>
      <c r="AI525" s="765" t="str">
        <f t="shared" si="1417"/>
        <v/>
      </c>
      <c r="AJ525" s="765" t="str">
        <f t="shared" si="1417"/>
        <v/>
      </c>
      <c r="AK525" s="771"/>
      <c r="AL525" s="765" t="str">
        <f t="shared" ref="AL525:BB525" si="1418">IF(AL524="","",AL520*AL521*AL524)</f>
        <v/>
      </c>
      <c r="AM525" s="765" t="str">
        <f t="shared" si="1418"/>
        <v/>
      </c>
      <c r="AN525" s="765" t="str">
        <f t="shared" si="1418"/>
        <v/>
      </c>
      <c r="AO525" s="765" t="str">
        <f t="shared" si="1418"/>
        <v/>
      </c>
      <c r="AP525" s="765" t="str">
        <f t="shared" si="1418"/>
        <v/>
      </c>
      <c r="AQ525" s="765" t="str">
        <f t="shared" si="1418"/>
        <v/>
      </c>
      <c r="AR525" s="765" t="str">
        <f t="shared" si="1418"/>
        <v/>
      </c>
      <c r="AS525" s="765" t="str">
        <f t="shared" si="1418"/>
        <v/>
      </c>
      <c r="AT525" s="765" t="str">
        <f t="shared" si="1418"/>
        <v/>
      </c>
      <c r="AU525" s="765" t="str">
        <f t="shared" si="1418"/>
        <v/>
      </c>
      <c r="AV525" s="765" t="str">
        <f t="shared" si="1418"/>
        <v/>
      </c>
      <c r="AW525" s="765" t="str">
        <f t="shared" si="1418"/>
        <v/>
      </c>
      <c r="AX525" s="765" t="str">
        <f t="shared" si="1418"/>
        <v/>
      </c>
      <c r="AY525" s="765" t="str">
        <f t="shared" si="1418"/>
        <v/>
      </c>
      <c r="AZ525" s="765" t="str">
        <f t="shared" si="1418"/>
        <v/>
      </c>
      <c r="BA525" s="765" t="str">
        <f t="shared" si="1418"/>
        <v/>
      </c>
      <c r="BB525" s="765" t="str">
        <f t="shared" si="1418"/>
        <v/>
      </c>
      <c r="BC525" s="771"/>
      <c r="BD525" s="765" t="str">
        <f t="shared" ref="BD525:BT525" si="1419">IF(BD524="","",BD520*BD521*BD524)</f>
        <v/>
      </c>
      <c r="BE525" s="765" t="str">
        <f t="shared" si="1419"/>
        <v/>
      </c>
      <c r="BF525" s="765" t="str">
        <f t="shared" si="1419"/>
        <v/>
      </c>
      <c r="BG525" s="765" t="str">
        <f t="shared" si="1419"/>
        <v/>
      </c>
      <c r="BH525" s="765" t="str">
        <f t="shared" si="1419"/>
        <v/>
      </c>
      <c r="BI525" s="765" t="str">
        <f t="shared" si="1419"/>
        <v/>
      </c>
      <c r="BJ525" s="765" t="str">
        <f t="shared" si="1419"/>
        <v/>
      </c>
      <c r="BK525" s="765" t="str">
        <f t="shared" si="1419"/>
        <v/>
      </c>
      <c r="BL525" s="765" t="str">
        <f t="shared" si="1419"/>
        <v/>
      </c>
      <c r="BM525" s="765" t="str">
        <f t="shared" si="1419"/>
        <v/>
      </c>
      <c r="BN525" s="765" t="str">
        <f t="shared" si="1419"/>
        <v/>
      </c>
      <c r="BO525" s="765" t="str">
        <f t="shared" si="1419"/>
        <v/>
      </c>
      <c r="BP525" s="765" t="str">
        <f t="shared" si="1419"/>
        <v/>
      </c>
      <c r="BQ525" s="765" t="str">
        <f t="shared" si="1419"/>
        <v/>
      </c>
      <c r="BR525" s="765" t="str">
        <f t="shared" si="1419"/>
        <v/>
      </c>
      <c r="BS525" s="765" t="str">
        <f t="shared" si="1419"/>
        <v/>
      </c>
      <c r="BT525" s="765" t="str">
        <f t="shared" si="1419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2"/>
        <v/>
      </c>
      <c r="CA525" s="601" t="str">
        <f t="shared" si="1403"/>
        <v/>
      </c>
      <c r="CB525" s="601" t="str">
        <f t="shared" si="1404"/>
        <v/>
      </c>
      <c r="CC525" s="692" t="str">
        <f t="shared" si="1405"/>
        <v/>
      </c>
      <c r="CD525" s="1348" t="str">
        <f t="shared" si="1352"/>
        <v/>
      </c>
      <c r="CE525" s="1349" t="str">
        <f t="shared" si="1414"/>
        <v/>
      </c>
      <c r="CF525" s="1350" t="str">
        <f t="shared" si="1414"/>
        <v/>
      </c>
      <c r="CG525" s="1350" t="str">
        <f t="shared" si="1414"/>
        <v/>
      </c>
      <c r="CH525" s="1350" t="str">
        <f t="shared" si="1414"/>
        <v/>
      </c>
      <c r="CI525" s="1350" t="str">
        <f t="shared" si="1414"/>
        <v/>
      </c>
      <c r="CJ525" s="1350" t="str">
        <f t="shared" si="1414"/>
        <v/>
      </c>
      <c r="CK525" s="1351" t="str">
        <f t="shared" si="1414"/>
        <v/>
      </c>
      <c r="CL525" s="1351" t="str">
        <f t="shared" si="1414"/>
        <v/>
      </c>
      <c r="CM525" s="1351" t="str">
        <f t="shared" si="1414"/>
        <v/>
      </c>
      <c r="CN525" s="1350" t="str">
        <f t="shared" si="1414"/>
        <v/>
      </c>
      <c r="CO525" s="1350" t="str">
        <f t="shared" si="1414"/>
        <v/>
      </c>
      <c r="CP525" s="1350" t="str">
        <f t="shared" si="1414"/>
        <v/>
      </c>
      <c r="CQ525" s="1350" t="str">
        <f t="shared" si="1414"/>
        <v/>
      </c>
      <c r="CR525" s="1350" t="str">
        <f t="shared" si="1414"/>
        <v/>
      </c>
      <c r="CS525" s="1349" t="str">
        <f t="shared" si="1414"/>
        <v/>
      </c>
      <c r="CT525" s="1352" t="str">
        <f t="shared" si="1414"/>
        <v/>
      </c>
      <c r="CU525" s="552" t="str">
        <f t="shared" si="1331"/>
        <v/>
      </c>
      <c r="CV525" s="553" t="str">
        <f t="shared" si="1332"/>
        <v/>
      </c>
      <c r="CW525" s="554" t="str">
        <f t="shared" si="1333"/>
        <v/>
      </c>
      <c r="CX525" s="554" t="str">
        <f t="shared" si="1334"/>
        <v/>
      </c>
      <c r="CY525" s="554" t="str">
        <f t="shared" si="1335"/>
        <v/>
      </c>
      <c r="CZ525" s="554" t="str">
        <f t="shared" si="1336"/>
        <v/>
      </c>
      <c r="DA525" s="554" t="str">
        <f t="shared" si="1337"/>
        <v/>
      </c>
      <c r="DB525" s="555" t="str">
        <f t="shared" si="1338"/>
        <v/>
      </c>
      <c r="DC525" s="555" t="str">
        <f t="shared" si="1339"/>
        <v/>
      </c>
      <c r="DD525" s="555" t="str">
        <f t="shared" si="1340"/>
        <v/>
      </c>
      <c r="DE525" s="554" t="str">
        <f t="shared" si="1341"/>
        <v/>
      </c>
      <c r="DF525" s="554" t="str">
        <f t="shared" si="1342"/>
        <v/>
      </c>
      <c r="DG525" s="554" t="str">
        <f t="shared" si="1343"/>
        <v/>
      </c>
      <c r="DH525" s="554" t="str">
        <f t="shared" si="1344"/>
        <v/>
      </c>
      <c r="DI525" s="554" t="str">
        <f t="shared" si="1345"/>
        <v/>
      </c>
      <c r="DJ525" s="553" t="str">
        <f t="shared" si="1346"/>
        <v/>
      </c>
      <c r="DK525" s="552" t="str">
        <f t="shared" si="1347"/>
        <v/>
      </c>
      <c r="DL525" s="657">
        <f t="shared" si="1406"/>
        <v>0</v>
      </c>
      <c r="DM525" s="106">
        <f t="shared" si="1407"/>
        <v>1</v>
      </c>
      <c r="DN525" s="106">
        <f t="shared" si="1408"/>
        <v>0</v>
      </c>
      <c r="DO525" s="106">
        <f t="shared" si="1409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51" t="s">
        <v>728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261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1"/>
        <v/>
      </c>
      <c r="CV526" s="553" t="str">
        <f t="shared" si="1332"/>
        <v/>
      </c>
      <c r="CW526" s="554" t="str">
        <f t="shared" si="1333"/>
        <v/>
      </c>
      <c r="CX526" s="554" t="str">
        <f t="shared" si="1334"/>
        <v/>
      </c>
      <c r="CY526" s="554" t="str">
        <f t="shared" si="1335"/>
        <v/>
      </c>
      <c r="CZ526" s="554" t="str">
        <f t="shared" si="1336"/>
        <v/>
      </c>
      <c r="DA526" s="554" t="str">
        <f t="shared" si="1337"/>
        <v/>
      </c>
      <c r="DB526" s="555" t="str">
        <f t="shared" si="1338"/>
        <v/>
      </c>
      <c r="DC526" s="555">
        <f t="shared" si="1339"/>
        <v>1</v>
      </c>
      <c r="DD526" s="555" t="str">
        <f t="shared" si="1340"/>
        <v/>
      </c>
      <c r="DE526" s="554" t="str">
        <f t="shared" si="1341"/>
        <v/>
      </c>
      <c r="DF526" s="554" t="str">
        <f t="shared" si="1342"/>
        <v/>
      </c>
      <c r="DG526" s="554" t="str">
        <f t="shared" si="1343"/>
        <v/>
      </c>
      <c r="DH526" s="554" t="str">
        <f t="shared" si="1344"/>
        <v/>
      </c>
      <c r="DI526" s="554" t="str">
        <f t="shared" si="1345"/>
        <v/>
      </c>
      <c r="DJ526" s="553" t="str">
        <f t="shared" si="1346"/>
        <v/>
      </c>
      <c r="DK526" s="552" t="str">
        <f t="shared" si="1347"/>
        <v/>
      </c>
      <c r="DL526" s="657">
        <f t="shared" ref="DL526:DL561" si="1420">COUNT(B526:R526)</f>
        <v>0</v>
      </c>
      <c r="DM526" s="106">
        <f t="shared" ref="DM526:DM561" si="1421">COUNT(T526:AJ526)</f>
        <v>0</v>
      </c>
      <c r="DN526" s="106">
        <f t="shared" ref="DN526:DN561" si="1422">COUNT(AL526:BB526)</f>
        <v>1</v>
      </c>
      <c r="DO526" s="106">
        <f t="shared" ref="DO526:DO561" si="1423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289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4">IF(DL527&lt;3,"",(SUM(B527:R527)-MIN(B527:R527)-MAX(B527:R527))/(DL527-2))</f>
        <v/>
      </c>
      <c r="CA527" s="601" t="str">
        <f t="shared" ref="CA527:CA561" si="1425">IF(DM527&lt;3,"",(SUM(T527:AJ527)-MIN(T527:AJ527)-MAX(T527:AJ527))/(DM527-2))</f>
        <v/>
      </c>
      <c r="CB527" s="601" t="str">
        <f t="shared" ref="CB527:CB561" si="1426">IF(DN527&lt;3,"",(SUM(AL527:BB527)-MIN(AL527:BB527)-MAX(AL527:BB527))/(DN527-2))</f>
        <v/>
      </c>
      <c r="CC527" s="692" t="str">
        <f t="shared" ref="CC527:CC561" si="1427">IF(DO527&lt;3,"",(SUM(BD527:BT527)-MIN(BD527:BT527)-MAX(BD527:BT527))/(DO527-2))</f>
        <v/>
      </c>
      <c r="CD527" s="134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9" t="str">
        <f t="shared" si="1397"/>
        <v/>
      </c>
      <c r="CF527" s="1350" t="str">
        <f t="shared" si="1397"/>
        <v/>
      </c>
      <c r="CG527" s="1350" t="str">
        <f t="shared" si="1397"/>
        <v/>
      </c>
      <c r="CH527" s="1350" t="str">
        <f t="shared" si="1397"/>
        <v/>
      </c>
      <c r="CI527" s="1350" t="str">
        <f t="shared" si="1397"/>
        <v/>
      </c>
      <c r="CJ527" s="1350" t="str">
        <f t="shared" si="1397"/>
        <v/>
      </c>
      <c r="CK527" s="1351" t="str">
        <f t="shared" si="1397"/>
        <v/>
      </c>
      <c r="CL527" s="1351">
        <f t="shared" si="1397"/>
        <v>12</v>
      </c>
      <c r="CM527" s="1351" t="str">
        <f t="shared" si="1397"/>
        <v/>
      </c>
      <c r="CN527" s="1350" t="str">
        <f t="shared" si="1397"/>
        <v/>
      </c>
      <c r="CO527" s="1350" t="str">
        <f t="shared" si="1397"/>
        <v/>
      </c>
      <c r="CP527" s="1350" t="str">
        <f t="shared" si="1397"/>
        <v/>
      </c>
      <c r="CQ527" s="1350" t="str">
        <f t="shared" si="1397"/>
        <v/>
      </c>
      <c r="CR527" s="1350" t="str">
        <f t="shared" si="1397"/>
        <v/>
      </c>
      <c r="CS527" s="1349" t="str">
        <f t="shared" si="1397"/>
        <v/>
      </c>
      <c r="CT527" s="1352" t="str">
        <f t="shared" si="1397"/>
        <v/>
      </c>
      <c r="CU527" s="552" t="str">
        <f t="shared" si="1331"/>
        <v/>
      </c>
      <c r="CV527" s="553" t="str">
        <f t="shared" si="1332"/>
        <v/>
      </c>
      <c r="CW527" s="554" t="str">
        <f t="shared" si="1333"/>
        <v/>
      </c>
      <c r="CX527" s="554" t="str">
        <f t="shared" si="1334"/>
        <v/>
      </c>
      <c r="CY527" s="554" t="str">
        <f t="shared" si="1335"/>
        <v/>
      </c>
      <c r="CZ527" s="554" t="str">
        <f t="shared" si="1336"/>
        <v/>
      </c>
      <c r="DA527" s="554" t="str">
        <f t="shared" si="1337"/>
        <v/>
      </c>
      <c r="DB527" s="555" t="str">
        <f t="shared" si="1338"/>
        <v/>
      </c>
      <c r="DC527" s="555">
        <f t="shared" si="1339"/>
        <v>12</v>
      </c>
      <c r="DD527" s="555" t="str">
        <f t="shared" si="1340"/>
        <v/>
      </c>
      <c r="DE527" s="554" t="str">
        <f t="shared" si="1341"/>
        <v/>
      </c>
      <c r="DF527" s="554" t="str">
        <f t="shared" si="1342"/>
        <v/>
      </c>
      <c r="DG527" s="554" t="str">
        <f t="shared" si="1343"/>
        <v/>
      </c>
      <c r="DH527" s="554" t="str">
        <f t="shared" si="1344"/>
        <v/>
      </c>
      <c r="DI527" s="554" t="str">
        <f t="shared" si="1345"/>
        <v/>
      </c>
      <c r="DJ527" s="553" t="str">
        <f t="shared" si="1346"/>
        <v/>
      </c>
      <c r="DK527" s="552" t="str">
        <f t="shared" si="1347"/>
        <v/>
      </c>
      <c r="DL527" s="657">
        <f t="shared" si="1420"/>
        <v>0</v>
      </c>
      <c r="DM527" s="106">
        <f t="shared" si="1421"/>
        <v>1</v>
      </c>
      <c r="DN527" s="106">
        <f t="shared" si="1422"/>
        <v>1</v>
      </c>
      <c r="DO527" s="106">
        <f t="shared" si="1423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28">1580*$K$1</f>
        <v>1580</v>
      </c>
      <c r="D528" s="766">
        <f t="shared" si="1428"/>
        <v>1580</v>
      </c>
      <c r="E528" s="766">
        <f t="shared" si="1428"/>
        <v>1580</v>
      </c>
      <c r="F528" s="766">
        <f t="shared" si="1428"/>
        <v>1580</v>
      </c>
      <c r="G528" s="766">
        <f t="shared" si="1428"/>
        <v>1580</v>
      </c>
      <c r="H528" s="766">
        <f t="shared" si="1428"/>
        <v>1580</v>
      </c>
      <c r="I528" s="766">
        <f t="shared" si="1428"/>
        <v>1580</v>
      </c>
      <c r="J528" s="766">
        <f t="shared" si="1428"/>
        <v>1580</v>
      </c>
      <c r="K528" s="766">
        <f t="shared" si="1428"/>
        <v>1580</v>
      </c>
      <c r="L528" s="766">
        <f t="shared" si="1428"/>
        <v>1580</v>
      </c>
      <c r="M528" s="766">
        <f t="shared" si="1428"/>
        <v>1580</v>
      </c>
      <c r="N528" s="766">
        <f t="shared" si="1428"/>
        <v>1580</v>
      </c>
      <c r="O528" s="766">
        <f t="shared" si="1428"/>
        <v>1580</v>
      </c>
      <c r="P528" s="766">
        <f t="shared" si="1428"/>
        <v>1580</v>
      </c>
      <c r="Q528" s="766">
        <f t="shared" si="1428"/>
        <v>1580</v>
      </c>
      <c r="R528" s="766">
        <f t="shared" si="1428"/>
        <v>1580</v>
      </c>
      <c r="S528" s="606"/>
      <c r="T528" s="766">
        <f>1580*$K$1</f>
        <v>1580</v>
      </c>
      <c r="U528" s="766">
        <f t="shared" ref="U528:AJ528" si="1429">1580*$K$1</f>
        <v>1580</v>
      </c>
      <c r="V528" s="766">
        <f t="shared" si="1429"/>
        <v>1580</v>
      </c>
      <c r="W528" s="766">
        <f t="shared" si="1429"/>
        <v>1580</v>
      </c>
      <c r="X528" s="766">
        <f t="shared" si="1429"/>
        <v>1580</v>
      </c>
      <c r="Y528" s="766">
        <f t="shared" si="1429"/>
        <v>1580</v>
      </c>
      <c r="Z528" s="766">
        <f t="shared" si="1429"/>
        <v>1580</v>
      </c>
      <c r="AA528" s="766">
        <f t="shared" si="1429"/>
        <v>1580</v>
      </c>
      <c r="AB528" s="766">
        <f t="shared" si="1429"/>
        <v>1580</v>
      </c>
      <c r="AC528" s="766">
        <f t="shared" si="1429"/>
        <v>1580</v>
      </c>
      <c r="AD528" s="766">
        <f t="shared" si="1429"/>
        <v>1580</v>
      </c>
      <c r="AE528" s="766">
        <f t="shared" si="1429"/>
        <v>1580</v>
      </c>
      <c r="AF528" s="766">
        <f t="shared" si="1429"/>
        <v>1580</v>
      </c>
      <c r="AG528" s="766">
        <f t="shared" si="1429"/>
        <v>1580</v>
      </c>
      <c r="AH528" s="766">
        <f t="shared" si="1429"/>
        <v>1580</v>
      </c>
      <c r="AI528" s="766">
        <f t="shared" si="1429"/>
        <v>1580</v>
      </c>
      <c r="AJ528" s="766">
        <f t="shared" si="1429"/>
        <v>1580</v>
      </c>
      <c r="AK528" s="606"/>
      <c r="AL528" s="766">
        <f>1580*$K$1</f>
        <v>1580</v>
      </c>
      <c r="AM528" s="766">
        <f t="shared" ref="AM528:BB528" si="1430">1580*$K$1</f>
        <v>1580</v>
      </c>
      <c r="AN528" s="766">
        <f t="shared" si="1430"/>
        <v>1580</v>
      </c>
      <c r="AO528" s="766">
        <f t="shared" si="1430"/>
        <v>1580</v>
      </c>
      <c r="AP528" s="766">
        <f t="shared" si="1430"/>
        <v>1580</v>
      </c>
      <c r="AQ528" s="766">
        <f t="shared" si="1430"/>
        <v>1580</v>
      </c>
      <c r="AR528" s="766">
        <f t="shared" si="1430"/>
        <v>1580</v>
      </c>
      <c r="AS528" s="766">
        <f t="shared" si="1430"/>
        <v>1580</v>
      </c>
      <c r="AT528" s="766">
        <f t="shared" si="1430"/>
        <v>1580</v>
      </c>
      <c r="AU528" s="766">
        <f t="shared" si="1430"/>
        <v>1580</v>
      </c>
      <c r="AV528" s="766">
        <f t="shared" si="1430"/>
        <v>1580</v>
      </c>
      <c r="AW528" s="766">
        <f t="shared" si="1430"/>
        <v>1580</v>
      </c>
      <c r="AX528" s="766">
        <f t="shared" si="1430"/>
        <v>1580</v>
      </c>
      <c r="AY528" s="766">
        <f t="shared" si="1430"/>
        <v>1580</v>
      </c>
      <c r="AZ528" s="766">
        <f t="shared" si="1430"/>
        <v>1580</v>
      </c>
      <c r="BA528" s="766">
        <f t="shared" si="1430"/>
        <v>1580</v>
      </c>
      <c r="BB528" s="766">
        <f t="shared" si="1430"/>
        <v>1580</v>
      </c>
      <c r="BC528" s="760"/>
      <c r="BD528" s="766">
        <f>1580*$K$1</f>
        <v>1580</v>
      </c>
      <c r="BE528" s="766">
        <f t="shared" ref="BE528:BY528" si="1431">1580*$K$1</f>
        <v>1580</v>
      </c>
      <c r="BF528" s="766">
        <f t="shared" si="1431"/>
        <v>1580</v>
      </c>
      <c r="BG528" s="766">
        <f t="shared" si="1431"/>
        <v>1580</v>
      </c>
      <c r="BH528" s="766">
        <v>1580</v>
      </c>
      <c r="BI528" s="766">
        <f t="shared" si="1431"/>
        <v>1580</v>
      </c>
      <c r="BJ528" s="766">
        <f t="shared" si="1431"/>
        <v>1580</v>
      </c>
      <c r="BK528" s="766">
        <f t="shared" si="1431"/>
        <v>1580</v>
      </c>
      <c r="BL528" s="766">
        <f t="shared" si="1431"/>
        <v>1580</v>
      </c>
      <c r="BM528" s="766">
        <f t="shared" si="1431"/>
        <v>1580</v>
      </c>
      <c r="BN528" s="766">
        <f t="shared" si="1431"/>
        <v>1580</v>
      </c>
      <c r="BO528" s="766">
        <f t="shared" si="1431"/>
        <v>1580</v>
      </c>
      <c r="BP528" s="766">
        <f t="shared" si="1431"/>
        <v>1580</v>
      </c>
      <c r="BQ528" s="766">
        <f t="shared" si="1431"/>
        <v>1580</v>
      </c>
      <c r="BR528" s="766">
        <f t="shared" si="1431"/>
        <v>1580</v>
      </c>
      <c r="BS528" s="766">
        <f t="shared" si="1431"/>
        <v>1580</v>
      </c>
      <c r="BT528" s="766">
        <f t="shared" si="1431"/>
        <v>1580</v>
      </c>
      <c r="BU528" s="760"/>
      <c r="BV528" s="766">
        <f t="shared" si="1431"/>
        <v>1580</v>
      </c>
      <c r="BW528" s="766">
        <f t="shared" si="1431"/>
        <v>1580</v>
      </c>
      <c r="BX528" s="766">
        <f t="shared" si="1431"/>
        <v>1580</v>
      </c>
      <c r="BY528" s="766">
        <f t="shared" si="1431"/>
        <v>1580</v>
      </c>
      <c r="BZ528" s="601">
        <f t="shared" si="1424"/>
        <v>1580</v>
      </c>
      <c r="CA528" s="601">
        <f t="shared" si="1425"/>
        <v>1580</v>
      </c>
      <c r="CB528" s="601">
        <f t="shared" si="1426"/>
        <v>1580</v>
      </c>
      <c r="CC528" s="692">
        <f t="shared" si="1427"/>
        <v>1580</v>
      </c>
      <c r="CD528" s="134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9">
        <f t="shared" si="1397"/>
        <v>1580</v>
      </c>
      <c r="CF528" s="1350">
        <f t="shared" si="1397"/>
        <v>1580</v>
      </c>
      <c r="CG528" s="1350">
        <f t="shared" si="1397"/>
        <v>1580</v>
      </c>
      <c r="CH528" s="1350">
        <f t="shared" si="1397"/>
        <v>1580</v>
      </c>
      <c r="CI528" s="1350">
        <f t="shared" si="1397"/>
        <v>1580</v>
      </c>
      <c r="CJ528" s="1350">
        <f t="shared" si="1397"/>
        <v>1580</v>
      </c>
      <c r="CK528" s="1351">
        <f t="shared" si="1397"/>
        <v>1580</v>
      </c>
      <c r="CL528" s="1351">
        <f t="shared" si="1397"/>
        <v>1580</v>
      </c>
      <c r="CM528" s="1351">
        <f t="shared" si="1397"/>
        <v>1580</v>
      </c>
      <c r="CN528" s="1350">
        <f t="shared" si="1397"/>
        <v>1580</v>
      </c>
      <c r="CO528" s="1350">
        <f t="shared" si="1397"/>
        <v>1580</v>
      </c>
      <c r="CP528" s="1350">
        <f t="shared" si="1397"/>
        <v>1580</v>
      </c>
      <c r="CQ528" s="1350">
        <f t="shared" si="1397"/>
        <v>1580</v>
      </c>
      <c r="CR528" s="1350">
        <f t="shared" si="1397"/>
        <v>1580</v>
      </c>
      <c r="CS528" s="1349">
        <f t="shared" si="1397"/>
        <v>1580</v>
      </c>
      <c r="CT528" s="1352">
        <f t="shared" si="1397"/>
        <v>1580</v>
      </c>
      <c r="CU528" s="552">
        <f t="shared" si="1331"/>
        <v>1580</v>
      </c>
      <c r="CV528" s="553">
        <f t="shared" si="1332"/>
        <v>1580</v>
      </c>
      <c r="CW528" s="554">
        <f t="shared" si="1333"/>
        <v>1580</v>
      </c>
      <c r="CX528" s="554">
        <f t="shared" si="1334"/>
        <v>1580</v>
      </c>
      <c r="CY528" s="554">
        <f t="shared" si="1335"/>
        <v>1580</v>
      </c>
      <c r="CZ528" s="554">
        <f t="shared" si="1336"/>
        <v>1580</v>
      </c>
      <c r="DA528" s="554">
        <f t="shared" si="1337"/>
        <v>1580</v>
      </c>
      <c r="DB528" s="555">
        <f t="shared" si="1338"/>
        <v>1580</v>
      </c>
      <c r="DC528" s="555">
        <f t="shared" si="1339"/>
        <v>1580</v>
      </c>
      <c r="DD528" s="555">
        <f t="shared" si="1340"/>
        <v>1580</v>
      </c>
      <c r="DE528" s="554">
        <f t="shared" si="1341"/>
        <v>1580</v>
      </c>
      <c r="DF528" s="554">
        <f t="shared" si="1342"/>
        <v>1580</v>
      </c>
      <c r="DG528" s="554">
        <f t="shared" si="1343"/>
        <v>1580</v>
      </c>
      <c r="DH528" s="554">
        <f t="shared" si="1344"/>
        <v>1580</v>
      </c>
      <c r="DI528" s="554">
        <f t="shared" si="1345"/>
        <v>1580</v>
      </c>
      <c r="DJ528" s="553">
        <f t="shared" si="1346"/>
        <v>1580</v>
      </c>
      <c r="DK528" s="552">
        <f t="shared" si="1347"/>
        <v>1580</v>
      </c>
      <c r="DL528" s="657">
        <f t="shared" si="1420"/>
        <v>17</v>
      </c>
      <c r="DM528" s="106">
        <f t="shared" si="1421"/>
        <v>17</v>
      </c>
      <c r="DN528" s="106">
        <f t="shared" si="1422"/>
        <v>17</v>
      </c>
      <c r="DO528" s="106">
        <f t="shared" si="1423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2">IF(DL529&lt;3,"",(SUM(B529:R529)-MIN(B529:R529)-MAX(B529:R529))/(DL529-2))</f>
        <v/>
      </c>
      <c r="CA529" s="626" t="str">
        <f t="shared" si="1425"/>
        <v/>
      </c>
      <c r="CB529" s="626" t="str">
        <f t="shared" si="1426"/>
        <v/>
      </c>
      <c r="CC529" s="695" t="str">
        <f t="shared" si="1427"/>
        <v/>
      </c>
      <c r="CD529" s="135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4" t="str">
        <f t="shared" si="1397"/>
        <v/>
      </c>
      <c r="CF529" s="1355" t="str">
        <f t="shared" si="1397"/>
        <v/>
      </c>
      <c r="CG529" s="1355" t="str">
        <f t="shared" si="1397"/>
        <v/>
      </c>
      <c r="CH529" s="1355" t="str">
        <f t="shared" si="1397"/>
        <v/>
      </c>
      <c r="CI529" s="1355" t="str">
        <f t="shared" si="1397"/>
        <v/>
      </c>
      <c r="CJ529" s="1355" t="str">
        <f t="shared" si="1397"/>
        <v/>
      </c>
      <c r="CK529" s="1356" t="str">
        <f t="shared" si="1397"/>
        <v/>
      </c>
      <c r="CL529" s="1356">
        <f t="shared" si="1397"/>
        <v>2.4735812133072407E-3</v>
      </c>
      <c r="CM529" s="1356" t="str">
        <f t="shared" si="1397"/>
        <v/>
      </c>
      <c r="CN529" s="1355" t="str">
        <f t="shared" si="1397"/>
        <v/>
      </c>
      <c r="CO529" s="1355" t="str">
        <f t="shared" si="1397"/>
        <v/>
      </c>
      <c r="CP529" s="1355" t="str">
        <f t="shared" si="1397"/>
        <v/>
      </c>
      <c r="CQ529" s="1355" t="str">
        <f t="shared" si="1397"/>
        <v/>
      </c>
      <c r="CR529" s="1355" t="str">
        <f t="shared" si="1397"/>
        <v/>
      </c>
      <c r="CS529" s="1354" t="str">
        <f t="shared" si="1397"/>
        <v/>
      </c>
      <c r="CT529" s="1357" t="str">
        <f t="shared" si="1397"/>
        <v/>
      </c>
      <c r="CU529" s="540" t="str">
        <f t="shared" si="1331"/>
        <v/>
      </c>
      <c r="CV529" s="541" t="str">
        <f t="shared" si="1332"/>
        <v/>
      </c>
      <c r="CW529" s="542" t="str">
        <f t="shared" si="1333"/>
        <v/>
      </c>
      <c r="CX529" s="542" t="str">
        <f t="shared" si="1334"/>
        <v/>
      </c>
      <c r="CY529" s="542" t="str">
        <f t="shared" si="1335"/>
        <v/>
      </c>
      <c r="CZ529" s="542" t="str">
        <f t="shared" si="1336"/>
        <v/>
      </c>
      <c r="DA529" s="542" t="str">
        <f t="shared" si="1337"/>
        <v/>
      </c>
      <c r="DB529" s="543" t="str">
        <f t="shared" si="1338"/>
        <v/>
      </c>
      <c r="DC529" s="543">
        <f t="shared" si="1339"/>
        <v>2.4735812133072407E-3</v>
      </c>
      <c r="DD529" s="543" t="str">
        <f t="shared" si="1340"/>
        <v/>
      </c>
      <c r="DE529" s="542" t="str">
        <f t="shared" si="1341"/>
        <v/>
      </c>
      <c r="DF529" s="542" t="str">
        <f t="shared" si="1342"/>
        <v/>
      </c>
      <c r="DG529" s="542" t="str">
        <f t="shared" si="1343"/>
        <v/>
      </c>
      <c r="DH529" s="542" t="str">
        <f t="shared" si="1344"/>
        <v/>
      </c>
      <c r="DI529" s="542" t="str">
        <f t="shared" si="1345"/>
        <v/>
      </c>
      <c r="DJ529" s="541" t="str">
        <f t="shared" si="1346"/>
        <v/>
      </c>
      <c r="DK529" s="540" t="str">
        <f t="shared" si="1347"/>
        <v/>
      </c>
      <c r="DL529" s="657">
        <f t="shared" si="1420"/>
        <v>0</v>
      </c>
      <c r="DM529" s="106">
        <f t="shared" si="1421"/>
        <v>1</v>
      </c>
      <c r="DN529" s="106">
        <f t="shared" si="1422"/>
        <v>1</v>
      </c>
      <c r="DO529" s="106">
        <f t="shared" si="1423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285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4"/>
        <v/>
      </c>
      <c r="CA530" s="601" t="str">
        <f t="shared" si="1425"/>
        <v/>
      </c>
      <c r="CB530" s="601" t="str">
        <f t="shared" si="1426"/>
        <v/>
      </c>
      <c r="CC530" s="692" t="str">
        <f t="shared" si="1427"/>
        <v/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397"/>
        <v/>
      </c>
      <c r="CF530" s="1350" t="str">
        <f t="shared" si="1397"/>
        <v/>
      </c>
      <c r="CG530" s="1350" t="str">
        <f t="shared" si="1397"/>
        <v/>
      </c>
      <c r="CH530" s="1350" t="str">
        <f t="shared" si="1397"/>
        <v/>
      </c>
      <c r="CI530" s="1350" t="str">
        <f t="shared" si="1397"/>
        <v/>
      </c>
      <c r="CJ530" s="1350" t="str">
        <f t="shared" si="1397"/>
        <v/>
      </c>
      <c r="CK530" s="1351" t="str">
        <f t="shared" si="1397"/>
        <v/>
      </c>
      <c r="CL530" s="1351">
        <f t="shared" si="1397"/>
        <v>17</v>
      </c>
      <c r="CM530" s="1351" t="str">
        <f t="shared" si="1397"/>
        <v/>
      </c>
      <c r="CN530" s="1350" t="str">
        <f t="shared" si="1397"/>
        <v/>
      </c>
      <c r="CO530" s="1350" t="str">
        <f t="shared" si="1397"/>
        <v/>
      </c>
      <c r="CP530" s="1350" t="str">
        <f t="shared" si="1397"/>
        <v/>
      </c>
      <c r="CQ530" s="1350" t="str">
        <f t="shared" si="1397"/>
        <v/>
      </c>
      <c r="CR530" s="1350" t="str">
        <f t="shared" si="1397"/>
        <v/>
      </c>
      <c r="CS530" s="1349" t="str">
        <f t="shared" ref="CE530:CT546" si="14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2" t="str">
        <f t="shared" si="1433"/>
        <v/>
      </c>
      <c r="CU530" s="552" t="str">
        <f t="shared" si="1331"/>
        <v/>
      </c>
      <c r="CV530" s="553" t="str">
        <f t="shared" si="1332"/>
        <v/>
      </c>
      <c r="CW530" s="554" t="str">
        <f t="shared" si="1333"/>
        <v/>
      </c>
      <c r="CX530" s="554" t="str">
        <f t="shared" si="1334"/>
        <v/>
      </c>
      <c r="CY530" s="554" t="str">
        <f t="shared" si="1335"/>
        <v/>
      </c>
      <c r="CZ530" s="554" t="str">
        <f t="shared" si="1336"/>
        <v/>
      </c>
      <c r="DA530" s="554" t="str">
        <f t="shared" si="1337"/>
        <v/>
      </c>
      <c r="DB530" s="555" t="str">
        <f t="shared" si="1338"/>
        <v/>
      </c>
      <c r="DC530" s="555">
        <f t="shared" si="1339"/>
        <v>17</v>
      </c>
      <c r="DD530" s="555" t="str">
        <f t="shared" si="1340"/>
        <v/>
      </c>
      <c r="DE530" s="554" t="str">
        <f t="shared" si="1341"/>
        <v/>
      </c>
      <c r="DF530" s="554" t="str">
        <f t="shared" si="1342"/>
        <v/>
      </c>
      <c r="DG530" s="554" t="str">
        <f t="shared" si="1343"/>
        <v/>
      </c>
      <c r="DH530" s="554" t="str">
        <f t="shared" si="1344"/>
        <v/>
      </c>
      <c r="DI530" s="554" t="str">
        <f t="shared" si="1345"/>
        <v/>
      </c>
      <c r="DJ530" s="553" t="str">
        <f t="shared" si="1346"/>
        <v/>
      </c>
      <c r="DK530" s="552" t="str">
        <f t="shared" si="1347"/>
        <v/>
      </c>
      <c r="DL530" s="657">
        <f t="shared" si="1420"/>
        <v>0</v>
      </c>
      <c r="DM530" s="106">
        <f t="shared" si="1421"/>
        <v>1</v>
      </c>
      <c r="DN530" s="106">
        <f t="shared" si="1422"/>
        <v>1</v>
      </c>
      <c r="DO530" s="106">
        <f t="shared" si="1423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283</v>
      </c>
      <c r="B531" s="765" t="str">
        <f>IF(B530="","",B527*B530)</f>
        <v/>
      </c>
      <c r="C531" s="765" t="str">
        <f t="shared" ref="C531:R531" si="1434">IF(C530="","",C527*C530)</f>
        <v/>
      </c>
      <c r="D531" s="765" t="str">
        <f t="shared" si="1434"/>
        <v/>
      </c>
      <c r="E531" s="765" t="str">
        <f t="shared" si="1434"/>
        <v/>
      </c>
      <c r="F531" s="765" t="str">
        <f t="shared" si="1434"/>
        <v/>
      </c>
      <c r="G531" s="765" t="str">
        <f t="shared" si="1434"/>
        <v/>
      </c>
      <c r="H531" s="765" t="str">
        <f t="shared" si="1434"/>
        <v/>
      </c>
      <c r="I531" s="765" t="str">
        <f t="shared" si="1434"/>
        <v/>
      </c>
      <c r="J531" s="765" t="str">
        <f t="shared" si="1434"/>
        <v/>
      </c>
      <c r="K531" s="765" t="str">
        <f t="shared" si="1434"/>
        <v/>
      </c>
      <c r="L531" s="765" t="str">
        <f t="shared" si="1434"/>
        <v/>
      </c>
      <c r="M531" s="765" t="str">
        <f t="shared" si="1434"/>
        <v/>
      </c>
      <c r="N531" s="765" t="str">
        <f t="shared" si="1434"/>
        <v/>
      </c>
      <c r="O531" s="765" t="str">
        <f t="shared" si="1434"/>
        <v/>
      </c>
      <c r="P531" s="765" t="str">
        <f t="shared" si="1434"/>
        <v/>
      </c>
      <c r="Q531" s="765" t="str">
        <f t="shared" si="1434"/>
        <v/>
      </c>
      <c r="R531" s="765" t="str">
        <f t="shared" si="1434"/>
        <v/>
      </c>
      <c r="S531" s="771"/>
      <c r="T531" s="765" t="str">
        <f t="shared" ref="T531:AJ531" si="1435">IF(T530="","",T527*T530)</f>
        <v/>
      </c>
      <c r="U531" s="765">
        <f t="shared" si="1435"/>
        <v>64.191999999999993</v>
      </c>
      <c r="V531" s="765" t="str">
        <f t="shared" si="1435"/>
        <v/>
      </c>
      <c r="W531" s="765" t="str">
        <f t="shared" si="1435"/>
        <v/>
      </c>
      <c r="X531" s="765" t="str">
        <f t="shared" si="1435"/>
        <v/>
      </c>
      <c r="Y531" s="765" t="str">
        <f t="shared" si="1435"/>
        <v/>
      </c>
      <c r="Z531" s="765" t="str">
        <f t="shared" si="1435"/>
        <v/>
      </c>
      <c r="AA531" s="765" t="str">
        <f t="shared" si="1435"/>
        <v/>
      </c>
      <c r="AB531" s="765" t="str">
        <f t="shared" si="1435"/>
        <v/>
      </c>
      <c r="AC531" s="765" t="str">
        <f t="shared" si="1435"/>
        <v/>
      </c>
      <c r="AD531" s="765" t="str">
        <f t="shared" si="1435"/>
        <v/>
      </c>
      <c r="AE531" s="765" t="str">
        <f t="shared" si="1435"/>
        <v/>
      </c>
      <c r="AF531" s="765" t="str">
        <f t="shared" si="1435"/>
        <v/>
      </c>
      <c r="AG531" s="765" t="str">
        <f t="shared" si="1435"/>
        <v/>
      </c>
      <c r="AH531" s="765" t="str">
        <f t="shared" si="1435"/>
        <v/>
      </c>
      <c r="AI531" s="765" t="str">
        <f t="shared" si="1435"/>
        <v/>
      </c>
      <c r="AJ531" s="765" t="str">
        <f t="shared" si="1435"/>
        <v/>
      </c>
      <c r="AK531" s="771"/>
      <c r="AL531" s="765" t="str">
        <f t="shared" ref="AL531:BB531" si="1436">IF(AL530="","",AL527*AL530)</f>
        <v/>
      </c>
      <c r="AM531" s="765">
        <f t="shared" si="1436"/>
        <v>85</v>
      </c>
      <c r="AN531" s="765" t="str">
        <f t="shared" si="1436"/>
        <v/>
      </c>
      <c r="AO531" s="765" t="str">
        <f t="shared" si="1436"/>
        <v/>
      </c>
      <c r="AP531" s="765" t="str">
        <f t="shared" si="1436"/>
        <v/>
      </c>
      <c r="AQ531" s="765" t="str">
        <f t="shared" si="1436"/>
        <v/>
      </c>
      <c r="AR531" s="765" t="str">
        <f t="shared" si="1436"/>
        <v/>
      </c>
      <c r="AS531" s="765" t="str">
        <f t="shared" si="1436"/>
        <v/>
      </c>
      <c r="AT531" s="765" t="str">
        <f t="shared" si="1436"/>
        <v/>
      </c>
      <c r="AU531" s="765" t="str">
        <f t="shared" si="1436"/>
        <v/>
      </c>
      <c r="AV531" s="765" t="str">
        <f t="shared" si="1436"/>
        <v/>
      </c>
      <c r="AW531" s="765" t="str">
        <f t="shared" si="1436"/>
        <v/>
      </c>
      <c r="AX531" s="765" t="str">
        <f t="shared" si="1436"/>
        <v/>
      </c>
      <c r="AY531" s="765" t="str">
        <f t="shared" si="1436"/>
        <v/>
      </c>
      <c r="AZ531" s="765" t="str">
        <f t="shared" si="1436"/>
        <v/>
      </c>
      <c r="BA531" s="765" t="str">
        <f t="shared" si="1436"/>
        <v/>
      </c>
      <c r="BB531" s="765" t="str">
        <f t="shared" si="1436"/>
        <v/>
      </c>
      <c r="BC531" s="771"/>
      <c r="BD531" s="765">
        <f t="shared" ref="BD531:BT531" si="1437">IF(BD530="","",BD527*BD530)</f>
        <v>204</v>
      </c>
      <c r="BE531" s="765" t="str">
        <f t="shared" si="1437"/>
        <v/>
      </c>
      <c r="BF531" s="765" t="str">
        <f t="shared" si="1437"/>
        <v/>
      </c>
      <c r="BG531" s="765" t="str">
        <f t="shared" si="1437"/>
        <v/>
      </c>
      <c r="BH531" s="765" t="str">
        <f t="shared" si="1437"/>
        <v/>
      </c>
      <c r="BI531" s="765" t="str">
        <f t="shared" si="1437"/>
        <v/>
      </c>
      <c r="BJ531" s="765" t="str">
        <f t="shared" si="1437"/>
        <v/>
      </c>
      <c r="BK531" s="765" t="str">
        <f t="shared" si="1437"/>
        <v/>
      </c>
      <c r="BL531" s="765" t="str">
        <f t="shared" si="1437"/>
        <v/>
      </c>
      <c r="BM531" s="765" t="str">
        <f t="shared" si="1437"/>
        <v/>
      </c>
      <c r="BN531" s="765" t="str">
        <f t="shared" si="1437"/>
        <v/>
      </c>
      <c r="BO531" s="765" t="str">
        <f t="shared" si="1437"/>
        <v/>
      </c>
      <c r="BP531" s="765" t="str">
        <f t="shared" si="1437"/>
        <v/>
      </c>
      <c r="BQ531" s="765" t="str">
        <f t="shared" si="1437"/>
        <v/>
      </c>
      <c r="BR531" s="765" t="str">
        <f t="shared" si="1437"/>
        <v/>
      </c>
      <c r="BS531" s="765" t="str">
        <f t="shared" si="1437"/>
        <v/>
      </c>
      <c r="BT531" s="765" t="str">
        <f t="shared" si="1437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4"/>
        <v/>
      </c>
      <c r="CA531" s="601" t="str">
        <f t="shared" si="1425"/>
        <v/>
      </c>
      <c r="CB531" s="601" t="str">
        <f t="shared" si="1426"/>
        <v/>
      </c>
      <c r="CC531" s="692" t="str">
        <f t="shared" si="1427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433"/>
        <v/>
      </c>
      <c r="CF531" s="1350" t="str">
        <f t="shared" si="1433"/>
        <v/>
      </c>
      <c r="CG531" s="1350" t="str">
        <f t="shared" si="1433"/>
        <v/>
      </c>
      <c r="CH531" s="1350" t="str">
        <f t="shared" si="1433"/>
        <v/>
      </c>
      <c r="CI531" s="1350" t="str">
        <f t="shared" si="1433"/>
        <v/>
      </c>
      <c r="CJ531" s="1350" t="str">
        <f t="shared" si="1433"/>
        <v/>
      </c>
      <c r="CK531" s="1351" t="str">
        <f t="shared" si="1433"/>
        <v/>
      </c>
      <c r="CL531" s="1351">
        <f t="shared" si="1433"/>
        <v>204</v>
      </c>
      <c r="CM531" s="1351" t="str">
        <f t="shared" si="1433"/>
        <v/>
      </c>
      <c r="CN531" s="1350" t="str">
        <f t="shared" si="1433"/>
        <v/>
      </c>
      <c r="CO531" s="1350" t="str">
        <f t="shared" si="1433"/>
        <v/>
      </c>
      <c r="CP531" s="1350" t="str">
        <f t="shared" si="1433"/>
        <v/>
      </c>
      <c r="CQ531" s="1350" t="str">
        <f t="shared" si="1433"/>
        <v/>
      </c>
      <c r="CR531" s="1350" t="str">
        <f t="shared" si="1433"/>
        <v/>
      </c>
      <c r="CS531" s="1349" t="str">
        <f t="shared" si="1433"/>
        <v/>
      </c>
      <c r="CT531" s="1352" t="str">
        <f t="shared" si="1433"/>
        <v/>
      </c>
      <c r="CU531" s="552" t="str">
        <f t="shared" si="1331"/>
        <v/>
      </c>
      <c r="CV531" s="553" t="str">
        <f t="shared" si="1332"/>
        <v/>
      </c>
      <c r="CW531" s="554" t="str">
        <f t="shared" si="1333"/>
        <v/>
      </c>
      <c r="CX531" s="554" t="str">
        <f t="shared" si="1334"/>
        <v/>
      </c>
      <c r="CY531" s="554" t="str">
        <f t="shared" si="1335"/>
        <v/>
      </c>
      <c r="CZ531" s="554" t="str">
        <f t="shared" si="1336"/>
        <v/>
      </c>
      <c r="DA531" s="554" t="str">
        <f t="shared" si="1337"/>
        <v/>
      </c>
      <c r="DB531" s="555" t="str">
        <f t="shared" si="1338"/>
        <v/>
      </c>
      <c r="DC531" s="555">
        <f t="shared" si="1339"/>
        <v>204</v>
      </c>
      <c r="DD531" s="555" t="str">
        <f t="shared" si="1340"/>
        <v/>
      </c>
      <c r="DE531" s="554" t="str">
        <f t="shared" si="1341"/>
        <v/>
      </c>
      <c r="DF531" s="554" t="str">
        <f t="shared" si="1342"/>
        <v/>
      </c>
      <c r="DG531" s="554" t="str">
        <f t="shared" si="1343"/>
        <v/>
      </c>
      <c r="DH531" s="554" t="str">
        <f t="shared" si="1344"/>
        <v/>
      </c>
      <c r="DI531" s="554" t="str">
        <f t="shared" si="1345"/>
        <v/>
      </c>
      <c r="DJ531" s="553" t="str">
        <f t="shared" si="1346"/>
        <v/>
      </c>
      <c r="DK531" s="552" t="str">
        <f t="shared" si="1347"/>
        <v/>
      </c>
      <c r="DL531" s="657">
        <f t="shared" si="1420"/>
        <v>0</v>
      </c>
      <c r="DM531" s="106">
        <f t="shared" si="1421"/>
        <v>1</v>
      </c>
      <c r="DN531" s="106">
        <f t="shared" si="1422"/>
        <v>1</v>
      </c>
      <c r="DO531" s="106">
        <f t="shared" si="1423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51" t="s">
        <v>729</v>
      </c>
      <c r="B532" s="645" t="s">
        <v>261</v>
      </c>
      <c r="C532" s="645" t="s">
        <v>261</v>
      </c>
      <c r="D532" s="645" t="s">
        <v>261</v>
      </c>
      <c r="E532" s="645" t="s">
        <v>261</v>
      </c>
      <c r="F532" s="645" t="s">
        <v>261</v>
      </c>
      <c r="G532" s="645" t="s">
        <v>261</v>
      </c>
      <c r="H532" s="645" t="s">
        <v>261</v>
      </c>
      <c r="I532" s="645" t="s">
        <v>261</v>
      </c>
      <c r="J532" s="645" t="s">
        <v>261</v>
      </c>
      <c r="K532" s="645" t="s">
        <v>261</v>
      </c>
      <c r="L532" s="645" t="s">
        <v>261</v>
      </c>
      <c r="M532" s="645" t="s">
        <v>261</v>
      </c>
      <c r="N532" s="645" t="s">
        <v>261</v>
      </c>
      <c r="O532" s="645" t="s">
        <v>261</v>
      </c>
      <c r="P532" s="645" t="s">
        <v>261</v>
      </c>
      <c r="Q532" s="645" t="s">
        <v>261</v>
      </c>
      <c r="R532" s="645" t="s">
        <v>261</v>
      </c>
      <c r="S532" s="718"/>
      <c r="T532" s="645" t="s">
        <v>261</v>
      </c>
      <c r="U532" s="645" t="s">
        <v>261</v>
      </c>
      <c r="V532" s="645" t="s">
        <v>261</v>
      </c>
      <c r="W532" s="645" t="s">
        <v>261</v>
      </c>
      <c r="X532" s="645" t="s">
        <v>261</v>
      </c>
      <c r="Y532" s="645" t="s">
        <v>261</v>
      </c>
      <c r="Z532" s="645" t="s">
        <v>261</v>
      </c>
      <c r="AA532" s="645" t="s">
        <v>261</v>
      </c>
      <c r="AB532" s="645" t="s">
        <v>261</v>
      </c>
      <c r="AC532" s="645" t="s">
        <v>261</v>
      </c>
      <c r="AD532" s="645" t="s">
        <v>261</v>
      </c>
      <c r="AE532" s="645" t="s">
        <v>261</v>
      </c>
      <c r="AF532" s="645" t="s">
        <v>261</v>
      </c>
      <c r="AG532" s="645" t="s">
        <v>261</v>
      </c>
      <c r="AH532" s="645" t="s">
        <v>261</v>
      </c>
      <c r="AI532" s="645" t="s">
        <v>261</v>
      </c>
      <c r="AJ532" s="645" t="s">
        <v>261</v>
      </c>
      <c r="AK532" s="718"/>
      <c r="AL532" s="645" t="s">
        <v>261</v>
      </c>
      <c r="AM532" s="645" t="s">
        <v>261</v>
      </c>
      <c r="AN532" s="645" t="s">
        <v>261</v>
      </c>
      <c r="AO532" s="645" t="s">
        <v>261</v>
      </c>
      <c r="AP532" s="645" t="s">
        <v>261</v>
      </c>
      <c r="AQ532" s="645" t="s">
        <v>261</v>
      </c>
      <c r="AR532" s="645" t="s">
        <v>261</v>
      </c>
      <c r="AS532" s="645" t="s">
        <v>261</v>
      </c>
      <c r="AT532" s="645" t="s">
        <v>261</v>
      </c>
      <c r="AU532" s="645" t="s">
        <v>261</v>
      </c>
      <c r="AV532" s="645" t="s">
        <v>261</v>
      </c>
      <c r="AW532" s="645" t="s">
        <v>261</v>
      </c>
      <c r="AX532" s="645" t="s">
        <v>261</v>
      </c>
      <c r="AY532" s="645" t="s">
        <v>261</v>
      </c>
      <c r="AZ532" s="645" t="s">
        <v>261</v>
      </c>
      <c r="BA532" s="645" t="s">
        <v>261</v>
      </c>
      <c r="BB532" s="645" t="s">
        <v>261</v>
      </c>
      <c r="BC532" s="718"/>
      <c r="BD532" s="645" t="s">
        <v>261</v>
      </c>
      <c r="BE532" s="645" t="s">
        <v>261</v>
      </c>
      <c r="BF532" s="645" t="s">
        <v>261</v>
      </c>
      <c r="BG532" s="645" t="s">
        <v>261</v>
      </c>
      <c r="BH532" s="645" t="s">
        <v>261</v>
      </c>
      <c r="BI532" s="645" t="s">
        <v>261</v>
      </c>
      <c r="BJ532" s="645" t="s">
        <v>261</v>
      </c>
      <c r="BK532" s="645" t="s">
        <v>261</v>
      </c>
      <c r="BL532" s="645" t="s">
        <v>261</v>
      </c>
      <c r="BM532" s="645" t="s">
        <v>261</v>
      </c>
      <c r="BN532" s="645" t="s">
        <v>261</v>
      </c>
      <c r="BO532" s="645" t="s">
        <v>261</v>
      </c>
      <c r="BP532" s="645" t="s">
        <v>261</v>
      </c>
      <c r="BQ532" s="645" t="s">
        <v>261</v>
      </c>
      <c r="BR532" s="645" t="s">
        <v>261</v>
      </c>
      <c r="BS532" s="645" t="s">
        <v>261</v>
      </c>
      <c r="BT532" s="645" t="s">
        <v>261</v>
      </c>
      <c r="BU532" s="718"/>
      <c r="BV532" s="645" t="s">
        <v>261</v>
      </c>
      <c r="BW532" s="645" t="s">
        <v>261</v>
      </c>
      <c r="BX532" s="645" t="s">
        <v>261</v>
      </c>
      <c r="BY532" s="645" t="s">
        <v>261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1"/>
        <v/>
      </c>
      <c r="CV532" s="553" t="str">
        <f t="shared" si="1332"/>
        <v/>
      </c>
      <c r="CW532" s="554" t="str">
        <f t="shared" si="1333"/>
        <v/>
      </c>
      <c r="CX532" s="554" t="str">
        <f t="shared" si="1334"/>
        <v/>
      </c>
      <c r="CY532" s="554" t="str">
        <f t="shared" si="1335"/>
        <v/>
      </c>
      <c r="CZ532" s="554" t="str">
        <f t="shared" si="1336"/>
        <v/>
      </c>
      <c r="DA532" s="554" t="str">
        <f t="shared" si="1337"/>
        <v/>
      </c>
      <c r="DB532" s="555" t="str">
        <f t="shared" si="1338"/>
        <v/>
      </c>
      <c r="DC532" s="555" t="str">
        <f t="shared" si="1339"/>
        <v/>
      </c>
      <c r="DD532" s="555" t="str">
        <f t="shared" si="1340"/>
        <v/>
      </c>
      <c r="DE532" s="554" t="str">
        <f t="shared" si="1341"/>
        <v/>
      </c>
      <c r="DF532" s="554" t="str">
        <f t="shared" si="1342"/>
        <v/>
      </c>
      <c r="DG532" s="554" t="str">
        <f t="shared" si="1343"/>
        <v/>
      </c>
      <c r="DH532" s="554" t="str">
        <f t="shared" si="1344"/>
        <v/>
      </c>
      <c r="DI532" s="554" t="str">
        <f t="shared" si="1345"/>
        <v/>
      </c>
      <c r="DJ532" s="553" t="str">
        <f t="shared" si="1346"/>
        <v/>
      </c>
      <c r="DK532" s="552" t="str">
        <f t="shared" si="1347"/>
        <v/>
      </c>
      <c r="DL532" s="657">
        <f t="shared" si="1420"/>
        <v>0</v>
      </c>
      <c r="DM532" s="106">
        <f t="shared" si="1421"/>
        <v>0</v>
      </c>
      <c r="DN532" s="106">
        <f t="shared" si="1422"/>
        <v>0</v>
      </c>
      <c r="DO532" s="106">
        <f t="shared" si="1423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4"/>
        <v/>
      </c>
      <c r="CA533" s="601" t="str">
        <f t="shared" si="1425"/>
        <v/>
      </c>
      <c r="CB533" s="601">
        <f t="shared" si="1426"/>
        <v>13.8</v>
      </c>
      <c r="CC533" s="692" t="str">
        <f t="shared" si="1427"/>
        <v/>
      </c>
      <c r="CD533" s="1348" t="str">
        <f t="shared" ref="CD533:CD543" si="14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9" t="str">
        <f t="shared" si="1433"/>
        <v/>
      </c>
      <c r="CF533" s="1350" t="str">
        <f t="shared" si="1433"/>
        <v/>
      </c>
      <c r="CG533" s="1350" t="str">
        <f t="shared" si="1433"/>
        <v/>
      </c>
      <c r="CH533" s="1350" t="str">
        <f t="shared" si="1433"/>
        <v/>
      </c>
      <c r="CI533" s="1350" t="str">
        <f t="shared" si="1433"/>
        <v/>
      </c>
      <c r="CJ533" s="1350" t="str">
        <f t="shared" si="1433"/>
        <v/>
      </c>
      <c r="CK533" s="1351" t="str">
        <f t="shared" si="1433"/>
        <v/>
      </c>
      <c r="CL533" s="1351">
        <f t="shared" si="1433"/>
        <v>36</v>
      </c>
      <c r="CM533" s="1351" t="str">
        <f t="shared" si="1433"/>
        <v/>
      </c>
      <c r="CN533" s="1350" t="str">
        <f t="shared" si="1433"/>
        <v/>
      </c>
      <c r="CO533" s="1350" t="str">
        <f t="shared" si="1433"/>
        <v/>
      </c>
      <c r="CP533" s="1350" t="str">
        <f t="shared" si="1433"/>
        <v/>
      </c>
      <c r="CQ533" s="1350" t="str">
        <f t="shared" si="1433"/>
        <v/>
      </c>
      <c r="CR533" s="1350" t="str">
        <f t="shared" si="1433"/>
        <v/>
      </c>
      <c r="CS533" s="1349" t="str">
        <f t="shared" si="1433"/>
        <v/>
      </c>
      <c r="CT533" s="1352" t="str">
        <f t="shared" si="1433"/>
        <v/>
      </c>
      <c r="CU533" s="552" t="str">
        <f t="shared" si="1331"/>
        <v/>
      </c>
      <c r="CV533" s="553" t="str">
        <f t="shared" si="1332"/>
        <v/>
      </c>
      <c r="CW533" s="554" t="str">
        <f t="shared" si="1333"/>
        <v/>
      </c>
      <c r="CX533" s="554" t="str">
        <f t="shared" si="1334"/>
        <v/>
      </c>
      <c r="CY533" s="554" t="str">
        <f t="shared" si="1335"/>
        <v/>
      </c>
      <c r="CZ533" s="554" t="str">
        <f t="shared" si="1336"/>
        <v/>
      </c>
      <c r="DA533" s="554" t="str">
        <f t="shared" si="1337"/>
        <v/>
      </c>
      <c r="DB533" s="555" t="str">
        <f t="shared" si="1338"/>
        <v/>
      </c>
      <c r="DC533" s="555">
        <f t="shared" si="1339"/>
        <v>36</v>
      </c>
      <c r="DD533" s="555" t="str">
        <f t="shared" si="1340"/>
        <v/>
      </c>
      <c r="DE533" s="554" t="str">
        <f t="shared" si="1341"/>
        <v/>
      </c>
      <c r="DF533" s="554" t="str">
        <f t="shared" si="1342"/>
        <v/>
      </c>
      <c r="DG533" s="554" t="str">
        <f t="shared" si="1343"/>
        <v/>
      </c>
      <c r="DH533" s="554" t="str">
        <f t="shared" si="1344"/>
        <v/>
      </c>
      <c r="DI533" s="554" t="str">
        <f t="shared" si="1345"/>
        <v/>
      </c>
      <c r="DJ533" s="553" t="str">
        <f t="shared" si="1346"/>
        <v/>
      </c>
      <c r="DK533" s="552" t="str">
        <f t="shared" si="1347"/>
        <v/>
      </c>
      <c r="DL533" s="657">
        <f t="shared" si="1420"/>
        <v>0</v>
      </c>
      <c r="DM533" s="106">
        <f t="shared" si="1421"/>
        <v>2</v>
      </c>
      <c r="DN533" s="106">
        <f t="shared" si="1422"/>
        <v>4</v>
      </c>
      <c r="DO533" s="106">
        <f t="shared" si="1423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39">2145*$K$1</f>
        <v>2145</v>
      </c>
      <c r="D534" s="766">
        <f t="shared" si="1439"/>
        <v>2145</v>
      </c>
      <c r="E534" s="766">
        <f t="shared" si="1439"/>
        <v>2145</v>
      </c>
      <c r="F534" s="766">
        <f t="shared" si="1439"/>
        <v>2145</v>
      </c>
      <c r="G534" s="766">
        <f t="shared" si="1439"/>
        <v>2145</v>
      </c>
      <c r="H534" s="766">
        <f t="shared" si="1439"/>
        <v>2145</v>
      </c>
      <c r="I534" s="766">
        <f t="shared" si="1439"/>
        <v>2145</v>
      </c>
      <c r="J534" s="766">
        <f t="shared" si="1439"/>
        <v>2145</v>
      </c>
      <c r="K534" s="766">
        <f t="shared" si="1439"/>
        <v>2145</v>
      </c>
      <c r="L534" s="766">
        <f t="shared" si="1439"/>
        <v>2145</v>
      </c>
      <c r="M534" s="766">
        <f t="shared" si="1439"/>
        <v>2145</v>
      </c>
      <c r="N534" s="766">
        <f t="shared" si="1439"/>
        <v>2145</v>
      </c>
      <c r="O534" s="766">
        <f t="shared" si="1439"/>
        <v>2145</v>
      </c>
      <c r="P534" s="766">
        <f t="shared" si="1439"/>
        <v>2145</v>
      </c>
      <c r="Q534" s="766">
        <f t="shared" si="1439"/>
        <v>2145</v>
      </c>
      <c r="R534" s="766">
        <f t="shared" si="1439"/>
        <v>2145</v>
      </c>
      <c r="S534" s="606"/>
      <c r="T534" s="766">
        <f>2145*$K$1</f>
        <v>2145</v>
      </c>
      <c r="U534" s="766">
        <f t="shared" ref="U534:AJ534" si="1440">2145*$K$1</f>
        <v>2145</v>
      </c>
      <c r="V534" s="766">
        <f t="shared" si="1440"/>
        <v>2145</v>
      </c>
      <c r="W534" s="766">
        <f t="shared" si="1440"/>
        <v>2145</v>
      </c>
      <c r="X534" s="766">
        <f t="shared" si="1440"/>
        <v>2145</v>
      </c>
      <c r="Y534" s="766">
        <f t="shared" si="1440"/>
        <v>2145</v>
      </c>
      <c r="Z534" s="766">
        <f t="shared" si="1440"/>
        <v>2145</v>
      </c>
      <c r="AA534" s="766">
        <f t="shared" si="1440"/>
        <v>2145</v>
      </c>
      <c r="AB534" s="766">
        <f t="shared" si="1440"/>
        <v>2145</v>
      </c>
      <c r="AC534" s="766">
        <f t="shared" si="1440"/>
        <v>2145</v>
      </c>
      <c r="AD534" s="766">
        <f t="shared" si="1440"/>
        <v>2145</v>
      </c>
      <c r="AE534" s="766">
        <f t="shared" si="1440"/>
        <v>2145</v>
      </c>
      <c r="AF534" s="766">
        <f t="shared" si="1440"/>
        <v>2145</v>
      </c>
      <c r="AG534" s="766">
        <f t="shared" si="1440"/>
        <v>2145</v>
      </c>
      <c r="AH534" s="766">
        <f t="shared" si="1440"/>
        <v>2145</v>
      </c>
      <c r="AI534" s="766">
        <f t="shared" si="1440"/>
        <v>2145</v>
      </c>
      <c r="AJ534" s="766">
        <f t="shared" si="1440"/>
        <v>2145</v>
      </c>
      <c r="AK534" s="606"/>
      <c r="AL534" s="766">
        <f>2145*$K$1</f>
        <v>2145</v>
      </c>
      <c r="AM534" s="766">
        <f t="shared" ref="AM534:BB534" si="1441">2145*$K$1</f>
        <v>2145</v>
      </c>
      <c r="AN534" s="766">
        <f t="shared" si="1441"/>
        <v>2145</v>
      </c>
      <c r="AO534" s="766">
        <f t="shared" si="1441"/>
        <v>2145</v>
      </c>
      <c r="AP534" s="766">
        <f t="shared" si="1441"/>
        <v>2145</v>
      </c>
      <c r="AQ534" s="766">
        <f t="shared" si="1441"/>
        <v>2145</v>
      </c>
      <c r="AR534" s="766">
        <f t="shared" si="1441"/>
        <v>2145</v>
      </c>
      <c r="AS534" s="766">
        <f t="shared" si="1441"/>
        <v>2145</v>
      </c>
      <c r="AT534" s="766"/>
      <c r="AU534" s="766">
        <f t="shared" si="1441"/>
        <v>2145</v>
      </c>
      <c r="AV534" s="766">
        <f t="shared" si="1441"/>
        <v>2145</v>
      </c>
      <c r="AW534" s="766">
        <f t="shared" si="1441"/>
        <v>2145</v>
      </c>
      <c r="AX534" s="766">
        <f t="shared" si="1441"/>
        <v>2145</v>
      </c>
      <c r="AY534" s="766">
        <f t="shared" si="1441"/>
        <v>2145</v>
      </c>
      <c r="AZ534" s="766">
        <f t="shared" si="1441"/>
        <v>2145</v>
      </c>
      <c r="BA534" s="766">
        <f t="shared" si="1441"/>
        <v>2145</v>
      </c>
      <c r="BB534" s="766">
        <f t="shared" si="1441"/>
        <v>2145</v>
      </c>
      <c r="BC534" s="760"/>
      <c r="BD534" s="766">
        <f>2145*$K$1</f>
        <v>2145</v>
      </c>
      <c r="BE534" s="766">
        <f t="shared" ref="BE534:BY534" si="1442">2145*$K$1</f>
        <v>2145</v>
      </c>
      <c r="BF534" s="766">
        <f t="shared" si="1442"/>
        <v>2145</v>
      </c>
      <c r="BG534" s="766">
        <f t="shared" si="1442"/>
        <v>2145</v>
      </c>
      <c r="BH534" s="766">
        <f t="shared" si="1442"/>
        <v>2145</v>
      </c>
      <c r="BI534" s="766">
        <f t="shared" si="1442"/>
        <v>2145</v>
      </c>
      <c r="BJ534" s="766">
        <f t="shared" si="1442"/>
        <v>2145</v>
      </c>
      <c r="BK534" s="766">
        <f t="shared" si="1442"/>
        <v>2145</v>
      </c>
      <c r="BL534" s="766">
        <f t="shared" si="1442"/>
        <v>2145</v>
      </c>
      <c r="BM534" s="766">
        <f t="shared" si="1442"/>
        <v>2145</v>
      </c>
      <c r="BN534" s="766">
        <f t="shared" si="1442"/>
        <v>2145</v>
      </c>
      <c r="BO534" s="766">
        <f t="shared" si="1442"/>
        <v>2145</v>
      </c>
      <c r="BP534" s="766">
        <f t="shared" si="1442"/>
        <v>2145</v>
      </c>
      <c r="BQ534" s="766">
        <f t="shared" si="1442"/>
        <v>2145</v>
      </c>
      <c r="BR534" s="766">
        <f t="shared" si="1442"/>
        <v>2145</v>
      </c>
      <c r="BS534" s="766">
        <f t="shared" si="1442"/>
        <v>2145</v>
      </c>
      <c r="BT534" s="766">
        <f t="shared" si="1442"/>
        <v>2145</v>
      </c>
      <c r="BU534" s="760"/>
      <c r="BV534" s="766">
        <f t="shared" si="1442"/>
        <v>2145</v>
      </c>
      <c r="BW534" s="766">
        <f t="shared" si="1442"/>
        <v>2145</v>
      </c>
      <c r="BX534" s="766">
        <f t="shared" si="1442"/>
        <v>2145</v>
      </c>
      <c r="BY534" s="766">
        <f t="shared" si="1442"/>
        <v>2145</v>
      </c>
      <c r="BZ534" s="601">
        <f t="shared" si="1424"/>
        <v>2145</v>
      </c>
      <c r="CA534" s="601">
        <f t="shared" si="1425"/>
        <v>2145</v>
      </c>
      <c r="CB534" s="601">
        <f t="shared" si="1426"/>
        <v>2145</v>
      </c>
      <c r="CC534" s="692">
        <f t="shared" si="1427"/>
        <v>2145</v>
      </c>
      <c r="CD534" s="1348">
        <f t="shared" si="1438"/>
        <v>2145</v>
      </c>
      <c r="CE534" s="1349">
        <f t="shared" si="1433"/>
        <v>2145</v>
      </c>
      <c r="CF534" s="1350">
        <f t="shared" si="1433"/>
        <v>2145</v>
      </c>
      <c r="CG534" s="1350">
        <f t="shared" si="1433"/>
        <v>2145</v>
      </c>
      <c r="CH534" s="1350">
        <f t="shared" si="1433"/>
        <v>2145</v>
      </c>
      <c r="CI534" s="1350">
        <f t="shared" si="1433"/>
        <v>2145</v>
      </c>
      <c r="CJ534" s="1350">
        <f t="shared" si="1433"/>
        <v>2145</v>
      </c>
      <c r="CK534" s="1351">
        <f t="shared" si="1433"/>
        <v>2145</v>
      </c>
      <c r="CL534" s="1351">
        <f t="shared" si="1433"/>
        <v>2145</v>
      </c>
      <c r="CM534" s="1351">
        <f t="shared" si="1433"/>
        <v>2145</v>
      </c>
      <c r="CN534" s="1350">
        <f t="shared" si="1433"/>
        <v>2145</v>
      </c>
      <c r="CO534" s="1350">
        <f t="shared" si="1433"/>
        <v>2145</v>
      </c>
      <c r="CP534" s="1350">
        <f t="shared" si="1433"/>
        <v>2145</v>
      </c>
      <c r="CQ534" s="1350">
        <f t="shared" si="1433"/>
        <v>2145</v>
      </c>
      <c r="CR534" s="1350">
        <f t="shared" si="1433"/>
        <v>2145</v>
      </c>
      <c r="CS534" s="1349">
        <f t="shared" si="1433"/>
        <v>2145</v>
      </c>
      <c r="CT534" s="1352">
        <f t="shared" si="1433"/>
        <v>2145</v>
      </c>
      <c r="CU534" s="552">
        <f t="shared" si="1331"/>
        <v>2145</v>
      </c>
      <c r="CV534" s="553">
        <f t="shared" si="1332"/>
        <v>2145</v>
      </c>
      <c r="CW534" s="554">
        <f t="shared" si="1333"/>
        <v>2145</v>
      </c>
      <c r="CX534" s="554">
        <f t="shared" si="1334"/>
        <v>2145</v>
      </c>
      <c r="CY534" s="554">
        <f t="shared" si="1335"/>
        <v>2145</v>
      </c>
      <c r="CZ534" s="554">
        <f t="shared" si="1336"/>
        <v>2145</v>
      </c>
      <c r="DA534" s="554">
        <f t="shared" si="1337"/>
        <v>2145</v>
      </c>
      <c r="DB534" s="555">
        <f t="shared" si="1338"/>
        <v>2145</v>
      </c>
      <c r="DC534" s="555">
        <f t="shared" si="1339"/>
        <v>2145</v>
      </c>
      <c r="DD534" s="555">
        <f t="shared" si="1340"/>
        <v>2145</v>
      </c>
      <c r="DE534" s="554">
        <f t="shared" si="1341"/>
        <v>2145</v>
      </c>
      <c r="DF534" s="554">
        <f t="shared" si="1342"/>
        <v>2145</v>
      </c>
      <c r="DG534" s="554">
        <f t="shared" si="1343"/>
        <v>2145</v>
      </c>
      <c r="DH534" s="554">
        <f t="shared" si="1344"/>
        <v>2145</v>
      </c>
      <c r="DI534" s="554">
        <f t="shared" si="1345"/>
        <v>2145</v>
      </c>
      <c r="DJ534" s="553">
        <f t="shared" si="1346"/>
        <v>2145</v>
      </c>
      <c r="DK534" s="552">
        <f t="shared" si="1347"/>
        <v>2145</v>
      </c>
      <c r="DL534" s="657">
        <f t="shared" si="1420"/>
        <v>17</v>
      </c>
      <c r="DM534" s="106">
        <f t="shared" si="1421"/>
        <v>17</v>
      </c>
      <c r="DN534" s="106">
        <f t="shared" si="1422"/>
        <v>16</v>
      </c>
      <c r="DO534" s="106">
        <f t="shared" si="1423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4"/>
        <v/>
      </c>
      <c r="CA535" s="626" t="str">
        <f t="shared" si="1425"/>
        <v/>
      </c>
      <c r="CB535" s="626">
        <f t="shared" si="1426"/>
        <v>2.6585127201565555E-3</v>
      </c>
      <c r="CC535" s="626" t="str">
        <f t="shared" si="1427"/>
        <v/>
      </c>
      <c r="CD535" s="1353" t="str">
        <f t="shared" si="1438"/>
        <v/>
      </c>
      <c r="CE535" s="1354" t="str">
        <f t="shared" si="1433"/>
        <v/>
      </c>
      <c r="CF535" s="1355" t="str">
        <f t="shared" si="1433"/>
        <v/>
      </c>
      <c r="CG535" s="1355" t="str">
        <f t="shared" si="1433"/>
        <v/>
      </c>
      <c r="CH535" s="1355" t="str">
        <f t="shared" si="1433"/>
        <v/>
      </c>
      <c r="CI535" s="1355" t="str">
        <f t="shared" si="1433"/>
        <v/>
      </c>
      <c r="CJ535" s="1355" t="str">
        <f t="shared" si="1433"/>
        <v/>
      </c>
      <c r="CK535" s="1356" t="str">
        <f t="shared" si="1433"/>
        <v/>
      </c>
      <c r="CL535" s="1356">
        <f t="shared" si="1433"/>
        <v>1.0074363992172212E-2</v>
      </c>
      <c r="CM535" s="1356" t="str">
        <f t="shared" si="1433"/>
        <v/>
      </c>
      <c r="CN535" s="1355" t="str">
        <f t="shared" si="1433"/>
        <v/>
      </c>
      <c r="CO535" s="1355" t="str">
        <f t="shared" si="1433"/>
        <v/>
      </c>
      <c r="CP535" s="1355" t="str">
        <f t="shared" si="1433"/>
        <v/>
      </c>
      <c r="CQ535" s="1355" t="str">
        <f t="shared" si="1433"/>
        <v/>
      </c>
      <c r="CR535" s="1355" t="str">
        <f t="shared" si="1433"/>
        <v/>
      </c>
      <c r="CS535" s="1354" t="str">
        <f t="shared" si="1433"/>
        <v/>
      </c>
      <c r="CT535" s="1357" t="str">
        <f t="shared" si="1433"/>
        <v/>
      </c>
      <c r="CU535" s="540" t="str">
        <f t="shared" si="1331"/>
        <v/>
      </c>
      <c r="CV535" s="541" t="str">
        <f t="shared" si="1332"/>
        <v/>
      </c>
      <c r="CW535" s="542" t="str">
        <f t="shared" si="1333"/>
        <v/>
      </c>
      <c r="CX535" s="542" t="str">
        <f t="shared" si="1334"/>
        <v/>
      </c>
      <c r="CY535" s="542" t="str">
        <f t="shared" si="1335"/>
        <v/>
      </c>
      <c r="CZ535" s="542" t="str">
        <f t="shared" si="1336"/>
        <v/>
      </c>
      <c r="DA535" s="542" t="str">
        <f t="shared" si="1337"/>
        <v/>
      </c>
      <c r="DB535" s="543" t="str">
        <f t="shared" si="1338"/>
        <v/>
      </c>
      <c r="DC535" s="543">
        <f t="shared" si="1339"/>
        <v>1.0074363992172212E-2</v>
      </c>
      <c r="DD535" s="543" t="str">
        <f t="shared" si="1340"/>
        <v/>
      </c>
      <c r="DE535" s="542" t="str">
        <f t="shared" si="1341"/>
        <v/>
      </c>
      <c r="DF535" s="542" t="str">
        <f t="shared" si="1342"/>
        <v/>
      </c>
      <c r="DG535" s="542" t="str">
        <f t="shared" si="1343"/>
        <v/>
      </c>
      <c r="DH535" s="542" t="str">
        <f t="shared" si="1344"/>
        <v/>
      </c>
      <c r="DI535" s="542" t="str">
        <f t="shared" si="1345"/>
        <v/>
      </c>
      <c r="DJ535" s="541" t="str">
        <f t="shared" si="1346"/>
        <v/>
      </c>
      <c r="DK535" s="540" t="str">
        <f t="shared" si="1347"/>
        <v/>
      </c>
      <c r="DL535" s="657">
        <f t="shared" si="1420"/>
        <v>0</v>
      </c>
      <c r="DM535" s="106">
        <f t="shared" si="1421"/>
        <v>2</v>
      </c>
      <c r="DN535" s="106">
        <f t="shared" si="1422"/>
        <v>4</v>
      </c>
      <c r="DO535" s="106">
        <f t="shared" si="1423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4"/>
        <v/>
      </c>
      <c r="CA536" s="601" t="str">
        <f t="shared" si="1425"/>
        <v/>
      </c>
      <c r="CB536" s="601">
        <f t="shared" si="1426"/>
        <v>16.660000000000004</v>
      </c>
      <c r="CC536" s="692" t="str">
        <f t="shared" si="1427"/>
        <v/>
      </c>
      <c r="CD536" s="1348" t="str">
        <f t="shared" si="1438"/>
        <v/>
      </c>
      <c r="CE536" s="1349" t="str">
        <f t="shared" si="1433"/>
        <v/>
      </c>
      <c r="CF536" s="1350" t="str">
        <f t="shared" si="1433"/>
        <v/>
      </c>
      <c r="CG536" s="1350" t="str">
        <f t="shared" si="1433"/>
        <v/>
      </c>
      <c r="CH536" s="1350" t="str">
        <f t="shared" si="1433"/>
        <v/>
      </c>
      <c r="CI536" s="1350" t="str">
        <f t="shared" si="1433"/>
        <v/>
      </c>
      <c r="CJ536" s="1350" t="str">
        <f t="shared" si="1433"/>
        <v/>
      </c>
      <c r="CK536" s="1351" t="str">
        <f t="shared" si="1433"/>
        <v/>
      </c>
      <c r="CL536" s="1351">
        <f t="shared" si="1433"/>
        <v>23.33</v>
      </c>
      <c r="CM536" s="1351" t="str">
        <f t="shared" si="1433"/>
        <v/>
      </c>
      <c r="CN536" s="1350" t="str">
        <f t="shared" si="1433"/>
        <v/>
      </c>
      <c r="CO536" s="1350" t="str">
        <f t="shared" si="1433"/>
        <v/>
      </c>
      <c r="CP536" s="1350" t="str">
        <f t="shared" si="1433"/>
        <v/>
      </c>
      <c r="CQ536" s="1350" t="str">
        <f t="shared" si="1433"/>
        <v/>
      </c>
      <c r="CR536" s="1350" t="str">
        <f t="shared" si="1433"/>
        <v/>
      </c>
      <c r="CS536" s="1349" t="str">
        <f t="shared" si="1433"/>
        <v/>
      </c>
      <c r="CT536" s="1352" t="str">
        <f t="shared" si="1433"/>
        <v/>
      </c>
      <c r="CU536" s="552" t="str">
        <f t="shared" si="1331"/>
        <v/>
      </c>
      <c r="CV536" s="553" t="str">
        <f t="shared" si="1332"/>
        <v/>
      </c>
      <c r="CW536" s="554" t="str">
        <f t="shared" si="1333"/>
        <v/>
      </c>
      <c r="CX536" s="554" t="str">
        <f t="shared" si="1334"/>
        <v/>
      </c>
      <c r="CY536" s="554" t="str">
        <f t="shared" si="1335"/>
        <v/>
      </c>
      <c r="CZ536" s="554" t="str">
        <f t="shared" si="1336"/>
        <v/>
      </c>
      <c r="DA536" s="554" t="str">
        <f t="shared" si="1337"/>
        <v/>
      </c>
      <c r="DB536" s="555" t="str">
        <f t="shared" si="1338"/>
        <v/>
      </c>
      <c r="DC536" s="555">
        <f t="shared" si="1339"/>
        <v>23.33</v>
      </c>
      <c r="DD536" s="555" t="str">
        <f t="shared" si="1340"/>
        <v/>
      </c>
      <c r="DE536" s="554" t="str">
        <f t="shared" si="1341"/>
        <v/>
      </c>
      <c r="DF536" s="554" t="str">
        <f t="shared" si="1342"/>
        <v/>
      </c>
      <c r="DG536" s="554" t="str">
        <f t="shared" si="1343"/>
        <v/>
      </c>
      <c r="DH536" s="554" t="str">
        <f t="shared" si="1344"/>
        <v/>
      </c>
      <c r="DI536" s="554" t="str">
        <f t="shared" si="1345"/>
        <v/>
      </c>
      <c r="DJ536" s="553" t="str">
        <f t="shared" si="1346"/>
        <v/>
      </c>
      <c r="DK536" s="552" t="str">
        <f t="shared" si="1347"/>
        <v/>
      </c>
      <c r="DL536" s="657">
        <f t="shared" si="1420"/>
        <v>0</v>
      </c>
      <c r="DM536" s="106">
        <f t="shared" si="1421"/>
        <v>2</v>
      </c>
      <c r="DN536" s="106">
        <f t="shared" si="1422"/>
        <v>3</v>
      </c>
      <c r="DO536" s="106">
        <f t="shared" si="1423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283</v>
      </c>
      <c r="B537" s="765" t="str">
        <f t="shared" ref="B537:R537" si="1443">IF(B536="","",B533*B536)</f>
        <v/>
      </c>
      <c r="C537" s="765" t="str">
        <f t="shared" si="1443"/>
        <v/>
      </c>
      <c r="D537" s="765" t="str">
        <f t="shared" si="1443"/>
        <v/>
      </c>
      <c r="E537" s="765" t="str">
        <f t="shared" si="1443"/>
        <v/>
      </c>
      <c r="F537" s="765" t="str">
        <f t="shared" si="1443"/>
        <v/>
      </c>
      <c r="G537" s="765" t="str">
        <f t="shared" si="1443"/>
        <v/>
      </c>
      <c r="H537" s="765" t="str">
        <f t="shared" si="1443"/>
        <v/>
      </c>
      <c r="I537" s="765" t="str">
        <f t="shared" si="1443"/>
        <v/>
      </c>
      <c r="J537" s="765" t="str">
        <f t="shared" si="1443"/>
        <v/>
      </c>
      <c r="K537" s="765" t="str">
        <f t="shared" si="1443"/>
        <v/>
      </c>
      <c r="L537" s="765" t="str">
        <f t="shared" si="1443"/>
        <v/>
      </c>
      <c r="M537" s="765" t="str">
        <f t="shared" si="1443"/>
        <v/>
      </c>
      <c r="N537" s="765" t="str">
        <f t="shared" si="1443"/>
        <v/>
      </c>
      <c r="O537" s="765" t="str">
        <f t="shared" si="1443"/>
        <v/>
      </c>
      <c r="P537" s="765" t="str">
        <f t="shared" si="1443"/>
        <v/>
      </c>
      <c r="Q537" s="765" t="str">
        <f t="shared" si="1443"/>
        <v/>
      </c>
      <c r="R537" s="765" t="str">
        <f t="shared" si="1443"/>
        <v/>
      </c>
      <c r="S537" s="771"/>
      <c r="T537" s="765" t="str">
        <f t="shared" ref="T537:AJ537" si="1444">IF(T536="","",T533*T536)</f>
        <v/>
      </c>
      <c r="U537" s="765" t="str">
        <f t="shared" si="1444"/>
        <v/>
      </c>
      <c r="V537" s="765">
        <f t="shared" si="1444"/>
        <v>90</v>
      </c>
      <c r="W537" s="765" t="str">
        <f t="shared" si="1444"/>
        <v/>
      </c>
      <c r="X537" s="765" t="str">
        <f t="shared" si="1444"/>
        <v/>
      </c>
      <c r="Y537" s="765">
        <f t="shared" si="1444"/>
        <v>59.981999999999999</v>
      </c>
      <c r="Z537" s="765" t="str">
        <f t="shared" si="1444"/>
        <v/>
      </c>
      <c r="AA537" s="765" t="str">
        <f t="shared" si="1444"/>
        <v/>
      </c>
      <c r="AB537" s="765" t="str">
        <f t="shared" si="1444"/>
        <v/>
      </c>
      <c r="AC537" s="765" t="str">
        <f t="shared" si="1444"/>
        <v/>
      </c>
      <c r="AD537" s="765" t="str">
        <f t="shared" si="1444"/>
        <v/>
      </c>
      <c r="AE537" s="765" t="str">
        <f t="shared" si="1444"/>
        <v/>
      </c>
      <c r="AF537" s="765" t="str">
        <f t="shared" si="1444"/>
        <v/>
      </c>
      <c r="AG537" s="765" t="str">
        <f t="shared" si="1444"/>
        <v/>
      </c>
      <c r="AH537" s="765" t="str">
        <f t="shared" si="1444"/>
        <v/>
      </c>
      <c r="AI537" s="765" t="str">
        <f t="shared" si="1444"/>
        <v/>
      </c>
      <c r="AJ537" s="765" t="str">
        <f t="shared" si="1444"/>
        <v/>
      </c>
      <c r="AK537" s="771"/>
      <c r="AL537" s="765" t="str">
        <f t="shared" ref="AL537:BB537" si="1445">IF(AL536="","",AL533*AL536)</f>
        <v/>
      </c>
      <c r="AM537" s="765">
        <f t="shared" si="1445"/>
        <v>240.006</v>
      </c>
      <c r="AN537" s="765" t="str">
        <f t="shared" si="1445"/>
        <v/>
      </c>
      <c r="AO537" s="765" t="str">
        <f t="shared" si="1445"/>
        <v/>
      </c>
      <c r="AP537" s="765" t="str">
        <f t="shared" si="1445"/>
        <v/>
      </c>
      <c r="AQ537" s="765" t="str">
        <f t="shared" si="1445"/>
        <v/>
      </c>
      <c r="AR537" s="765">
        <f t="shared" si="1445"/>
        <v>299.88</v>
      </c>
      <c r="AS537" s="765">
        <f t="shared" si="1445"/>
        <v>240</v>
      </c>
      <c r="AT537" s="765" t="str">
        <f t="shared" si="1445"/>
        <v/>
      </c>
      <c r="AU537" s="765" t="str">
        <f t="shared" si="1445"/>
        <v/>
      </c>
      <c r="AV537" s="765" t="str">
        <f t="shared" si="1445"/>
        <v/>
      </c>
      <c r="AW537" s="765" t="str">
        <f t="shared" si="1445"/>
        <v/>
      </c>
      <c r="AX537" s="765" t="str">
        <f t="shared" si="1445"/>
        <v/>
      </c>
      <c r="AY537" s="765" t="str">
        <f t="shared" si="1445"/>
        <v/>
      </c>
      <c r="AZ537" s="765" t="str">
        <f t="shared" si="1445"/>
        <v/>
      </c>
      <c r="BA537" s="765" t="str">
        <f t="shared" si="1445"/>
        <v/>
      </c>
      <c r="BB537" s="765" t="str">
        <f t="shared" si="1445"/>
        <v/>
      </c>
      <c r="BC537" s="771"/>
      <c r="BD537" s="765" t="str">
        <f t="shared" ref="BD537:BT537" si="1446">IF(BD536="","",BD533*BD536)</f>
        <v/>
      </c>
      <c r="BE537" s="765" t="str">
        <f t="shared" si="1446"/>
        <v/>
      </c>
      <c r="BF537" s="765" t="str">
        <f t="shared" si="1446"/>
        <v/>
      </c>
      <c r="BG537" s="765" t="str">
        <f t="shared" si="1446"/>
        <v/>
      </c>
      <c r="BH537" s="765" t="str">
        <f t="shared" si="1446"/>
        <v/>
      </c>
      <c r="BI537" s="765" t="str">
        <f t="shared" si="1446"/>
        <v/>
      </c>
      <c r="BJ537" s="765" t="str">
        <f t="shared" si="1446"/>
        <v/>
      </c>
      <c r="BK537" s="765" t="str">
        <f t="shared" si="1446"/>
        <v/>
      </c>
      <c r="BL537" s="765">
        <f t="shared" si="1446"/>
        <v>839.87999999999988</v>
      </c>
      <c r="BM537" s="765" t="str">
        <f t="shared" si="1446"/>
        <v/>
      </c>
      <c r="BN537" s="765" t="str">
        <f t="shared" si="1446"/>
        <v/>
      </c>
      <c r="BO537" s="765" t="str">
        <f t="shared" si="1446"/>
        <v/>
      </c>
      <c r="BP537" s="765" t="str">
        <f t="shared" si="1446"/>
        <v/>
      </c>
      <c r="BQ537" s="765" t="str">
        <f t="shared" si="1446"/>
        <v/>
      </c>
      <c r="BR537" s="765" t="str">
        <f t="shared" si="1446"/>
        <v/>
      </c>
      <c r="BS537" s="765" t="str">
        <f t="shared" si="1446"/>
        <v/>
      </c>
      <c r="BT537" s="765" t="str">
        <f t="shared" si="1446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4"/>
        <v/>
      </c>
      <c r="CA537" s="601" t="str">
        <f t="shared" si="1425"/>
        <v/>
      </c>
      <c r="CB537" s="601">
        <f t="shared" si="1426"/>
        <v>240.00599999999997</v>
      </c>
      <c r="CC537" s="692" t="str">
        <f t="shared" si="1427"/>
        <v/>
      </c>
      <c r="CD537" s="1348" t="str">
        <f t="shared" si="1438"/>
        <v/>
      </c>
      <c r="CE537" s="1349" t="str">
        <f t="shared" si="1433"/>
        <v/>
      </c>
      <c r="CF537" s="1350" t="str">
        <f t="shared" si="1433"/>
        <v/>
      </c>
      <c r="CG537" s="1350" t="str">
        <f t="shared" si="1433"/>
        <v/>
      </c>
      <c r="CH537" s="1350" t="str">
        <f t="shared" si="1433"/>
        <v/>
      </c>
      <c r="CI537" s="1350" t="str">
        <f t="shared" si="1433"/>
        <v/>
      </c>
      <c r="CJ537" s="1350" t="str">
        <f t="shared" si="1433"/>
        <v/>
      </c>
      <c r="CK537" s="1351" t="str">
        <f t="shared" si="1433"/>
        <v/>
      </c>
      <c r="CL537" s="1351">
        <f t="shared" si="1433"/>
        <v>839.87999999999988</v>
      </c>
      <c r="CM537" s="1351" t="str">
        <f t="shared" si="1433"/>
        <v/>
      </c>
      <c r="CN537" s="1350" t="str">
        <f t="shared" si="1433"/>
        <v/>
      </c>
      <c r="CO537" s="1350" t="str">
        <f t="shared" si="1433"/>
        <v/>
      </c>
      <c r="CP537" s="1350" t="str">
        <f t="shared" si="1433"/>
        <v/>
      </c>
      <c r="CQ537" s="1350" t="str">
        <f t="shared" si="1433"/>
        <v/>
      </c>
      <c r="CR537" s="1350" t="str">
        <f t="shared" si="1433"/>
        <v/>
      </c>
      <c r="CS537" s="1349" t="str">
        <f t="shared" si="1433"/>
        <v/>
      </c>
      <c r="CT537" s="1352" t="str">
        <f t="shared" si="1433"/>
        <v/>
      </c>
      <c r="CU537" s="552" t="str">
        <f t="shared" si="1331"/>
        <v/>
      </c>
      <c r="CV537" s="553" t="str">
        <f t="shared" si="1332"/>
        <v/>
      </c>
      <c r="CW537" s="554" t="str">
        <f t="shared" si="1333"/>
        <v/>
      </c>
      <c r="CX537" s="554" t="str">
        <f t="shared" si="1334"/>
        <v/>
      </c>
      <c r="CY537" s="554" t="str">
        <f t="shared" si="1335"/>
        <v/>
      </c>
      <c r="CZ537" s="554" t="str">
        <f t="shared" si="1336"/>
        <v/>
      </c>
      <c r="DA537" s="554" t="str">
        <f t="shared" si="1337"/>
        <v/>
      </c>
      <c r="DB537" s="555" t="str">
        <f t="shared" si="1338"/>
        <v/>
      </c>
      <c r="DC537" s="555">
        <f t="shared" si="1339"/>
        <v>839.87999999999988</v>
      </c>
      <c r="DD537" s="555" t="str">
        <f t="shared" si="1340"/>
        <v/>
      </c>
      <c r="DE537" s="554" t="str">
        <f t="shared" si="1341"/>
        <v/>
      </c>
      <c r="DF537" s="554" t="str">
        <f t="shared" si="1342"/>
        <v/>
      </c>
      <c r="DG537" s="554" t="str">
        <f t="shared" si="1343"/>
        <v/>
      </c>
      <c r="DH537" s="554" t="str">
        <f t="shared" si="1344"/>
        <v/>
      </c>
      <c r="DI537" s="554" t="str">
        <f t="shared" si="1345"/>
        <v/>
      </c>
      <c r="DJ537" s="553" t="str">
        <f t="shared" si="1346"/>
        <v/>
      </c>
      <c r="DK537" s="552" t="str">
        <f t="shared" si="1347"/>
        <v/>
      </c>
      <c r="DL537" s="657">
        <f t="shared" si="1420"/>
        <v>0</v>
      </c>
      <c r="DM537" s="106">
        <f t="shared" si="1421"/>
        <v>2</v>
      </c>
      <c r="DN537" s="106">
        <f t="shared" si="1422"/>
        <v>3</v>
      </c>
      <c r="DO537" s="106">
        <f t="shared" si="1423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51" t="s">
        <v>730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8" t="str">
        <f t="shared" si="1438"/>
        <v/>
      </c>
      <c r="CE538" s="1349" t="str">
        <f t="shared" ref="CE538:CT538" si="144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0" t="str">
        <f t="shared" si="1447"/>
        <v/>
      </c>
      <c r="CG538" s="1350" t="str">
        <f t="shared" si="1447"/>
        <v/>
      </c>
      <c r="CH538" s="1350" t="str">
        <f t="shared" si="1447"/>
        <v/>
      </c>
      <c r="CI538" s="1350" t="str">
        <f t="shared" si="1447"/>
        <v/>
      </c>
      <c r="CJ538" s="1350">
        <f t="shared" si="1447"/>
        <v>1</v>
      </c>
      <c r="CK538" s="1351">
        <f t="shared" si="1447"/>
        <v>1</v>
      </c>
      <c r="CL538" s="1351">
        <f t="shared" si="1447"/>
        <v>3</v>
      </c>
      <c r="CM538" s="1351">
        <f t="shared" si="1447"/>
        <v>8.6660000000000004</v>
      </c>
      <c r="CN538" s="1350">
        <f t="shared" si="1447"/>
        <v>20</v>
      </c>
      <c r="CO538" s="1350" t="str">
        <f t="shared" si="1447"/>
        <v/>
      </c>
      <c r="CP538" s="1350" t="str">
        <f t="shared" si="1447"/>
        <v/>
      </c>
      <c r="CQ538" s="1350" t="str">
        <f t="shared" si="1447"/>
        <v/>
      </c>
      <c r="CR538" s="1350" t="str">
        <f t="shared" si="1447"/>
        <v/>
      </c>
      <c r="CS538" s="1349" t="str">
        <f t="shared" si="1447"/>
        <v/>
      </c>
      <c r="CT538" s="1352" t="str">
        <f t="shared" si="1447"/>
        <v/>
      </c>
      <c r="CU538" s="552" t="str">
        <f t="shared" si="1331"/>
        <v/>
      </c>
      <c r="CV538" s="553" t="str">
        <f t="shared" si="1332"/>
        <v/>
      </c>
      <c r="CW538" s="554" t="str">
        <f t="shared" si="1333"/>
        <v/>
      </c>
      <c r="CX538" s="554" t="str">
        <f t="shared" si="1334"/>
        <v/>
      </c>
      <c r="CY538" s="554" t="str">
        <f t="shared" si="1335"/>
        <v/>
      </c>
      <c r="CZ538" s="554" t="str">
        <f t="shared" si="1336"/>
        <v/>
      </c>
      <c r="DA538" s="554">
        <f t="shared" si="1337"/>
        <v>1</v>
      </c>
      <c r="DB538" s="555">
        <f t="shared" si="1338"/>
        <v>1</v>
      </c>
      <c r="DC538" s="555">
        <f t="shared" si="1339"/>
        <v>3</v>
      </c>
      <c r="DD538" s="555">
        <f t="shared" si="1340"/>
        <v>8.6660000000000004</v>
      </c>
      <c r="DE538" s="554">
        <f t="shared" si="1341"/>
        <v>20</v>
      </c>
      <c r="DF538" s="554" t="str">
        <f t="shared" si="1342"/>
        <v/>
      </c>
      <c r="DG538" s="554" t="str">
        <f t="shared" si="1343"/>
        <v/>
      </c>
      <c r="DH538" s="554" t="str">
        <f t="shared" si="1344"/>
        <v/>
      </c>
      <c r="DI538" s="554" t="str">
        <f t="shared" si="1345"/>
        <v/>
      </c>
      <c r="DJ538" s="553" t="str">
        <f t="shared" si="1346"/>
        <v/>
      </c>
      <c r="DK538" s="552" t="str">
        <f t="shared" si="1347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286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4"/>
        <v/>
      </c>
      <c r="CA539" s="601" t="str">
        <f t="shared" si="1425"/>
        <v/>
      </c>
      <c r="CB539" s="601" t="str">
        <f t="shared" si="1426"/>
        <v/>
      </c>
      <c r="CC539" s="692">
        <f t="shared" si="1427"/>
        <v>12</v>
      </c>
      <c r="CD539" s="1348" t="str">
        <f t="shared" si="1438"/>
        <v/>
      </c>
      <c r="CE539" s="1349" t="str">
        <f t="shared" si="1433"/>
        <v/>
      </c>
      <c r="CF539" s="1350" t="str">
        <f t="shared" si="1433"/>
        <v/>
      </c>
      <c r="CG539" s="1350" t="str">
        <f t="shared" si="1433"/>
        <v/>
      </c>
      <c r="CH539" s="1350" t="str">
        <f t="shared" si="1433"/>
        <v/>
      </c>
      <c r="CI539" s="1350" t="str">
        <f t="shared" si="1433"/>
        <v/>
      </c>
      <c r="CJ539" s="1350">
        <f t="shared" si="1433"/>
        <v>4</v>
      </c>
      <c r="CK539" s="1351">
        <f t="shared" si="1433"/>
        <v>12</v>
      </c>
      <c r="CL539" s="1351">
        <f t="shared" si="1433"/>
        <v>12</v>
      </c>
      <c r="CM539" s="1351">
        <f t="shared" si="1433"/>
        <v>12</v>
      </c>
      <c r="CN539" s="1350">
        <f t="shared" si="1433"/>
        <v>12</v>
      </c>
      <c r="CO539" s="1350" t="str">
        <f t="shared" si="1433"/>
        <v/>
      </c>
      <c r="CP539" s="1350" t="str">
        <f t="shared" si="1433"/>
        <v/>
      </c>
      <c r="CQ539" s="1350" t="str">
        <f t="shared" si="1433"/>
        <v/>
      </c>
      <c r="CR539" s="1350" t="str">
        <f t="shared" si="1433"/>
        <v/>
      </c>
      <c r="CS539" s="1349" t="str">
        <f t="shared" si="1433"/>
        <v/>
      </c>
      <c r="CT539" s="1352" t="str">
        <f t="shared" si="1433"/>
        <v/>
      </c>
      <c r="CU539" s="552" t="str">
        <f t="shared" si="1331"/>
        <v/>
      </c>
      <c r="CV539" s="553" t="str">
        <f t="shared" si="1332"/>
        <v/>
      </c>
      <c r="CW539" s="554" t="str">
        <f t="shared" si="1333"/>
        <v/>
      </c>
      <c r="CX539" s="554" t="str">
        <f t="shared" si="1334"/>
        <v/>
      </c>
      <c r="CY539" s="554" t="str">
        <f t="shared" si="1335"/>
        <v/>
      </c>
      <c r="CZ539" s="554" t="str">
        <f t="shared" si="1336"/>
        <v/>
      </c>
      <c r="DA539" s="554">
        <f t="shared" si="1337"/>
        <v>4</v>
      </c>
      <c r="DB539" s="555">
        <f t="shared" si="1338"/>
        <v>12</v>
      </c>
      <c r="DC539" s="555">
        <f t="shared" si="1339"/>
        <v>12</v>
      </c>
      <c r="DD539" s="555">
        <f t="shared" si="1340"/>
        <v>12</v>
      </c>
      <c r="DE539" s="554">
        <f t="shared" si="1341"/>
        <v>12</v>
      </c>
      <c r="DF539" s="554" t="str">
        <f t="shared" si="1342"/>
        <v/>
      </c>
      <c r="DG539" s="554" t="str">
        <f t="shared" si="1343"/>
        <v/>
      </c>
      <c r="DH539" s="554" t="str">
        <f t="shared" si="1344"/>
        <v/>
      </c>
      <c r="DI539" s="554" t="str">
        <f t="shared" si="1345"/>
        <v/>
      </c>
      <c r="DJ539" s="553" t="str">
        <f t="shared" si="1346"/>
        <v/>
      </c>
      <c r="DK539" s="552" t="str">
        <f t="shared" si="1347"/>
        <v/>
      </c>
      <c r="DL539" s="657">
        <f t="shared" si="1420"/>
        <v>1</v>
      </c>
      <c r="DM539" s="106">
        <f t="shared" si="1421"/>
        <v>0</v>
      </c>
      <c r="DN539" s="106">
        <f t="shared" si="1422"/>
        <v>2</v>
      </c>
      <c r="DO539" s="106">
        <f t="shared" si="1423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48">2350*$K$1</f>
        <v>2350</v>
      </c>
      <c r="D540" s="766">
        <f t="shared" si="1448"/>
        <v>2350</v>
      </c>
      <c r="E540" s="766">
        <f t="shared" si="1448"/>
        <v>2350</v>
      </c>
      <c r="F540" s="766">
        <f t="shared" si="1448"/>
        <v>2350</v>
      </c>
      <c r="G540" s="766">
        <f t="shared" si="1448"/>
        <v>2350</v>
      </c>
      <c r="H540" s="766">
        <f t="shared" si="1448"/>
        <v>2350</v>
      </c>
      <c r="I540" s="766">
        <f t="shared" si="1448"/>
        <v>2350</v>
      </c>
      <c r="J540" s="766">
        <f t="shared" si="1448"/>
        <v>2350</v>
      </c>
      <c r="K540" s="766">
        <f t="shared" si="1448"/>
        <v>2350</v>
      </c>
      <c r="L540" s="766">
        <f t="shared" si="1448"/>
        <v>2350</v>
      </c>
      <c r="M540" s="766">
        <f t="shared" si="1448"/>
        <v>2350</v>
      </c>
      <c r="N540" s="766">
        <f t="shared" si="1448"/>
        <v>2350</v>
      </c>
      <c r="O540" s="766">
        <f t="shared" si="1448"/>
        <v>2350</v>
      </c>
      <c r="P540" s="766">
        <f t="shared" si="1448"/>
        <v>2350</v>
      </c>
      <c r="Q540" s="766">
        <f t="shared" si="1448"/>
        <v>2350</v>
      </c>
      <c r="R540" s="766">
        <f t="shared" si="1448"/>
        <v>2350</v>
      </c>
      <c r="S540" s="606"/>
      <c r="T540" s="766">
        <f>2350*$K$1</f>
        <v>2350</v>
      </c>
      <c r="U540" s="766">
        <f t="shared" ref="U540:AJ540" si="1449">2350*$K$1</f>
        <v>2350</v>
      </c>
      <c r="V540" s="766">
        <f t="shared" si="1449"/>
        <v>2350</v>
      </c>
      <c r="W540" s="766">
        <f t="shared" si="1449"/>
        <v>2350</v>
      </c>
      <c r="X540" s="766">
        <f t="shared" si="1449"/>
        <v>2350</v>
      </c>
      <c r="Y540" s="766">
        <f t="shared" si="1449"/>
        <v>2350</v>
      </c>
      <c r="Z540" s="766">
        <f t="shared" si="1449"/>
        <v>2350</v>
      </c>
      <c r="AA540" s="766">
        <f t="shared" si="1449"/>
        <v>2350</v>
      </c>
      <c r="AB540" s="766">
        <f t="shared" si="1449"/>
        <v>2350</v>
      </c>
      <c r="AC540" s="766">
        <f t="shared" si="1449"/>
        <v>2350</v>
      </c>
      <c r="AD540" s="766">
        <f t="shared" si="1449"/>
        <v>2350</v>
      </c>
      <c r="AE540" s="766">
        <f t="shared" si="1449"/>
        <v>2350</v>
      </c>
      <c r="AF540" s="766">
        <f t="shared" si="1449"/>
        <v>2350</v>
      </c>
      <c r="AG540" s="766">
        <f t="shared" si="1449"/>
        <v>2350</v>
      </c>
      <c r="AH540" s="766">
        <f t="shared" si="1449"/>
        <v>2350</v>
      </c>
      <c r="AI540" s="766">
        <f t="shared" si="1449"/>
        <v>2350</v>
      </c>
      <c r="AJ540" s="766">
        <f t="shared" si="1449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0">2350*$K$1</f>
        <v>2350</v>
      </c>
      <c r="AO540" s="766">
        <f t="shared" si="1450"/>
        <v>2350</v>
      </c>
      <c r="AP540" s="766">
        <f t="shared" si="1450"/>
        <v>2350</v>
      </c>
      <c r="AQ540" s="766">
        <f t="shared" si="1450"/>
        <v>2350</v>
      </c>
      <c r="AR540" s="766">
        <v>2350</v>
      </c>
      <c r="AS540" s="766">
        <f t="shared" si="1450"/>
        <v>2350</v>
      </c>
      <c r="AT540" s="766">
        <f t="shared" si="1450"/>
        <v>2350</v>
      </c>
      <c r="AU540" s="766">
        <f t="shared" si="1450"/>
        <v>2350</v>
      </c>
      <c r="AV540" s="766">
        <f t="shared" si="1450"/>
        <v>2350</v>
      </c>
      <c r="AW540" s="766">
        <f t="shared" si="1450"/>
        <v>2350</v>
      </c>
      <c r="AX540" s="766">
        <f t="shared" si="1450"/>
        <v>2350</v>
      </c>
      <c r="AY540" s="766">
        <f t="shared" si="1450"/>
        <v>2350</v>
      </c>
      <c r="AZ540" s="766">
        <f t="shared" si="1450"/>
        <v>2350</v>
      </c>
      <c r="BA540" s="766">
        <f t="shared" si="1450"/>
        <v>2350</v>
      </c>
      <c r="BB540" s="766">
        <f t="shared" si="1450"/>
        <v>2350</v>
      </c>
      <c r="BC540" s="760"/>
      <c r="BD540" s="766">
        <f>2350*$K$1</f>
        <v>2350</v>
      </c>
      <c r="BE540" s="766">
        <f t="shared" ref="BE540:BY540" si="1451">2350*$K$1</f>
        <v>2350</v>
      </c>
      <c r="BF540" s="766">
        <f t="shared" si="1451"/>
        <v>2350</v>
      </c>
      <c r="BG540" s="766">
        <f t="shared" si="1451"/>
        <v>2350</v>
      </c>
      <c r="BH540" s="766">
        <f t="shared" si="1451"/>
        <v>2350</v>
      </c>
      <c r="BI540" s="766">
        <f t="shared" si="1451"/>
        <v>2350</v>
      </c>
      <c r="BJ540" s="766">
        <f t="shared" si="1451"/>
        <v>2350</v>
      </c>
      <c r="BK540" s="766">
        <f t="shared" si="1451"/>
        <v>2350</v>
      </c>
      <c r="BL540" s="766">
        <f t="shared" si="1451"/>
        <v>2350</v>
      </c>
      <c r="BM540" s="766">
        <f t="shared" si="1451"/>
        <v>2350</v>
      </c>
      <c r="BN540" s="766">
        <f t="shared" si="1451"/>
        <v>2350</v>
      </c>
      <c r="BO540" s="766">
        <f t="shared" si="1451"/>
        <v>2350</v>
      </c>
      <c r="BP540" s="766">
        <f t="shared" si="1451"/>
        <v>2350</v>
      </c>
      <c r="BQ540" s="766">
        <f t="shared" si="1451"/>
        <v>2350</v>
      </c>
      <c r="BR540" s="766">
        <f t="shared" si="1451"/>
        <v>2350</v>
      </c>
      <c r="BS540" s="766">
        <f t="shared" si="1451"/>
        <v>2350</v>
      </c>
      <c r="BT540" s="766">
        <f t="shared" si="1451"/>
        <v>2350</v>
      </c>
      <c r="BU540" s="760"/>
      <c r="BV540" s="766">
        <f t="shared" si="1451"/>
        <v>2350</v>
      </c>
      <c r="BW540" s="766">
        <f t="shared" si="1451"/>
        <v>2350</v>
      </c>
      <c r="BX540" s="766">
        <f t="shared" si="1451"/>
        <v>2350</v>
      </c>
      <c r="BY540" s="766">
        <f t="shared" si="1451"/>
        <v>2350</v>
      </c>
      <c r="BZ540" s="601">
        <f t="shared" si="1424"/>
        <v>2350</v>
      </c>
      <c r="CA540" s="601">
        <f t="shared" si="1425"/>
        <v>2350</v>
      </c>
      <c r="CB540" s="601">
        <f t="shared" si="1426"/>
        <v>2350</v>
      </c>
      <c r="CC540" s="692">
        <f t="shared" si="1427"/>
        <v>2350</v>
      </c>
      <c r="CD540" s="1348">
        <f t="shared" si="1438"/>
        <v>2350</v>
      </c>
      <c r="CE540" s="1349">
        <f t="shared" si="1433"/>
        <v>2350</v>
      </c>
      <c r="CF540" s="1350">
        <f t="shared" si="1433"/>
        <v>2350</v>
      </c>
      <c r="CG540" s="1350">
        <f t="shared" si="1433"/>
        <v>2350</v>
      </c>
      <c r="CH540" s="1350">
        <f t="shared" si="1433"/>
        <v>2350</v>
      </c>
      <c r="CI540" s="1350">
        <f t="shared" si="1433"/>
        <v>2350</v>
      </c>
      <c r="CJ540" s="1350">
        <f t="shared" si="1433"/>
        <v>2350</v>
      </c>
      <c r="CK540" s="1351">
        <f t="shared" si="1433"/>
        <v>2350</v>
      </c>
      <c r="CL540" s="1351">
        <f t="shared" si="1433"/>
        <v>2350</v>
      </c>
      <c r="CM540" s="1351">
        <f t="shared" si="1433"/>
        <v>2350</v>
      </c>
      <c r="CN540" s="1350">
        <f t="shared" si="1433"/>
        <v>2350</v>
      </c>
      <c r="CO540" s="1350">
        <f t="shared" si="1433"/>
        <v>2350</v>
      </c>
      <c r="CP540" s="1350">
        <f t="shared" si="1433"/>
        <v>2350</v>
      </c>
      <c r="CQ540" s="1350">
        <f t="shared" si="1433"/>
        <v>2350</v>
      </c>
      <c r="CR540" s="1350">
        <f t="shared" si="1433"/>
        <v>2350</v>
      </c>
      <c r="CS540" s="1349">
        <f t="shared" si="1433"/>
        <v>2350</v>
      </c>
      <c r="CT540" s="1352">
        <f t="shared" si="1433"/>
        <v>2350</v>
      </c>
      <c r="CU540" s="552">
        <f t="shared" si="1331"/>
        <v>2350</v>
      </c>
      <c r="CV540" s="553">
        <f t="shared" si="1332"/>
        <v>2350</v>
      </c>
      <c r="CW540" s="554">
        <f t="shared" si="1333"/>
        <v>2350</v>
      </c>
      <c r="CX540" s="554">
        <f t="shared" si="1334"/>
        <v>2350</v>
      </c>
      <c r="CY540" s="554">
        <f t="shared" si="1335"/>
        <v>2350</v>
      </c>
      <c r="CZ540" s="554">
        <f t="shared" si="1336"/>
        <v>2350</v>
      </c>
      <c r="DA540" s="554">
        <f t="shared" si="1337"/>
        <v>2350</v>
      </c>
      <c r="DB540" s="555">
        <f t="shared" si="1338"/>
        <v>2350</v>
      </c>
      <c r="DC540" s="555">
        <f t="shared" si="1339"/>
        <v>2350</v>
      </c>
      <c r="DD540" s="555">
        <f t="shared" si="1340"/>
        <v>2350</v>
      </c>
      <c r="DE540" s="554">
        <f t="shared" si="1341"/>
        <v>2350</v>
      </c>
      <c r="DF540" s="554">
        <f t="shared" si="1342"/>
        <v>2350</v>
      </c>
      <c r="DG540" s="554">
        <f t="shared" si="1343"/>
        <v>2350</v>
      </c>
      <c r="DH540" s="554">
        <f t="shared" si="1344"/>
        <v>2350</v>
      </c>
      <c r="DI540" s="554">
        <f t="shared" si="1345"/>
        <v>2350</v>
      </c>
      <c r="DJ540" s="553">
        <f t="shared" si="1346"/>
        <v>2350</v>
      </c>
      <c r="DK540" s="552">
        <f t="shared" si="1347"/>
        <v>2350</v>
      </c>
      <c r="DL540" s="657">
        <f t="shared" si="1420"/>
        <v>17</v>
      </c>
      <c r="DM540" s="106">
        <f t="shared" si="1421"/>
        <v>17</v>
      </c>
      <c r="DN540" s="106">
        <f t="shared" si="1422"/>
        <v>17</v>
      </c>
      <c r="DO540" s="106">
        <f t="shared" si="1423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2">IF(DL541&lt;3,"",(SUM(B541:R541)-MIN(B541:R541)-MAX(B541:R541))/(DL541-2))</f>
        <v/>
      </c>
      <c r="CA541" s="626" t="str">
        <f t="shared" si="1425"/>
        <v/>
      </c>
      <c r="CB541" s="626" t="str">
        <f t="shared" si="1426"/>
        <v/>
      </c>
      <c r="CC541" s="695">
        <f t="shared" si="1427"/>
        <v>1.4459934768427921E-2</v>
      </c>
      <c r="CD541" s="1353" t="str">
        <f t="shared" si="1438"/>
        <v/>
      </c>
      <c r="CE541" s="1354" t="str">
        <f t="shared" si="1433"/>
        <v/>
      </c>
      <c r="CF541" s="1355" t="str">
        <f t="shared" si="1433"/>
        <v/>
      </c>
      <c r="CG541" s="1355" t="str">
        <f t="shared" si="1433"/>
        <v/>
      </c>
      <c r="CH541" s="1355" t="str">
        <f t="shared" si="1433"/>
        <v/>
      </c>
      <c r="CI541" s="1355" t="str">
        <f t="shared" si="1433"/>
        <v/>
      </c>
      <c r="CJ541" s="1355">
        <f t="shared" si="1433"/>
        <v>3.0658838878016962E-4</v>
      </c>
      <c r="CK541" s="1356">
        <f t="shared" si="1433"/>
        <v>2.2994129158512722E-3</v>
      </c>
      <c r="CL541" s="1356">
        <f t="shared" si="1433"/>
        <v>9.1976516634050889E-3</v>
      </c>
      <c r="CM541" s="1356">
        <f t="shared" si="1433"/>
        <v>3.1882739726027398E-2</v>
      </c>
      <c r="CN541" s="1355">
        <f t="shared" si="1433"/>
        <v>7.3581213307240712E-2</v>
      </c>
      <c r="CO541" s="1355" t="str">
        <f t="shared" si="1433"/>
        <v/>
      </c>
      <c r="CP541" s="1355" t="str">
        <f t="shared" si="1433"/>
        <v/>
      </c>
      <c r="CQ541" s="1355" t="str">
        <f t="shared" si="1433"/>
        <v/>
      </c>
      <c r="CR541" s="1355" t="str">
        <f t="shared" si="1433"/>
        <v/>
      </c>
      <c r="CS541" s="1354" t="str">
        <f t="shared" si="1433"/>
        <v/>
      </c>
      <c r="CT541" s="1357" t="str">
        <f t="shared" si="1433"/>
        <v/>
      </c>
      <c r="CU541" s="540" t="str">
        <f t="shared" si="1331"/>
        <v/>
      </c>
      <c r="CV541" s="541" t="str">
        <f t="shared" si="1332"/>
        <v/>
      </c>
      <c r="CW541" s="542" t="str">
        <f t="shared" si="1333"/>
        <v/>
      </c>
      <c r="CX541" s="542" t="str">
        <f t="shared" si="1334"/>
        <v/>
      </c>
      <c r="CY541" s="542" t="str">
        <f t="shared" si="1335"/>
        <v/>
      </c>
      <c r="CZ541" s="542" t="str">
        <f t="shared" si="1336"/>
        <v/>
      </c>
      <c r="DA541" s="542">
        <f t="shared" si="1337"/>
        <v>3.0658838878016962E-4</v>
      </c>
      <c r="DB541" s="543">
        <f t="shared" si="1338"/>
        <v>2.2994129158512722E-3</v>
      </c>
      <c r="DC541" s="543">
        <f t="shared" si="1339"/>
        <v>9.1976516634050889E-3</v>
      </c>
      <c r="DD541" s="543">
        <f t="shared" si="1340"/>
        <v>3.1882739726027398E-2</v>
      </c>
      <c r="DE541" s="542">
        <f t="shared" si="1341"/>
        <v>7.3581213307240712E-2</v>
      </c>
      <c r="DF541" s="542" t="str">
        <f t="shared" si="1342"/>
        <v/>
      </c>
      <c r="DG541" s="542" t="str">
        <f t="shared" si="1343"/>
        <v/>
      </c>
      <c r="DH541" s="542" t="str">
        <f t="shared" si="1344"/>
        <v/>
      </c>
      <c r="DI541" s="542" t="str">
        <f t="shared" si="1345"/>
        <v/>
      </c>
      <c r="DJ541" s="541" t="str">
        <f t="shared" si="1346"/>
        <v/>
      </c>
      <c r="DK541" s="540" t="str">
        <f t="shared" si="1347"/>
        <v/>
      </c>
      <c r="DL541" s="657">
        <f t="shared" si="1420"/>
        <v>1</v>
      </c>
      <c r="DM541" s="106">
        <f t="shared" si="1421"/>
        <v>0</v>
      </c>
      <c r="DN541" s="106">
        <f t="shared" si="1422"/>
        <v>2</v>
      </c>
      <c r="DO541" s="106">
        <f t="shared" si="1423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285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4"/>
        <v/>
      </c>
      <c r="CA542" s="601" t="str">
        <f t="shared" si="1425"/>
        <v/>
      </c>
      <c r="CB542" s="601" t="str">
        <f t="shared" si="1426"/>
        <v/>
      </c>
      <c r="CC542" s="692">
        <f t="shared" si="1427"/>
        <v>23.166666666666668</v>
      </c>
      <c r="CD542" s="1348" t="str">
        <f t="shared" si="1438"/>
        <v/>
      </c>
      <c r="CE542" s="1349" t="str">
        <f t="shared" si="1433"/>
        <v/>
      </c>
      <c r="CF542" s="1350" t="str">
        <f t="shared" si="1433"/>
        <v/>
      </c>
      <c r="CG542" s="1350" t="str">
        <f t="shared" si="1433"/>
        <v/>
      </c>
      <c r="CH542" s="1350" t="str">
        <f t="shared" si="1433"/>
        <v/>
      </c>
      <c r="CI542" s="1350" t="str">
        <f t="shared" si="1433"/>
        <v/>
      </c>
      <c r="CJ542" s="1350">
        <f t="shared" si="1433"/>
        <v>15</v>
      </c>
      <c r="CK542" s="1351">
        <f t="shared" si="1433"/>
        <v>22</v>
      </c>
      <c r="CL542" s="1351">
        <f t="shared" si="1433"/>
        <v>22.5</v>
      </c>
      <c r="CM542" s="1351">
        <f t="shared" si="1433"/>
        <v>25</v>
      </c>
      <c r="CN542" s="1350">
        <f t="shared" si="1433"/>
        <v>28</v>
      </c>
      <c r="CO542" s="1350" t="str">
        <f t="shared" si="1433"/>
        <v/>
      </c>
      <c r="CP542" s="1350" t="str">
        <f t="shared" si="1433"/>
        <v/>
      </c>
      <c r="CQ542" s="1350" t="str">
        <f t="shared" si="1433"/>
        <v/>
      </c>
      <c r="CR542" s="1350" t="str">
        <f t="shared" si="1433"/>
        <v/>
      </c>
      <c r="CS542" s="1349" t="str">
        <f t="shared" si="1433"/>
        <v/>
      </c>
      <c r="CT542" s="1352" t="str">
        <f t="shared" si="1433"/>
        <v/>
      </c>
      <c r="CU542" s="552" t="str">
        <f t="shared" si="1331"/>
        <v/>
      </c>
      <c r="CV542" s="553" t="str">
        <f t="shared" si="1332"/>
        <v/>
      </c>
      <c r="CW542" s="554" t="str">
        <f t="shared" si="1333"/>
        <v/>
      </c>
      <c r="CX542" s="554" t="str">
        <f t="shared" si="1334"/>
        <v/>
      </c>
      <c r="CY542" s="554" t="str">
        <f t="shared" si="1335"/>
        <v/>
      </c>
      <c r="CZ542" s="554" t="str">
        <f t="shared" si="1336"/>
        <v/>
      </c>
      <c r="DA542" s="554">
        <f t="shared" si="1337"/>
        <v>15</v>
      </c>
      <c r="DB542" s="555">
        <f t="shared" si="1338"/>
        <v>22</v>
      </c>
      <c r="DC542" s="555">
        <f t="shared" si="1339"/>
        <v>22.5</v>
      </c>
      <c r="DD542" s="555">
        <f t="shared" si="1340"/>
        <v>25</v>
      </c>
      <c r="DE542" s="554">
        <f t="shared" si="1341"/>
        <v>28</v>
      </c>
      <c r="DF542" s="554" t="str">
        <f t="shared" si="1342"/>
        <v/>
      </c>
      <c r="DG542" s="554" t="str">
        <f t="shared" si="1343"/>
        <v/>
      </c>
      <c r="DH542" s="554" t="str">
        <f t="shared" si="1344"/>
        <v/>
      </c>
      <c r="DI542" s="554" t="str">
        <f t="shared" si="1345"/>
        <v/>
      </c>
      <c r="DJ542" s="553" t="str">
        <f t="shared" si="1346"/>
        <v/>
      </c>
      <c r="DK542" s="552" t="str">
        <f t="shared" si="1347"/>
        <v/>
      </c>
      <c r="DL542" s="657">
        <f t="shared" si="1420"/>
        <v>1</v>
      </c>
      <c r="DM542" s="106">
        <f t="shared" si="1421"/>
        <v>0</v>
      </c>
      <c r="DN542" s="106">
        <f t="shared" si="1422"/>
        <v>2</v>
      </c>
      <c r="DO542" s="106">
        <f t="shared" si="1423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283</v>
      </c>
      <c r="B543" s="765" t="str">
        <f t="shared" ref="B543:R543" si="1453">IF(B542="","",B538*B539*B542)</f>
        <v/>
      </c>
      <c r="C543" s="765" t="str">
        <f t="shared" si="1453"/>
        <v/>
      </c>
      <c r="D543" s="765" t="str">
        <f t="shared" si="1453"/>
        <v/>
      </c>
      <c r="E543" s="765" t="str">
        <f t="shared" si="1453"/>
        <v/>
      </c>
      <c r="F543" s="765">
        <f t="shared" si="1453"/>
        <v>90</v>
      </c>
      <c r="G543" s="765" t="str">
        <f t="shared" si="1453"/>
        <v/>
      </c>
      <c r="H543" s="765" t="str">
        <f t="shared" si="1453"/>
        <v/>
      </c>
      <c r="I543" s="765" t="str">
        <f t="shared" si="1453"/>
        <v/>
      </c>
      <c r="J543" s="765" t="str">
        <f t="shared" si="1453"/>
        <v/>
      </c>
      <c r="K543" s="765" t="str">
        <f t="shared" si="1453"/>
        <v/>
      </c>
      <c r="L543" s="765" t="str">
        <f t="shared" si="1453"/>
        <v/>
      </c>
      <c r="M543" s="765" t="str">
        <f t="shared" si="1453"/>
        <v/>
      </c>
      <c r="N543" s="765" t="str">
        <f t="shared" si="1453"/>
        <v/>
      </c>
      <c r="O543" s="765" t="str">
        <f t="shared" si="1453"/>
        <v/>
      </c>
      <c r="P543" s="765" t="str">
        <f t="shared" si="1453"/>
        <v/>
      </c>
      <c r="Q543" s="765" t="str">
        <f t="shared" si="1453"/>
        <v/>
      </c>
      <c r="R543" s="765" t="str">
        <f t="shared" si="1453"/>
        <v/>
      </c>
      <c r="S543" s="771"/>
      <c r="T543" s="765" t="str">
        <f t="shared" ref="T543:AJ543" si="1454">IF(T542="","",T538*T539*T542)</f>
        <v/>
      </c>
      <c r="U543" s="765" t="str">
        <f t="shared" si="1454"/>
        <v/>
      </c>
      <c r="V543" s="765" t="str">
        <f t="shared" si="1454"/>
        <v/>
      </c>
      <c r="W543" s="765" t="str">
        <f t="shared" si="1454"/>
        <v/>
      </c>
      <c r="X543" s="765" t="str">
        <f t="shared" si="1454"/>
        <v/>
      </c>
      <c r="Y543" s="765" t="str">
        <f t="shared" si="1454"/>
        <v/>
      </c>
      <c r="Z543" s="765" t="str">
        <f t="shared" si="1454"/>
        <v/>
      </c>
      <c r="AA543" s="765" t="str">
        <f t="shared" si="1454"/>
        <v/>
      </c>
      <c r="AB543" s="765" t="str">
        <f t="shared" si="1454"/>
        <v/>
      </c>
      <c r="AC543" s="765" t="str">
        <f t="shared" si="1454"/>
        <v/>
      </c>
      <c r="AD543" s="765" t="str">
        <f t="shared" si="1454"/>
        <v/>
      </c>
      <c r="AE543" s="765" t="str">
        <f t="shared" si="1454"/>
        <v/>
      </c>
      <c r="AF543" s="765" t="str">
        <f t="shared" si="1454"/>
        <v/>
      </c>
      <c r="AG543" s="765" t="str">
        <f t="shared" si="1454"/>
        <v/>
      </c>
      <c r="AH543" s="765" t="str">
        <f t="shared" si="1454"/>
        <v/>
      </c>
      <c r="AI543" s="765" t="str">
        <f t="shared" si="1454"/>
        <v/>
      </c>
      <c r="AJ543" s="765" t="str">
        <f t="shared" si="1454"/>
        <v/>
      </c>
      <c r="AK543" s="771"/>
      <c r="AL543" s="765" t="str">
        <f t="shared" ref="AL543:BB543" si="1455">IF(AL542="","",AL538*AL539*AL542)</f>
        <v/>
      </c>
      <c r="AM543" s="765" t="str">
        <f t="shared" si="1455"/>
        <v/>
      </c>
      <c r="AN543" s="765" t="str">
        <f t="shared" si="1455"/>
        <v/>
      </c>
      <c r="AO543" s="765" t="str">
        <f t="shared" si="1455"/>
        <v/>
      </c>
      <c r="AP543" s="765" t="str">
        <f t="shared" si="1455"/>
        <v/>
      </c>
      <c r="AQ543" s="765" t="str">
        <f t="shared" si="1455"/>
        <v/>
      </c>
      <c r="AR543" s="765" t="str">
        <f t="shared" si="1455"/>
        <v/>
      </c>
      <c r="AS543" s="765">
        <f t="shared" si="1455"/>
        <v>1800</v>
      </c>
      <c r="AT543" s="765">
        <f t="shared" si="1455"/>
        <v>4320</v>
      </c>
      <c r="AU543" s="765" t="str">
        <f t="shared" si="1455"/>
        <v/>
      </c>
      <c r="AV543" s="765" t="str">
        <f t="shared" si="1455"/>
        <v/>
      </c>
      <c r="AW543" s="765" t="str">
        <f t="shared" si="1455"/>
        <v/>
      </c>
      <c r="AX543" s="765" t="str">
        <f t="shared" si="1455"/>
        <v/>
      </c>
      <c r="AY543" s="765" t="str">
        <f t="shared" si="1455"/>
        <v/>
      </c>
      <c r="AZ543" s="765" t="str">
        <f t="shared" si="1455"/>
        <v/>
      </c>
      <c r="BA543" s="765" t="str">
        <f t="shared" si="1455"/>
        <v/>
      </c>
      <c r="BB543" s="765" t="str">
        <f t="shared" si="1455"/>
        <v/>
      </c>
      <c r="BC543" s="771"/>
      <c r="BD543" s="765" t="str">
        <f t="shared" ref="BD543:BT543" si="1456">IF(BD542="","",BD538*BD539*BD542)</f>
        <v/>
      </c>
      <c r="BE543" s="765">
        <f t="shared" si="1456"/>
        <v>90</v>
      </c>
      <c r="BF543" s="765" t="str">
        <f t="shared" si="1456"/>
        <v/>
      </c>
      <c r="BG543" s="765" t="str">
        <f t="shared" si="1456"/>
        <v/>
      </c>
      <c r="BH543" s="765" t="str">
        <f t="shared" si="1456"/>
        <v/>
      </c>
      <c r="BI543" s="765">
        <f t="shared" si="1456"/>
        <v>300</v>
      </c>
      <c r="BJ543" s="765">
        <f t="shared" si="1456"/>
        <v>6720</v>
      </c>
      <c r="BK543" s="765">
        <f t="shared" si="1456"/>
        <v>540</v>
      </c>
      <c r="BL543" s="765">
        <f t="shared" si="1456"/>
        <v>2287.8240000000001</v>
      </c>
      <c r="BM543" s="765" t="str">
        <f t="shared" si="1456"/>
        <v/>
      </c>
      <c r="BN543" s="765" t="str">
        <f t="shared" si="1456"/>
        <v/>
      </c>
      <c r="BO543" s="765" t="str">
        <f t="shared" si="1456"/>
        <v/>
      </c>
      <c r="BP543" s="765" t="str">
        <f t="shared" si="1456"/>
        <v/>
      </c>
      <c r="BQ543" s="765" t="str">
        <f t="shared" si="1456"/>
        <v/>
      </c>
      <c r="BR543" s="765" t="str">
        <f t="shared" si="1456"/>
        <v/>
      </c>
      <c r="BS543" s="765" t="str">
        <f t="shared" si="1456"/>
        <v/>
      </c>
      <c r="BT543" s="765" t="str">
        <f t="shared" si="1456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4"/>
        <v/>
      </c>
      <c r="CA543" s="601" t="str">
        <f t="shared" si="1425"/>
        <v/>
      </c>
      <c r="CB543" s="601" t="str">
        <f t="shared" si="1426"/>
        <v/>
      </c>
      <c r="CC543" s="692">
        <f t="shared" si="1427"/>
        <v>1042.6080000000002</v>
      </c>
      <c r="CD543" s="1348" t="str">
        <f t="shared" si="1438"/>
        <v/>
      </c>
      <c r="CE543" s="1349" t="str">
        <f t="shared" si="1433"/>
        <v/>
      </c>
      <c r="CF543" s="1350" t="str">
        <f t="shared" si="1433"/>
        <v/>
      </c>
      <c r="CG543" s="1350" t="str">
        <f t="shared" si="1433"/>
        <v/>
      </c>
      <c r="CH543" s="1350" t="str">
        <f t="shared" si="1433"/>
        <v/>
      </c>
      <c r="CI543" s="1350" t="str">
        <f t="shared" si="1433"/>
        <v/>
      </c>
      <c r="CJ543" s="1350">
        <f t="shared" si="1433"/>
        <v>90</v>
      </c>
      <c r="CK543" s="1351">
        <f t="shared" si="1433"/>
        <v>300</v>
      </c>
      <c r="CL543" s="1351">
        <f t="shared" si="1433"/>
        <v>540</v>
      </c>
      <c r="CM543" s="1351">
        <f t="shared" si="1433"/>
        <v>2287.8240000000001</v>
      </c>
      <c r="CN543" s="1350">
        <f t="shared" si="1433"/>
        <v>6720</v>
      </c>
      <c r="CO543" s="1350" t="str">
        <f t="shared" si="1433"/>
        <v/>
      </c>
      <c r="CP543" s="1350" t="str">
        <f t="shared" si="1433"/>
        <v/>
      </c>
      <c r="CQ543" s="1350" t="str">
        <f t="shared" si="1433"/>
        <v/>
      </c>
      <c r="CR543" s="1350" t="str">
        <f t="shared" si="1433"/>
        <v/>
      </c>
      <c r="CS543" s="1349" t="str">
        <f t="shared" si="1433"/>
        <v/>
      </c>
      <c r="CT543" s="1352" t="str">
        <f t="shared" si="1433"/>
        <v/>
      </c>
      <c r="CU543" s="552" t="str">
        <f t="shared" si="1331"/>
        <v/>
      </c>
      <c r="CV543" s="553" t="str">
        <f t="shared" si="1332"/>
        <v/>
      </c>
      <c r="CW543" s="554" t="str">
        <f t="shared" si="1333"/>
        <v/>
      </c>
      <c r="CX543" s="554" t="str">
        <f t="shared" si="1334"/>
        <v/>
      </c>
      <c r="CY543" s="554" t="str">
        <f t="shared" si="1335"/>
        <v/>
      </c>
      <c r="CZ543" s="554" t="str">
        <f t="shared" si="1336"/>
        <v/>
      </c>
      <c r="DA543" s="554">
        <f t="shared" si="1337"/>
        <v>90</v>
      </c>
      <c r="DB543" s="555">
        <f t="shared" si="1338"/>
        <v>300</v>
      </c>
      <c r="DC543" s="555">
        <f t="shared" si="1339"/>
        <v>540</v>
      </c>
      <c r="DD543" s="555">
        <f t="shared" si="1340"/>
        <v>2287.8240000000001</v>
      </c>
      <c r="DE543" s="554">
        <f t="shared" si="1341"/>
        <v>6720</v>
      </c>
      <c r="DF543" s="554" t="str">
        <f t="shared" si="1342"/>
        <v/>
      </c>
      <c r="DG543" s="554" t="str">
        <f t="shared" si="1343"/>
        <v/>
      </c>
      <c r="DH543" s="554" t="str">
        <f t="shared" si="1344"/>
        <v/>
      </c>
      <c r="DI543" s="554" t="str">
        <f t="shared" si="1345"/>
        <v/>
      </c>
      <c r="DJ543" s="553" t="str">
        <f t="shared" si="1346"/>
        <v/>
      </c>
      <c r="DK543" s="552" t="str">
        <f t="shared" si="1347"/>
        <v/>
      </c>
      <c r="DL543" s="657">
        <f t="shared" si="1420"/>
        <v>1</v>
      </c>
      <c r="DM543" s="106">
        <f t="shared" si="1421"/>
        <v>0</v>
      </c>
      <c r="DN543" s="106">
        <f t="shared" si="1422"/>
        <v>2</v>
      </c>
      <c r="DO543" s="106">
        <f t="shared" si="1423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51" t="s">
        <v>731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1"/>
        <v/>
      </c>
      <c r="CV544" s="553" t="str">
        <f t="shared" si="1332"/>
        <v/>
      </c>
      <c r="CW544" s="554" t="str">
        <f t="shared" si="1333"/>
        <v/>
      </c>
      <c r="CX544" s="554" t="str">
        <f t="shared" si="1334"/>
        <v/>
      </c>
      <c r="CY544" s="554" t="str">
        <f t="shared" si="1335"/>
        <v/>
      </c>
      <c r="CZ544" s="554" t="str">
        <f t="shared" si="1336"/>
        <v/>
      </c>
      <c r="DA544" s="554" t="str">
        <f t="shared" si="1337"/>
        <v/>
      </c>
      <c r="DB544" s="555" t="str">
        <f t="shared" si="1338"/>
        <v/>
      </c>
      <c r="DC544" s="555" t="str">
        <f t="shared" si="1339"/>
        <v/>
      </c>
      <c r="DD544" s="555" t="str">
        <f t="shared" si="1340"/>
        <v/>
      </c>
      <c r="DE544" s="554" t="str">
        <f t="shared" si="1341"/>
        <v/>
      </c>
      <c r="DF544" s="554" t="str">
        <f t="shared" si="1342"/>
        <v/>
      </c>
      <c r="DG544" s="554" t="str">
        <f t="shared" si="1343"/>
        <v/>
      </c>
      <c r="DH544" s="554" t="str">
        <f t="shared" si="1344"/>
        <v/>
      </c>
      <c r="DI544" s="554" t="str">
        <f t="shared" si="1345"/>
        <v/>
      </c>
      <c r="DJ544" s="553" t="str">
        <f t="shared" si="1346"/>
        <v/>
      </c>
      <c r="DK544" s="552" t="str">
        <f t="shared" si="1347"/>
        <v/>
      </c>
      <c r="DL544" s="657">
        <f t="shared" si="1420"/>
        <v>0</v>
      </c>
      <c r="DM544" s="106">
        <f t="shared" si="1421"/>
        <v>0</v>
      </c>
      <c r="DN544" s="106">
        <f t="shared" si="1422"/>
        <v>0</v>
      </c>
      <c r="DO544" s="106">
        <f t="shared" si="1423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289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4"/>
        <v/>
      </c>
      <c r="CA545" s="601" t="str">
        <f t="shared" si="1425"/>
        <v/>
      </c>
      <c r="CB545" s="601" t="str">
        <f t="shared" si="1426"/>
        <v/>
      </c>
      <c r="CC545" s="692" t="str">
        <f t="shared" si="1427"/>
        <v/>
      </c>
      <c r="CD545" s="134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9" t="str">
        <f t="shared" si="1433"/>
        <v/>
      </c>
      <c r="CF545" s="1350" t="str">
        <f t="shared" si="1433"/>
        <v/>
      </c>
      <c r="CG545" s="1350" t="str">
        <f t="shared" si="1433"/>
        <v/>
      </c>
      <c r="CH545" s="1350" t="str">
        <f t="shared" si="1433"/>
        <v/>
      </c>
      <c r="CI545" s="1350" t="str">
        <f t="shared" si="1433"/>
        <v/>
      </c>
      <c r="CJ545" s="1350" t="str">
        <f t="shared" si="1433"/>
        <v/>
      </c>
      <c r="CK545" s="1351" t="str">
        <f t="shared" si="1433"/>
        <v/>
      </c>
      <c r="CL545" s="1351" t="str">
        <f t="shared" si="1433"/>
        <v/>
      </c>
      <c r="CM545" s="1351" t="str">
        <f t="shared" si="1433"/>
        <v/>
      </c>
      <c r="CN545" s="1350" t="str">
        <f t="shared" si="1433"/>
        <v/>
      </c>
      <c r="CO545" s="1350" t="str">
        <f t="shared" si="1433"/>
        <v/>
      </c>
      <c r="CP545" s="1350" t="str">
        <f t="shared" si="1433"/>
        <v/>
      </c>
      <c r="CQ545" s="1350" t="str">
        <f t="shared" si="1433"/>
        <v/>
      </c>
      <c r="CR545" s="1350" t="str">
        <f t="shared" si="1433"/>
        <v/>
      </c>
      <c r="CS545" s="1349" t="str">
        <f t="shared" si="1433"/>
        <v/>
      </c>
      <c r="CT545" s="1352" t="str">
        <f t="shared" si="1433"/>
        <v/>
      </c>
      <c r="CU545" s="552" t="str">
        <f t="shared" si="1331"/>
        <v/>
      </c>
      <c r="CV545" s="553" t="str">
        <f t="shared" si="1332"/>
        <v/>
      </c>
      <c r="CW545" s="554" t="str">
        <f t="shared" si="1333"/>
        <v/>
      </c>
      <c r="CX545" s="554" t="str">
        <f t="shared" si="1334"/>
        <v/>
      </c>
      <c r="CY545" s="554" t="str">
        <f t="shared" si="1335"/>
        <v/>
      </c>
      <c r="CZ545" s="554" t="str">
        <f t="shared" si="1336"/>
        <v/>
      </c>
      <c r="DA545" s="554" t="str">
        <f t="shared" si="1337"/>
        <v/>
      </c>
      <c r="DB545" s="555" t="str">
        <f t="shared" si="1338"/>
        <v/>
      </c>
      <c r="DC545" s="555" t="str">
        <f t="shared" si="1339"/>
        <v/>
      </c>
      <c r="DD545" s="555" t="str">
        <f t="shared" si="1340"/>
        <v/>
      </c>
      <c r="DE545" s="554" t="str">
        <f t="shared" si="1341"/>
        <v/>
      </c>
      <c r="DF545" s="554" t="str">
        <f t="shared" si="1342"/>
        <v/>
      </c>
      <c r="DG545" s="554" t="str">
        <f t="shared" si="1343"/>
        <v/>
      </c>
      <c r="DH545" s="554" t="str">
        <f t="shared" si="1344"/>
        <v/>
      </c>
      <c r="DI545" s="554" t="str">
        <f t="shared" si="1345"/>
        <v/>
      </c>
      <c r="DJ545" s="553" t="str">
        <f t="shared" si="1346"/>
        <v/>
      </c>
      <c r="DK545" s="552" t="str">
        <f t="shared" si="1347"/>
        <v/>
      </c>
      <c r="DL545" s="657">
        <f t="shared" si="1420"/>
        <v>0</v>
      </c>
      <c r="DM545" s="106">
        <f t="shared" si="1421"/>
        <v>0</v>
      </c>
      <c r="DN545" s="106">
        <f t="shared" si="1422"/>
        <v>0</v>
      </c>
      <c r="DO545" s="106">
        <f t="shared" si="1423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7">1450*$K$1</f>
        <v>1450</v>
      </c>
      <c r="D546" s="766">
        <f t="shared" si="1457"/>
        <v>1450</v>
      </c>
      <c r="E546" s="766">
        <f t="shared" si="1457"/>
        <v>1450</v>
      </c>
      <c r="F546" s="766">
        <f t="shared" si="1457"/>
        <v>1450</v>
      </c>
      <c r="G546" s="766">
        <f t="shared" si="1457"/>
        <v>1450</v>
      </c>
      <c r="H546" s="766">
        <f t="shared" si="1457"/>
        <v>1450</v>
      </c>
      <c r="I546" s="766">
        <f t="shared" si="1457"/>
        <v>1450</v>
      </c>
      <c r="J546" s="766">
        <f t="shared" si="1457"/>
        <v>1450</v>
      </c>
      <c r="K546" s="766">
        <f t="shared" si="1457"/>
        <v>1450</v>
      </c>
      <c r="L546" s="766">
        <f t="shared" si="1457"/>
        <v>1450</v>
      </c>
      <c r="M546" s="766">
        <f t="shared" si="1457"/>
        <v>1450</v>
      </c>
      <c r="N546" s="766">
        <f t="shared" si="1457"/>
        <v>1450</v>
      </c>
      <c r="O546" s="766">
        <f t="shared" si="1457"/>
        <v>1450</v>
      </c>
      <c r="P546" s="766">
        <f t="shared" si="1457"/>
        <v>1450</v>
      </c>
      <c r="Q546" s="766">
        <f t="shared" si="1457"/>
        <v>1450</v>
      </c>
      <c r="R546" s="766">
        <f t="shared" si="1457"/>
        <v>1450</v>
      </c>
      <c r="S546" s="606"/>
      <c r="T546" s="766">
        <f>1450*$K$1</f>
        <v>1450</v>
      </c>
      <c r="U546" s="766">
        <f t="shared" ref="U546:AJ546" si="1458">1450*$K$1</f>
        <v>1450</v>
      </c>
      <c r="V546" s="766">
        <f t="shared" si="1458"/>
        <v>1450</v>
      </c>
      <c r="W546" s="766">
        <f t="shared" si="1458"/>
        <v>1450</v>
      </c>
      <c r="X546" s="766">
        <f t="shared" si="1458"/>
        <v>1450</v>
      </c>
      <c r="Y546" s="766">
        <f t="shared" si="1458"/>
        <v>1450</v>
      </c>
      <c r="Z546" s="766">
        <f t="shared" si="1458"/>
        <v>1450</v>
      </c>
      <c r="AA546" s="766">
        <f t="shared" si="1458"/>
        <v>1450</v>
      </c>
      <c r="AB546" s="766">
        <f t="shared" si="1458"/>
        <v>1450</v>
      </c>
      <c r="AC546" s="766">
        <f t="shared" si="1458"/>
        <v>1450</v>
      </c>
      <c r="AD546" s="766">
        <f t="shared" si="1458"/>
        <v>1450</v>
      </c>
      <c r="AE546" s="766">
        <f t="shared" si="1458"/>
        <v>1450</v>
      </c>
      <c r="AF546" s="766">
        <f t="shared" si="1458"/>
        <v>1450</v>
      </c>
      <c r="AG546" s="766">
        <f t="shared" si="1458"/>
        <v>1450</v>
      </c>
      <c r="AH546" s="766">
        <f t="shared" si="1458"/>
        <v>1450</v>
      </c>
      <c r="AI546" s="766">
        <f t="shared" si="1458"/>
        <v>1450</v>
      </c>
      <c r="AJ546" s="766">
        <f t="shared" si="1458"/>
        <v>1450</v>
      </c>
      <c r="AK546" s="606"/>
      <c r="AL546" s="766">
        <f>1450*$K$1</f>
        <v>1450</v>
      </c>
      <c r="AM546" s="766">
        <f t="shared" ref="AM546:BB546" si="1459">1450*$K$1</f>
        <v>1450</v>
      </c>
      <c r="AN546" s="766">
        <f t="shared" si="1459"/>
        <v>1450</v>
      </c>
      <c r="AO546" s="766">
        <f t="shared" si="1459"/>
        <v>1450</v>
      </c>
      <c r="AP546" s="766">
        <f t="shared" si="1459"/>
        <v>1450</v>
      </c>
      <c r="AQ546" s="766">
        <f t="shared" si="1459"/>
        <v>1450</v>
      </c>
      <c r="AR546" s="766">
        <f t="shared" si="1459"/>
        <v>1450</v>
      </c>
      <c r="AS546" s="766">
        <f t="shared" si="1459"/>
        <v>1450</v>
      </c>
      <c r="AT546" s="766">
        <f t="shared" si="1459"/>
        <v>1450</v>
      </c>
      <c r="AU546" s="766">
        <f t="shared" si="1459"/>
        <v>1450</v>
      </c>
      <c r="AV546" s="766">
        <f t="shared" si="1459"/>
        <v>1450</v>
      </c>
      <c r="AW546" s="766">
        <f t="shared" si="1459"/>
        <v>1450</v>
      </c>
      <c r="AX546" s="766">
        <f t="shared" si="1459"/>
        <v>1450</v>
      </c>
      <c r="AY546" s="766">
        <f t="shared" si="1459"/>
        <v>1450</v>
      </c>
      <c r="AZ546" s="766">
        <f t="shared" si="1459"/>
        <v>1450</v>
      </c>
      <c r="BA546" s="766">
        <f t="shared" si="1459"/>
        <v>1450</v>
      </c>
      <c r="BB546" s="766">
        <f t="shared" si="1459"/>
        <v>1450</v>
      </c>
      <c r="BC546" s="760"/>
      <c r="BD546" s="766">
        <f>1450*$K$1</f>
        <v>1450</v>
      </c>
      <c r="BE546" s="766">
        <f t="shared" ref="BE546:BY546" si="1460">1450*$K$1</f>
        <v>1450</v>
      </c>
      <c r="BF546" s="766">
        <f t="shared" si="1460"/>
        <v>1450</v>
      </c>
      <c r="BG546" s="766">
        <v>1450</v>
      </c>
      <c r="BH546" s="766">
        <f t="shared" si="1460"/>
        <v>1450</v>
      </c>
      <c r="BI546" s="766">
        <f t="shared" si="1460"/>
        <v>1450</v>
      </c>
      <c r="BJ546" s="766">
        <f t="shared" si="1460"/>
        <v>1450</v>
      </c>
      <c r="BK546" s="766">
        <f t="shared" si="1460"/>
        <v>1450</v>
      </c>
      <c r="BL546" s="766">
        <f t="shared" si="1460"/>
        <v>1450</v>
      </c>
      <c r="BM546" s="766">
        <f t="shared" si="1460"/>
        <v>1450</v>
      </c>
      <c r="BN546" s="766">
        <f t="shared" si="1460"/>
        <v>1450</v>
      </c>
      <c r="BO546" s="766">
        <f t="shared" si="1460"/>
        <v>1450</v>
      </c>
      <c r="BP546" s="766">
        <f t="shared" si="1460"/>
        <v>1450</v>
      </c>
      <c r="BQ546" s="766">
        <f t="shared" si="1460"/>
        <v>1450</v>
      </c>
      <c r="BR546" s="766">
        <f t="shared" si="1460"/>
        <v>1450</v>
      </c>
      <c r="BS546" s="766">
        <f t="shared" si="1460"/>
        <v>1450</v>
      </c>
      <c r="BT546" s="766">
        <f t="shared" si="1460"/>
        <v>1450</v>
      </c>
      <c r="BU546" s="760"/>
      <c r="BV546" s="766">
        <f t="shared" si="1460"/>
        <v>1450</v>
      </c>
      <c r="BW546" s="766">
        <f t="shared" si="1460"/>
        <v>1450</v>
      </c>
      <c r="BX546" s="766">
        <f t="shared" si="1460"/>
        <v>1450</v>
      </c>
      <c r="BY546" s="766">
        <f t="shared" si="1460"/>
        <v>1450</v>
      </c>
      <c r="BZ546" s="601">
        <f t="shared" si="1424"/>
        <v>1450</v>
      </c>
      <c r="CA546" s="601">
        <f t="shared" si="1425"/>
        <v>1450</v>
      </c>
      <c r="CB546" s="601">
        <f t="shared" si="1426"/>
        <v>1450</v>
      </c>
      <c r="CC546" s="692">
        <f t="shared" si="1427"/>
        <v>1450</v>
      </c>
      <c r="CD546" s="134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9">
        <f t="shared" si="1433"/>
        <v>1450</v>
      </c>
      <c r="CF546" s="1350">
        <f t="shared" si="1433"/>
        <v>1450</v>
      </c>
      <c r="CG546" s="1350">
        <f t="shared" si="1433"/>
        <v>1450</v>
      </c>
      <c r="CH546" s="1350">
        <f t="shared" si="1433"/>
        <v>1450</v>
      </c>
      <c r="CI546" s="1350">
        <f t="shared" si="1433"/>
        <v>1450</v>
      </c>
      <c r="CJ546" s="1350">
        <f t="shared" si="1433"/>
        <v>1450</v>
      </c>
      <c r="CK546" s="1351">
        <f t="shared" si="1433"/>
        <v>1450</v>
      </c>
      <c r="CL546" s="1351">
        <f t="shared" si="1433"/>
        <v>1450</v>
      </c>
      <c r="CM546" s="1351">
        <f t="shared" si="1433"/>
        <v>1450</v>
      </c>
      <c r="CN546" s="1350">
        <f t="shared" si="1433"/>
        <v>1450</v>
      </c>
      <c r="CO546" s="1350">
        <f t="shared" si="1433"/>
        <v>1450</v>
      </c>
      <c r="CP546" s="1350">
        <f t="shared" si="1433"/>
        <v>1450</v>
      </c>
      <c r="CQ546" s="1350">
        <f t="shared" si="1433"/>
        <v>1450</v>
      </c>
      <c r="CR546" s="1350">
        <f t="shared" ref="CE546:CT561" si="146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9">
        <f t="shared" si="1461"/>
        <v>1450</v>
      </c>
      <c r="CT546" s="1352">
        <f t="shared" si="1461"/>
        <v>1450</v>
      </c>
      <c r="CU546" s="552">
        <f t="shared" si="1331"/>
        <v>1450</v>
      </c>
      <c r="CV546" s="553">
        <f t="shared" si="1332"/>
        <v>1450</v>
      </c>
      <c r="CW546" s="554">
        <f t="shared" si="1333"/>
        <v>1450</v>
      </c>
      <c r="CX546" s="554">
        <f t="shared" si="1334"/>
        <v>1450</v>
      </c>
      <c r="CY546" s="554">
        <f t="shared" si="1335"/>
        <v>1450</v>
      </c>
      <c r="CZ546" s="554">
        <f t="shared" si="1336"/>
        <v>1450</v>
      </c>
      <c r="DA546" s="554">
        <f t="shared" si="1337"/>
        <v>1450</v>
      </c>
      <c r="DB546" s="555">
        <f t="shared" si="1338"/>
        <v>1450</v>
      </c>
      <c r="DC546" s="555">
        <f t="shared" si="1339"/>
        <v>1450</v>
      </c>
      <c r="DD546" s="555">
        <f t="shared" si="1340"/>
        <v>1450</v>
      </c>
      <c r="DE546" s="554">
        <f t="shared" si="1341"/>
        <v>1450</v>
      </c>
      <c r="DF546" s="554">
        <f t="shared" si="1342"/>
        <v>1450</v>
      </c>
      <c r="DG546" s="554">
        <f t="shared" si="1343"/>
        <v>1450</v>
      </c>
      <c r="DH546" s="554">
        <f t="shared" si="1344"/>
        <v>1450</v>
      </c>
      <c r="DI546" s="554">
        <f t="shared" si="1345"/>
        <v>1450</v>
      </c>
      <c r="DJ546" s="553">
        <f t="shared" si="1346"/>
        <v>1450</v>
      </c>
      <c r="DK546" s="552">
        <f t="shared" si="1347"/>
        <v>1450</v>
      </c>
      <c r="DL546" s="657">
        <f t="shared" si="1420"/>
        <v>17</v>
      </c>
      <c r="DM546" s="106">
        <f t="shared" si="1421"/>
        <v>17</v>
      </c>
      <c r="DN546" s="106">
        <f t="shared" si="1422"/>
        <v>17</v>
      </c>
      <c r="DO546" s="106">
        <f t="shared" si="1423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2">IF(DL547&lt;3,"",(SUM(B547:R547)-MIN(B547:R547)-MAX(B547:R547))/(DL547-2))</f>
        <v/>
      </c>
      <c r="CA547" s="626" t="str">
        <f t="shared" si="1425"/>
        <v/>
      </c>
      <c r="CB547" s="626" t="str">
        <f t="shared" si="1426"/>
        <v/>
      </c>
      <c r="CC547" s="695" t="str">
        <f t="shared" si="1427"/>
        <v/>
      </c>
      <c r="CD547" s="135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4" t="str">
        <f t="shared" ref="CE547:CT547" si="146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5" t="str">
        <f t="shared" si="1463"/>
        <v/>
      </c>
      <c r="CG547" s="1355" t="str">
        <f t="shared" si="1463"/>
        <v/>
      </c>
      <c r="CH547" s="1355" t="str">
        <f t="shared" si="1463"/>
        <v/>
      </c>
      <c r="CI547" s="1355" t="str">
        <f t="shared" si="1463"/>
        <v/>
      </c>
      <c r="CJ547" s="1355" t="str">
        <f t="shared" si="1463"/>
        <v/>
      </c>
      <c r="CK547" s="1356" t="str">
        <f t="shared" si="1463"/>
        <v/>
      </c>
      <c r="CL547" s="1356" t="str">
        <f t="shared" si="1463"/>
        <v/>
      </c>
      <c r="CM547" s="1356" t="str">
        <f t="shared" si="1463"/>
        <v/>
      </c>
      <c r="CN547" s="1355" t="str">
        <f t="shared" si="1463"/>
        <v/>
      </c>
      <c r="CO547" s="1355" t="str">
        <f t="shared" si="1463"/>
        <v/>
      </c>
      <c r="CP547" s="1355" t="str">
        <f t="shared" si="1463"/>
        <v/>
      </c>
      <c r="CQ547" s="1355" t="str">
        <f t="shared" si="1463"/>
        <v/>
      </c>
      <c r="CR547" s="1355" t="str">
        <f t="shared" si="1463"/>
        <v/>
      </c>
      <c r="CS547" s="1354" t="str">
        <f t="shared" si="1463"/>
        <v/>
      </c>
      <c r="CT547" s="1357" t="str">
        <f t="shared" si="1463"/>
        <v/>
      </c>
      <c r="CU547" s="540" t="str">
        <f t="shared" si="1331"/>
        <v/>
      </c>
      <c r="CV547" s="541" t="str">
        <f t="shared" si="1332"/>
        <v/>
      </c>
      <c r="CW547" s="542" t="str">
        <f t="shared" si="1333"/>
        <v/>
      </c>
      <c r="CX547" s="542" t="str">
        <f t="shared" si="1334"/>
        <v/>
      </c>
      <c r="CY547" s="542" t="str">
        <f t="shared" si="1335"/>
        <v/>
      </c>
      <c r="CZ547" s="542" t="str">
        <f t="shared" si="1336"/>
        <v/>
      </c>
      <c r="DA547" s="542" t="str">
        <f t="shared" si="1337"/>
        <v/>
      </c>
      <c r="DB547" s="543" t="str">
        <f t="shared" si="1338"/>
        <v/>
      </c>
      <c r="DC547" s="543" t="str">
        <f t="shared" si="1339"/>
        <v/>
      </c>
      <c r="DD547" s="543" t="str">
        <f t="shared" si="1340"/>
        <v/>
      </c>
      <c r="DE547" s="542" t="str">
        <f t="shared" si="1341"/>
        <v/>
      </c>
      <c r="DF547" s="542" t="str">
        <f t="shared" si="1342"/>
        <v/>
      </c>
      <c r="DG547" s="542" t="str">
        <f t="shared" si="1343"/>
        <v/>
      </c>
      <c r="DH547" s="542" t="str">
        <f t="shared" si="1344"/>
        <v/>
      </c>
      <c r="DI547" s="542" t="str">
        <f t="shared" si="1345"/>
        <v/>
      </c>
      <c r="DJ547" s="541" t="str">
        <f t="shared" si="1346"/>
        <v/>
      </c>
      <c r="DK547" s="540" t="str">
        <f t="shared" si="1347"/>
        <v/>
      </c>
      <c r="DL547" s="657">
        <f t="shared" si="1420"/>
        <v>0</v>
      </c>
      <c r="DM547" s="106">
        <f t="shared" si="1421"/>
        <v>0</v>
      </c>
      <c r="DN547" s="106">
        <f t="shared" si="1422"/>
        <v>0</v>
      </c>
      <c r="DO547" s="106">
        <f t="shared" si="1423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285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4"/>
        <v/>
      </c>
      <c r="CA548" s="601" t="str">
        <f t="shared" si="1425"/>
        <v/>
      </c>
      <c r="CB548" s="601" t="str">
        <f t="shared" si="1426"/>
        <v/>
      </c>
      <c r="CC548" s="692" t="str">
        <f t="shared" si="1427"/>
        <v/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si="1461"/>
        <v/>
      </c>
      <c r="CF548" s="1350" t="str">
        <f t="shared" si="1461"/>
        <v/>
      </c>
      <c r="CG548" s="1350" t="str">
        <f t="shared" si="1461"/>
        <v/>
      </c>
      <c r="CH548" s="1350" t="str">
        <f t="shared" si="1461"/>
        <v/>
      </c>
      <c r="CI548" s="1350" t="str">
        <f t="shared" si="1461"/>
        <v/>
      </c>
      <c r="CJ548" s="1350" t="str">
        <f t="shared" si="1461"/>
        <v/>
      </c>
      <c r="CK548" s="1351" t="str">
        <f t="shared" si="1461"/>
        <v/>
      </c>
      <c r="CL548" s="1351" t="str">
        <f t="shared" si="1461"/>
        <v/>
      </c>
      <c r="CM548" s="1351" t="str">
        <f t="shared" si="1461"/>
        <v/>
      </c>
      <c r="CN548" s="1350" t="str">
        <f t="shared" si="1461"/>
        <v/>
      </c>
      <c r="CO548" s="1350" t="str">
        <f t="shared" si="1461"/>
        <v/>
      </c>
      <c r="CP548" s="1350" t="str">
        <f t="shared" si="1461"/>
        <v/>
      </c>
      <c r="CQ548" s="1350" t="str">
        <f t="shared" si="1461"/>
        <v/>
      </c>
      <c r="CR548" s="1350" t="str">
        <f t="shared" si="1461"/>
        <v/>
      </c>
      <c r="CS548" s="1349" t="str">
        <f t="shared" si="1461"/>
        <v/>
      </c>
      <c r="CT548" s="1352" t="str">
        <f t="shared" si="1461"/>
        <v/>
      </c>
      <c r="CU548" s="552" t="str">
        <f t="shared" si="1331"/>
        <v/>
      </c>
      <c r="CV548" s="553" t="str">
        <f t="shared" si="1332"/>
        <v/>
      </c>
      <c r="CW548" s="554" t="str">
        <f t="shared" si="1333"/>
        <v/>
      </c>
      <c r="CX548" s="554" t="str">
        <f t="shared" si="1334"/>
        <v/>
      </c>
      <c r="CY548" s="554" t="str">
        <f t="shared" si="1335"/>
        <v/>
      </c>
      <c r="CZ548" s="554" t="str">
        <f t="shared" si="1336"/>
        <v/>
      </c>
      <c r="DA548" s="554" t="str">
        <f t="shared" si="1337"/>
        <v/>
      </c>
      <c r="DB548" s="555" t="str">
        <f t="shared" si="1338"/>
        <v/>
      </c>
      <c r="DC548" s="555" t="str">
        <f t="shared" si="1339"/>
        <v/>
      </c>
      <c r="DD548" s="555" t="str">
        <f t="shared" si="1340"/>
        <v/>
      </c>
      <c r="DE548" s="554" t="str">
        <f t="shared" si="1341"/>
        <v/>
      </c>
      <c r="DF548" s="554" t="str">
        <f t="shared" si="1342"/>
        <v/>
      </c>
      <c r="DG548" s="554" t="str">
        <f t="shared" si="1343"/>
        <v/>
      </c>
      <c r="DH548" s="554" t="str">
        <f t="shared" si="1344"/>
        <v/>
      </c>
      <c r="DI548" s="554" t="str">
        <f t="shared" si="1345"/>
        <v/>
      </c>
      <c r="DJ548" s="553" t="str">
        <f t="shared" si="1346"/>
        <v/>
      </c>
      <c r="DK548" s="552" t="str">
        <f t="shared" si="1347"/>
        <v/>
      </c>
      <c r="DL548" s="657">
        <f t="shared" si="1420"/>
        <v>0</v>
      </c>
      <c r="DM548" s="106">
        <f t="shared" si="1421"/>
        <v>0</v>
      </c>
      <c r="DN548" s="106">
        <f t="shared" si="1422"/>
        <v>0</v>
      </c>
      <c r="DO548" s="106">
        <f t="shared" si="1423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283</v>
      </c>
      <c r="B549" s="765" t="str">
        <f t="shared" ref="B549:R549" si="1464">IF(B548="","",B545*B548)</f>
        <v/>
      </c>
      <c r="C549" s="765" t="str">
        <f t="shared" si="1464"/>
        <v/>
      </c>
      <c r="D549" s="765" t="str">
        <f t="shared" si="1464"/>
        <v/>
      </c>
      <c r="E549" s="765" t="str">
        <f t="shared" si="1464"/>
        <v/>
      </c>
      <c r="F549" s="765" t="str">
        <f t="shared" si="1464"/>
        <v/>
      </c>
      <c r="G549" s="765" t="str">
        <f t="shared" si="1464"/>
        <v/>
      </c>
      <c r="H549" s="765" t="str">
        <f t="shared" si="1464"/>
        <v/>
      </c>
      <c r="I549" s="765" t="str">
        <f t="shared" si="1464"/>
        <v/>
      </c>
      <c r="J549" s="765" t="str">
        <f t="shared" si="1464"/>
        <v/>
      </c>
      <c r="K549" s="765" t="str">
        <f t="shared" si="1464"/>
        <v/>
      </c>
      <c r="L549" s="765" t="str">
        <f t="shared" si="1464"/>
        <v/>
      </c>
      <c r="M549" s="765" t="str">
        <f t="shared" si="1464"/>
        <v/>
      </c>
      <c r="N549" s="765" t="str">
        <f t="shared" si="1464"/>
        <v/>
      </c>
      <c r="O549" s="765" t="str">
        <f t="shared" si="1464"/>
        <v/>
      </c>
      <c r="P549" s="765" t="str">
        <f t="shared" si="1464"/>
        <v/>
      </c>
      <c r="Q549" s="765" t="str">
        <f t="shared" si="1464"/>
        <v/>
      </c>
      <c r="R549" s="765" t="str">
        <f t="shared" si="1464"/>
        <v/>
      </c>
      <c r="S549" s="771"/>
      <c r="T549" s="765" t="str">
        <f t="shared" ref="T549:AJ549" si="1465">IF(T548="","",T545*T548)</f>
        <v/>
      </c>
      <c r="U549" s="765" t="str">
        <f t="shared" si="1465"/>
        <v/>
      </c>
      <c r="V549" s="765" t="str">
        <f t="shared" si="1465"/>
        <v/>
      </c>
      <c r="W549" s="765" t="str">
        <f t="shared" si="1465"/>
        <v/>
      </c>
      <c r="X549" s="765" t="str">
        <f t="shared" si="1465"/>
        <v/>
      </c>
      <c r="Y549" s="765" t="str">
        <f t="shared" si="1465"/>
        <v/>
      </c>
      <c r="Z549" s="765" t="str">
        <f t="shared" si="1465"/>
        <v/>
      </c>
      <c r="AA549" s="765" t="str">
        <f t="shared" si="1465"/>
        <v/>
      </c>
      <c r="AB549" s="765" t="str">
        <f t="shared" si="1465"/>
        <v/>
      </c>
      <c r="AC549" s="765" t="str">
        <f t="shared" si="1465"/>
        <v/>
      </c>
      <c r="AD549" s="765" t="str">
        <f t="shared" si="1465"/>
        <v/>
      </c>
      <c r="AE549" s="765" t="str">
        <f t="shared" si="1465"/>
        <v/>
      </c>
      <c r="AF549" s="765" t="str">
        <f t="shared" si="1465"/>
        <v/>
      </c>
      <c r="AG549" s="765" t="str">
        <f t="shared" si="1465"/>
        <v/>
      </c>
      <c r="AH549" s="765" t="str">
        <f t="shared" si="1465"/>
        <v/>
      </c>
      <c r="AI549" s="765" t="str">
        <f t="shared" si="1465"/>
        <v/>
      </c>
      <c r="AJ549" s="765" t="str">
        <f t="shared" si="1465"/>
        <v/>
      </c>
      <c r="AK549" s="771"/>
      <c r="AL549" s="765" t="str">
        <f t="shared" ref="AL549:BB549" si="1466">IF(AL548="","",AL545*AL548)</f>
        <v/>
      </c>
      <c r="AM549" s="765" t="str">
        <f t="shared" si="1466"/>
        <v/>
      </c>
      <c r="AN549" s="765" t="str">
        <f t="shared" si="1466"/>
        <v/>
      </c>
      <c r="AO549" s="765" t="str">
        <f t="shared" si="1466"/>
        <v/>
      </c>
      <c r="AP549" s="765" t="str">
        <f t="shared" si="1466"/>
        <v/>
      </c>
      <c r="AQ549" s="765" t="str">
        <f t="shared" si="1466"/>
        <v/>
      </c>
      <c r="AR549" s="765" t="str">
        <f t="shared" si="1466"/>
        <v/>
      </c>
      <c r="AS549" s="765" t="str">
        <f t="shared" si="1466"/>
        <v/>
      </c>
      <c r="AT549" s="765" t="str">
        <f t="shared" si="1466"/>
        <v/>
      </c>
      <c r="AU549" s="765" t="str">
        <f t="shared" si="1466"/>
        <v/>
      </c>
      <c r="AV549" s="765" t="str">
        <f t="shared" si="1466"/>
        <v/>
      </c>
      <c r="AW549" s="765" t="str">
        <f t="shared" si="1466"/>
        <v/>
      </c>
      <c r="AX549" s="765" t="str">
        <f t="shared" si="1466"/>
        <v/>
      </c>
      <c r="AY549" s="765" t="str">
        <f t="shared" si="1466"/>
        <v/>
      </c>
      <c r="AZ549" s="765" t="str">
        <f t="shared" si="1466"/>
        <v/>
      </c>
      <c r="BA549" s="765" t="str">
        <f t="shared" si="1466"/>
        <v/>
      </c>
      <c r="BB549" s="765" t="str">
        <f t="shared" si="1466"/>
        <v/>
      </c>
      <c r="BC549" s="771"/>
      <c r="BD549" s="765" t="str">
        <f t="shared" ref="BD549:BT549" si="1467">IF(BD548="","",BD545*BD548)</f>
        <v/>
      </c>
      <c r="BE549" s="765" t="str">
        <f t="shared" si="1467"/>
        <v/>
      </c>
      <c r="BF549" s="765" t="str">
        <f t="shared" si="1467"/>
        <v/>
      </c>
      <c r="BG549" s="765" t="str">
        <f t="shared" si="1467"/>
        <v/>
      </c>
      <c r="BH549" s="765" t="str">
        <f t="shared" si="1467"/>
        <v/>
      </c>
      <c r="BI549" s="765" t="str">
        <f t="shared" si="1467"/>
        <v/>
      </c>
      <c r="BJ549" s="765" t="str">
        <f t="shared" si="1467"/>
        <v/>
      </c>
      <c r="BK549" s="765" t="str">
        <f t="shared" si="1467"/>
        <v/>
      </c>
      <c r="BL549" s="765" t="str">
        <f t="shared" si="1467"/>
        <v/>
      </c>
      <c r="BM549" s="765" t="str">
        <f t="shared" si="1467"/>
        <v/>
      </c>
      <c r="BN549" s="765" t="str">
        <f t="shared" si="1467"/>
        <v/>
      </c>
      <c r="BO549" s="765" t="str">
        <f t="shared" si="1467"/>
        <v/>
      </c>
      <c r="BP549" s="765" t="str">
        <f t="shared" si="1467"/>
        <v/>
      </c>
      <c r="BQ549" s="765" t="str">
        <f t="shared" si="1467"/>
        <v/>
      </c>
      <c r="BR549" s="765" t="str">
        <f t="shared" si="1467"/>
        <v/>
      </c>
      <c r="BS549" s="765" t="str">
        <f t="shared" si="1467"/>
        <v/>
      </c>
      <c r="BT549" s="765" t="str">
        <f t="shared" si="1467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4"/>
        <v/>
      </c>
      <c r="CA549" s="601" t="str">
        <f t="shared" si="1425"/>
        <v/>
      </c>
      <c r="CB549" s="601" t="str">
        <f t="shared" si="1426"/>
        <v/>
      </c>
      <c r="CC549" s="692" t="str">
        <f t="shared" si="1427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461"/>
        <v/>
      </c>
      <c r="CF549" s="1350" t="str">
        <f t="shared" si="1461"/>
        <v/>
      </c>
      <c r="CG549" s="1350" t="str">
        <f t="shared" si="1461"/>
        <v/>
      </c>
      <c r="CH549" s="1350" t="str">
        <f t="shared" si="1461"/>
        <v/>
      </c>
      <c r="CI549" s="1350" t="str">
        <f t="shared" si="1461"/>
        <v/>
      </c>
      <c r="CJ549" s="1350" t="str">
        <f t="shared" si="1461"/>
        <v/>
      </c>
      <c r="CK549" s="1351" t="str">
        <f t="shared" si="1461"/>
        <v/>
      </c>
      <c r="CL549" s="1351" t="str">
        <f t="shared" si="1461"/>
        <v/>
      </c>
      <c r="CM549" s="1351" t="str">
        <f t="shared" si="1461"/>
        <v/>
      </c>
      <c r="CN549" s="1350" t="str">
        <f t="shared" si="1461"/>
        <v/>
      </c>
      <c r="CO549" s="1350" t="str">
        <f t="shared" si="1461"/>
        <v/>
      </c>
      <c r="CP549" s="1350" t="str">
        <f t="shared" si="1461"/>
        <v/>
      </c>
      <c r="CQ549" s="1350" t="str">
        <f t="shared" si="1461"/>
        <v/>
      </c>
      <c r="CR549" s="1350" t="str">
        <f t="shared" si="1461"/>
        <v/>
      </c>
      <c r="CS549" s="1349" t="str">
        <f t="shared" si="1461"/>
        <v/>
      </c>
      <c r="CT549" s="1352" t="str">
        <f t="shared" si="1461"/>
        <v/>
      </c>
      <c r="CU549" s="552" t="str">
        <f t="shared" si="1331"/>
        <v/>
      </c>
      <c r="CV549" s="553" t="str">
        <f t="shared" si="1332"/>
        <v/>
      </c>
      <c r="CW549" s="554" t="str">
        <f t="shared" si="1333"/>
        <v/>
      </c>
      <c r="CX549" s="554" t="str">
        <f t="shared" si="1334"/>
        <v/>
      </c>
      <c r="CY549" s="554" t="str">
        <f t="shared" si="1335"/>
        <v/>
      </c>
      <c r="CZ549" s="554" t="str">
        <f t="shared" si="1336"/>
        <v/>
      </c>
      <c r="DA549" s="554" t="str">
        <f t="shared" si="1337"/>
        <v/>
      </c>
      <c r="DB549" s="555" t="str">
        <f t="shared" si="1338"/>
        <v/>
      </c>
      <c r="DC549" s="555" t="str">
        <f t="shared" si="1339"/>
        <v/>
      </c>
      <c r="DD549" s="555" t="str">
        <f t="shared" si="1340"/>
        <v/>
      </c>
      <c r="DE549" s="554" t="str">
        <f t="shared" si="1341"/>
        <v/>
      </c>
      <c r="DF549" s="554" t="str">
        <f t="shared" si="1342"/>
        <v/>
      </c>
      <c r="DG549" s="554" t="str">
        <f t="shared" si="1343"/>
        <v/>
      </c>
      <c r="DH549" s="554" t="str">
        <f t="shared" si="1344"/>
        <v/>
      </c>
      <c r="DI549" s="554" t="str">
        <f t="shared" si="1345"/>
        <v/>
      </c>
      <c r="DJ549" s="553" t="str">
        <f t="shared" si="1346"/>
        <v/>
      </c>
      <c r="DK549" s="552" t="str">
        <f t="shared" si="1347"/>
        <v/>
      </c>
      <c r="DL549" s="657">
        <f t="shared" si="1420"/>
        <v>0</v>
      </c>
      <c r="DM549" s="106">
        <f t="shared" si="1421"/>
        <v>0</v>
      </c>
      <c r="DN549" s="106">
        <f t="shared" si="1422"/>
        <v>0</v>
      </c>
      <c r="DO549" s="106">
        <f t="shared" si="1423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51" t="s">
        <v>734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1"/>
        <v/>
      </c>
      <c r="CV550" s="553" t="str">
        <f t="shared" si="1332"/>
        <v/>
      </c>
      <c r="CW550" s="554" t="str">
        <f t="shared" si="1333"/>
        <v/>
      </c>
      <c r="CX550" s="554" t="str">
        <f t="shared" si="1334"/>
        <v/>
      </c>
      <c r="CY550" s="554" t="str">
        <f t="shared" si="1335"/>
        <v/>
      </c>
      <c r="CZ550" s="554" t="str">
        <f t="shared" si="1336"/>
        <v/>
      </c>
      <c r="DA550" s="554" t="str">
        <f t="shared" si="1337"/>
        <v/>
      </c>
      <c r="DB550" s="555" t="str">
        <f t="shared" si="1338"/>
        <v/>
      </c>
      <c r="DC550" s="555" t="str">
        <f t="shared" si="1339"/>
        <v/>
      </c>
      <c r="DD550" s="555" t="str">
        <f t="shared" si="1340"/>
        <v/>
      </c>
      <c r="DE550" s="554" t="str">
        <f t="shared" si="1341"/>
        <v/>
      </c>
      <c r="DF550" s="554" t="str">
        <f t="shared" si="1342"/>
        <v/>
      </c>
      <c r="DG550" s="554" t="str">
        <f t="shared" si="1343"/>
        <v/>
      </c>
      <c r="DH550" s="554" t="str">
        <f t="shared" si="1344"/>
        <v/>
      </c>
      <c r="DI550" s="554" t="str">
        <f t="shared" si="1345"/>
        <v/>
      </c>
      <c r="DJ550" s="553" t="str">
        <f t="shared" si="1346"/>
        <v/>
      </c>
      <c r="DK550" s="552" t="str">
        <f t="shared" si="1347"/>
        <v/>
      </c>
      <c r="DL550" s="657">
        <f t="shared" si="1420"/>
        <v>0</v>
      </c>
      <c r="DM550" s="106">
        <f t="shared" si="1421"/>
        <v>0</v>
      </c>
      <c r="DN550" s="106">
        <f t="shared" si="1422"/>
        <v>0</v>
      </c>
      <c r="DO550" s="106">
        <f t="shared" si="1423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289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4"/>
        <v/>
      </c>
      <c r="CA551" s="601" t="str">
        <f t="shared" si="1425"/>
        <v/>
      </c>
      <c r="CB551" s="601" t="str">
        <f t="shared" si="1426"/>
        <v/>
      </c>
      <c r="CC551" s="692" t="str">
        <f t="shared" si="1427"/>
        <v/>
      </c>
      <c r="CD551" s="134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9" t="str">
        <f t="shared" si="1461"/>
        <v/>
      </c>
      <c r="CF551" s="1350" t="str">
        <f t="shared" si="1461"/>
        <v/>
      </c>
      <c r="CG551" s="1350" t="str">
        <f t="shared" si="1461"/>
        <v/>
      </c>
      <c r="CH551" s="1350" t="str">
        <f t="shared" si="1461"/>
        <v/>
      </c>
      <c r="CI551" s="1350" t="str">
        <f t="shared" si="1461"/>
        <v/>
      </c>
      <c r="CJ551" s="1350" t="str">
        <f t="shared" si="1461"/>
        <v/>
      </c>
      <c r="CK551" s="1351" t="str">
        <f t="shared" si="1461"/>
        <v/>
      </c>
      <c r="CL551" s="1351" t="str">
        <f t="shared" si="1461"/>
        <v/>
      </c>
      <c r="CM551" s="1351" t="str">
        <f t="shared" si="1461"/>
        <v/>
      </c>
      <c r="CN551" s="1350" t="str">
        <f t="shared" si="1461"/>
        <v/>
      </c>
      <c r="CO551" s="1350" t="str">
        <f t="shared" si="1461"/>
        <v/>
      </c>
      <c r="CP551" s="1350" t="str">
        <f t="shared" si="1461"/>
        <v/>
      </c>
      <c r="CQ551" s="1350" t="str">
        <f t="shared" si="1461"/>
        <v/>
      </c>
      <c r="CR551" s="1350" t="str">
        <f t="shared" si="1461"/>
        <v/>
      </c>
      <c r="CS551" s="1349" t="str">
        <f t="shared" si="1461"/>
        <v/>
      </c>
      <c r="CT551" s="1352" t="str">
        <f t="shared" si="1461"/>
        <v/>
      </c>
      <c r="CU551" s="552" t="str">
        <f t="shared" si="1331"/>
        <v/>
      </c>
      <c r="CV551" s="553" t="str">
        <f t="shared" si="1332"/>
        <v/>
      </c>
      <c r="CW551" s="554" t="str">
        <f t="shared" si="1333"/>
        <v/>
      </c>
      <c r="CX551" s="554" t="str">
        <f t="shared" si="1334"/>
        <v/>
      </c>
      <c r="CY551" s="554" t="str">
        <f t="shared" si="1335"/>
        <v/>
      </c>
      <c r="CZ551" s="554" t="str">
        <f t="shared" si="1336"/>
        <v/>
      </c>
      <c r="DA551" s="554" t="str">
        <f t="shared" si="1337"/>
        <v/>
      </c>
      <c r="DB551" s="555" t="str">
        <f t="shared" si="1338"/>
        <v/>
      </c>
      <c r="DC551" s="555" t="str">
        <f t="shared" si="1339"/>
        <v/>
      </c>
      <c r="DD551" s="555" t="str">
        <f t="shared" si="1340"/>
        <v/>
      </c>
      <c r="DE551" s="554" t="str">
        <f t="shared" si="1341"/>
        <v/>
      </c>
      <c r="DF551" s="554" t="str">
        <f t="shared" si="1342"/>
        <v/>
      </c>
      <c r="DG551" s="554" t="str">
        <f t="shared" si="1343"/>
        <v/>
      </c>
      <c r="DH551" s="554" t="str">
        <f t="shared" si="1344"/>
        <v/>
      </c>
      <c r="DI551" s="554" t="str">
        <f t="shared" si="1345"/>
        <v/>
      </c>
      <c r="DJ551" s="553" t="str">
        <f t="shared" si="1346"/>
        <v/>
      </c>
      <c r="DK551" s="552" t="str">
        <f t="shared" si="1347"/>
        <v/>
      </c>
      <c r="DL551" s="657">
        <f t="shared" si="1420"/>
        <v>0</v>
      </c>
      <c r="DM551" s="106">
        <f t="shared" si="1421"/>
        <v>0</v>
      </c>
      <c r="DN551" s="106">
        <f t="shared" si="1422"/>
        <v>0</v>
      </c>
      <c r="DO551" s="106">
        <f t="shared" si="1423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68">630*$K$1</f>
        <v>630</v>
      </c>
      <c r="D552" s="766">
        <f t="shared" si="1468"/>
        <v>630</v>
      </c>
      <c r="E552" s="766">
        <f t="shared" si="1468"/>
        <v>630</v>
      </c>
      <c r="F552" s="766">
        <f t="shared" si="1468"/>
        <v>630</v>
      </c>
      <c r="G552" s="766">
        <f t="shared" si="1468"/>
        <v>630</v>
      </c>
      <c r="H552" s="766">
        <f t="shared" si="1468"/>
        <v>630</v>
      </c>
      <c r="I552" s="766">
        <f t="shared" si="1468"/>
        <v>630</v>
      </c>
      <c r="J552" s="766">
        <f t="shared" si="1468"/>
        <v>630</v>
      </c>
      <c r="K552" s="766">
        <f t="shared" si="1468"/>
        <v>630</v>
      </c>
      <c r="L552" s="766">
        <f t="shared" si="1468"/>
        <v>630</v>
      </c>
      <c r="M552" s="766">
        <f t="shared" si="1468"/>
        <v>630</v>
      </c>
      <c r="N552" s="766">
        <f t="shared" si="1468"/>
        <v>630</v>
      </c>
      <c r="O552" s="766">
        <f t="shared" si="1468"/>
        <v>630</v>
      </c>
      <c r="P552" s="766">
        <f t="shared" si="1468"/>
        <v>630</v>
      </c>
      <c r="Q552" s="766">
        <f t="shared" si="1468"/>
        <v>630</v>
      </c>
      <c r="R552" s="766">
        <f t="shared" si="1468"/>
        <v>630</v>
      </c>
      <c r="S552" s="606"/>
      <c r="T552" s="766">
        <f>630*$K$1</f>
        <v>630</v>
      </c>
      <c r="U552" s="766">
        <f t="shared" ref="U552:AJ552" si="1469">630*$K$1</f>
        <v>630</v>
      </c>
      <c r="V552" s="766">
        <f t="shared" si="1469"/>
        <v>630</v>
      </c>
      <c r="W552" s="766">
        <f t="shared" si="1469"/>
        <v>630</v>
      </c>
      <c r="X552" s="766">
        <f t="shared" si="1469"/>
        <v>630</v>
      </c>
      <c r="Y552" s="766">
        <f t="shared" si="1469"/>
        <v>630</v>
      </c>
      <c r="Z552" s="766">
        <f t="shared" si="1469"/>
        <v>630</v>
      </c>
      <c r="AA552" s="766">
        <f t="shared" si="1469"/>
        <v>630</v>
      </c>
      <c r="AB552" s="766">
        <f t="shared" si="1469"/>
        <v>630</v>
      </c>
      <c r="AC552" s="766">
        <f t="shared" si="1469"/>
        <v>630</v>
      </c>
      <c r="AD552" s="766">
        <f t="shared" si="1469"/>
        <v>630</v>
      </c>
      <c r="AE552" s="766">
        <f t="shared" si="1469"/>
        <v>630</v>
      </c>
      <c r="AF552" s="766">
        <f t="shared" si="1469"/>
        <v>630</v>
      </c>
      <c r="AG552" s="766">
        <f t="shared" si="1469"/>
        <v>630</v>
      </c>
      <c r="AH552" s="766">
        <f t="shared" si="1469"/>
        <v>630</v>
      </c>
      <c r="AI552" s="766">
        <f t="shared" si="1469"/>
        <v>630</v>
      </c>
      <c r="AJ552" s="766">
        <f t="shared" si="1469"/>
        <v>630</v>
      </c>
      <c r="AK552" s="606"/>
      <c r="AL552" s="766">
        <v>630</v>
      </c>
      <c r="AM552" s="766">
        <f t="shared" ref="AM552:BB552" si="1470">630*$K$1</f>
        <v>630</v>
      </c>
      <c r="AN552" s="766">
        <f t="shared" si="1470"/>
        <v>630</v>
      </c>
      <c r="AO552" s="766">
        <f t="shared" si="1470"/>
        <v>630</v>
      </c>
      <c r="AP552" s="766">
        <f t="shared" si="1470"/>
        <v>630</v>
      </c>
      <c r="AQ552" s="766">
        <f t="shared" si="1470"/>
        <v>630</v>
      </c>
      <c r="AR552" s="766">
        <f t="shared" si="1470"/>
        <v>630</v>
      </c>
      <c r="AS552" s="766">
        <f t="shared" si="1470"/>
        <v>630</v>
      </c>
      <c r="AT552" s="766">
        <f t="shared" si="1470"/>
        <v>630</v>
      </c>
      <c r="AU552" s="766">
        <f t="shared" si="1470"/>
        <v>630</v>
      </c>
      <c r="AV552" s="766">
        <f t="shared" si="1470"/>
        <v>630</v>
      </c>
      <c r="AW552" s="766">
        <f t="shared" si="1470"/>
        <v>630</v>
      </c>
      <c r="AX552" s="766">
        <f t="shared" si="1470"/>
        <v>630</v>
      </c>
      <c r="AY552" s="766">
        <f t="shared" si="1470"/>
        <v>630</v>
      </c>
      <c r="AZ552" s="766">
        <f t="shared" si="1470"/>
        <v>630</v>
      </c>
      <c r="BA552" s="766">
        <f t="shared" si="1470"/>
        <v>630</v>
      </c>
      <c r="BB552" s="766">
        <f t="shared" si="1470"/>
        <v>630</v>
      </c>
      <c r="BC552" s="760"/>
      <c r="BD552" s="766">
        <f>630*$K$1</f>
        <v>630</v>
      </c>
      <c r="BE552" s="766">
        <f t="shared" ref="BE552:BY552" si="1471">630*$K$1</f>
        <v>630</v>
      </c>
      <c r="BF552" s="766">
        <f t="shared" si="1471"/>
        <v>630</v>
      </c>
      <c r="BG552" s="766">
        <f t="shared" si="1471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1"/>
        <v>630</v>
      </c>
      <c r="BN552" s="766">
        <f t="shared" si="1471"/>
        <v>630</v>
      </c>
      <c r="BO552" s="766">
        <f t="shared" si="1471"/>
        <v>630</v>
      </c>
      <c r="BP552" s="766">
        <f t="shared" si="1471"/>
        <v>630</v>
      </c>
      <c r="BQ552" s="766">
        <f t="shared" si="1471"/>
        <v>630</v>
      </c>
      <c r="BR552" s="766">
        <f t="shared" si="1471"/>
        <v>630</v>
      </c>
      <c r="BS552" s="766">
        <f t="shared" si="1471"/>
        <v>630</v>
      </c>
      <c r="BT552" s="766">
        <f t="shared" si="1471"/>
        <v>630</v>
      </c>
      <c r="BU552" s="760"/>
      <c r="BV552" s="766">
        <f t="shared" si="1471"/>
        <v>630</v>
      </c>
      <c r="BW552" s="766">
        <f t="shared" si="1471"/>
        <v>630</v>
      </c>
      <c r="BX552" s="766">
        <f t="shared" si="1471"/>
        <v>630</v>
      </c>
      <c r="BY552" s="766">
        <f t="shared" si="1471"/>
        <v>630</v>
      </c>
      <c r="BZ552" s="601">
        <f t="shared" si="1424"/>
        <v>630</v>
      </c>
      <c r="CA552" s="601">
        <f t="shared" si="1425"/>
        <v>630</v>
      </c>
      <c r="CB552" s="601">
        <f t="shared" si="1426"/>
        <v>630</v>
      </c>
      <c r="CC552" s="692">
        <f t="shared" si="1427"/>
        <v>630</v>
      </c>
      <c r="CD552" s="134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9">
        <f t="shared" si="1461"/>
        <v>630</v>
      </c>
      <c r="CF552" s="1350">
        <f t="shared" si="1461"/>
        <v>630</v>
      </c>
      <c r="CG552" s="1350">
        <f t="shared" si="1461"/>
        <v>630</v>
      </c>
      <c r="CH552" s="1350">
        <f t="shared" si="1461"/>
        <v>630</v>
      </c>
      <c r="CI552" s="1350">
        <f t="shared" si="1461"/>
        <v>630</v>
      </c>
      <c r="CJ552" s="1350">
        <f t="shared" si="1461"/>
        <v>630</v>
      </c>
      <c r="CK552" s="1351">
        <f t="shared" si="1461"/>
        <v>630</v>
      </c>
      <c r="CL552" s="1351">
        <f t="shared" si="1461"/>
        <v>630</v>
      </c>
      <c r="CM552" s="1351">
        <f t="shared" si="1461"/>
        <v>630</v>
      </c>
      <c r="CN552" s="1350">
        <f t="shared" si="1461"/>
        <v>630</v>
      </c>
      <c r="CO552" s="1350">
        <f t="shared" si="1461"/>
        <v>630</v>
      </c>
      <c r="CP552" s="1350">
        <f t="shared" si="1461"/>
        <v>630</v>
      </c>
      <c r="CQ552" s="1350">
        <f t="shared" si="1461"/>
        <v>630</v>
      </c>
      <c r="CR552" s="1350">
        <f t="shared" si="1461"/>
        <v>630</v>
      </c>
      <c r="CS552" s="1349">
        <f t="shared" si="1461"/>
        <v>630</v>
      </c>
      <c r="CT552" s="1352">
        <f t="shared" si="1461"/>
        <v>630</v>
      </c>
      <c r="CU552" s="552">
        <f t="shared" si="1331"/>
        <v>630</v>
      </c>
      <c r="CV552" s="553">
        <f t="shared" si="1332"/>
        <v>630</v>
      </c>
      <c r="CW552" s="554">
        <f t="shared" si="1333"/>
        <v>630</v>
      </c>
      <c r="CX552" s="554">
        <f t="shared" si="1334"/>
        <v>630</v>
      </c>
      <c r="CY552" s="554">
        <f t="shared" si="1335"/>
        <v>630</v>
      </c>
      <c r="CZ552" s="554">
        <f t="shared" si="1336"/>
        <v>630</v>
      </c>
      <c r="DA552" s="554">
        <f t="shared" si="1337"/>
        <v>630</v>
      </c>
      <c r="DB552" s="555">
        <f t="shared" si="1338"/>
        <v>630</v>
      </c>
      <c r="DC552" s="555">
        <f t="shared" si="1339"/>
        <v>630</v>
      </c>
      <c r="DD552" s="555">
        <f t="shared" si="1340"/>
        <v>630</v>
      </c>
      <c r="DE552" s="554">
        <f t="shared" si="1341"/>
        <v>630</v>
      </c>
      <c r="DF552" s="554">
        <f t="shared" si="1342"/>
        <v>630</v>
      </c>
      <c r="DG552" s="554">
        <f t="shared" si="1343"/>
        <v>630</v>
      </c>
      <c r="DH552" s="554">
        <f t="shared" si="1344"/>
        <v>630</v>
      </c>
      <c r="DI552" s="554">
        <f t="shared" si="1345"/>
        <v>630</v>
      </c>
      <c r="DJ552" s="553">
        <f t="shared" si="1346"/>
        <v>630</v>
      </c>
      <c r="DK552" s="552">
        <f t="shared" si="1347"/>
        <v>630</v>
      </c>
      <c r="DL552" s="657">
        <f t="shared" si="1420"/>
        <v>17</v>
      </c>
      <c r="DM552" s="106">
        <f t="shared" si="1421"/>
        <v>17</v>
      </c>
      <c r="DN552" s="106">
        <f t="shared" si="1422"/>
        <v>17</v>
      </c>
      <c r="DO552" s="106">
        <f t="shared" si="1423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2">IF(DL553&lt;3,"",(SUM(B553:R553)-MIN(B553:R553)-MAX(B553:R553))/(DL553-2))</f>
        <v/>
      </c>
      <c r="CA553" s="626" t="str">
        <f t="shared" si="1425"/>
        <v/>
      </c>
      <c r="CB553" s="626" t="str">
        <f t="shared" si="1426"/>
        <v/>
      </c>
      <c r="CC553" s="695" t="str">
        <f t="shared" si="1427"/>
        <v/>
      </c>
      <c r="CD553" s="135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4" t="str">
        <f t="shared" si="1461"/>
        <v/>
      </c>
      <c r="CF553" s="1355" t="str">
        <f t="shared" si="1461"/>
        <v/>
      </c>
      <c r="CG553" s="1355" t="str">
        <f t="shared" si="1461"/>
        <v/>
      </c>
      <c r="CH553" s="1355" t="str">
        <f t="shared" si="1461"/>
        <v/>
      </c>
      <c r="CI553" s="1355" t="str">
        <f t="shared" si="1461"/>
        <v/>
      </c>
      <c r="CJ553" s="1355" t="str">
        <f t="shared" si="1461"/>
        <v/>
      </c>
      <c r="CK553" s="1356" t="str">
        <f t="shared" si="1461"/>
        <v/>
      </c>
      <c r="CL553" s="1356" t="str">
        <f t="shared" si="1461"/>
        <v/>
      </c>
      <c r="CM553" s="1356" t="str">
        <f t="shared" si="1461"/>
        <v/>
      </c>
      <c r="CN553" s="1355" t="str">
        <f t="shared" si="1461"/>
        <v/>
      </c>
      <c r="CO553" s="1355" t="str">
        <f t="shared" si="1461"/>
        <v/>
      </c>
      <c r="CP553" s="1355" t="str">
        <f t="shared" si="1461"/>
        <v/>
      </c>
      <c r="CQ553" s="1355" t="str">
        <f t="shared" si="1461"/>
        <v/>
      </c>
      <c r="CR553" s="1355" t="str">
        <f t="shared" si="1461"/>
        <v/>
      </c>
      <c r="CS553" s="1354" t="str">
        <f t="shared" si="1461"/>
        <v/>
      </c>
      <c r="CT553" s="1357" t="str">
        <f t="shared" si="1461"/>
        <v/>
      </c>
      <c r="CU553" s="540" t="str">
        <f t="shared" si="1331"/>
        <v/>
      </c>
      <c r="CV553" s="541" t="str">
        <f t="shared" si="1332"/>
        <v/>
      </c>
      <c r="CW553" s="542" t="str">
        <f t="shared" si="1333"/>
        <v/>
      </c>
      <c r="CX553" s="542" t="str">
        <f t="shared" si="1334"/>
        <v/>
      </c>
      <c r="CY553" s="542" t="str">
        <f t="shared" si="1335"/>
        <v/>
      </c>
      <c r="CZ553" s="542" t="str">
        <f t="shared" si="1336"/>
        <v/>
      </c>
      <c r="DA553" s="542" t="str">
        <f t="shared" si="1337"/>
        <v/>
      </c>
      <c r="DB553" s="543" t="str">
        <f t="shared" si="1338"/>
        <v/>
      </c>
      <c r="DC553" s="543" t="str">
        <f t="shared" si="1339"/>
        <v/>
      </c>
      <c r="DD553" s="543" t="str">
        <f t="shared" si="1340"/>
        <v/>
      </c>
      <c r="DE553" s="542" t="str">
        <f t="shared" si="1341"/>
        <v/>
      </c>
      <c r="DF553" s="542" t="str">
        <f t="shared" si="1342"/>
        <v/>
      </c>
      <c r="DG553" s="542" t="str">
        <f t="shared" si="1343"/>
        <v/>
      </c>
      <c r="DH553" s="542" t="str">
        <f t="shared" si="1344"/>
        <v/>
      </c>
      <c r="DI553" s="542" t="str">
        <f t="shared" si="1345"/>
        <v/>
      </c>
      <c r="DJ553" s="541" t="str">
        <f t="shared" si="1346"/>
        <v/>
      </c>
      <c r="DK553" s="540" t="str">
        <f t="shared" si="1347"/>
        <v/>
      </c>
      <c r="DL553" s="657">
        <f t="shared" si="1420"/>
        <v>0</v>
      </c>
      <c r="DM553" s="106">
        <f t="shared" si="1421"/>
        <v>0</v>
      </c>
      <c r="DN553" s="106">
        <f t="shared" si="1422"/>
        <v>0</v>
      </c>
      <c r="DO553" s="106">
        <f t="shared" si="1423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285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4"/>
        <v/>
      </c>
      <c r="CA554" s="601" t="str">
        <f t="shared" si="1425"/>
        <v/>
      </c>
      <c r="CB554" s="601" t="str">
        <f t="shared" si="1426"/>
        <v/>
      </c>
      <c r="CC554" s="692" t="str">
        <f t="shared" si="1427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461"/>
        <v/>
      </c>
      <c r="CF554" s="1350" t="str">
        <f t="shared" si="1461"/>
        <v/>
      </c>
      <c r="CG554" s="1350" t="str">
        <f t="shared" si="1461"/>
        <v/>
      </c>
      <c r="CH554" s="1350" t="str">
        <f t="shared" si="1461"/>
        <v/>
      </c>
      <c r="CI554" s="1350" t="str">
        <f t="shared" si="1461"/>
        <v/>
      </c>
      <c r="CJ554" s="1350" t="str">
        <f t="shared" si="1461"/>
        <v/>
      </c>
      <c r="CK554" s="1351" t="str">
        <f t="shared" si="1461"/>
        <v/>
      </c>
      <c r="CL554" s="1351" t="str">
        <f t="shared" si="1461"/>
        <v/>
      </c>
      <c r="CM554" s="1351" t="str">
        <f t="shared" si="1461"/>
        <v/>
      </c>
      <c r="CN554" s="1350" t="str">
        <f t="shared" si="1461"/>
        <v/>
      </c>
      <c r="CO554" s="1350" t="str">
        <f t="shared" si="1461"/>
        <v/>
      </c>
      <c r="CP554" s="1350" t="str">
        <f t="shared" si="1461"/>
        <v/>
      </c>
      <c r="CQ554" s="1350" t="str">
        <f t="shared" si="1461"/>
        <v/>
      </c>
      <c r="CR554" s="1350" t="str">
        <f t="shared" si="1461"/>
        <v/>
      </c>
      <c r="CS554" s="1349" t="str">
        <f t="shared" si="1461"/>
        <v/>
      </c>
      <c r="CT554" s="1352" t="str">
        <f t="shared" si="1461"/>
        <v/>
      </c>
      <c r="CU554" s="552" t="str">
        <f t="shared" si="1331"/>
        <v/>
      </c>
      <c r="CV554" s="553" t="str">
        <f t="shared" si="1332"/>
        <v/>
      </c>
      <c r="CW554" s="554" t="str">
        <f t="shared" si="1333"/>
        <v/>
      </c>
      <c r="CX554" s="554" t="str">
        <f t="shared" si="1334"/>
        <v/>
      </c>
      <c r="CY554" s="554" t="str">
        <f t="shared" si="1335"/>
        <v/>
      </c>
      <c r="CZ554" s="554" t="str">
        <f t="shared" si="1336"/>
        <v/>
      </c>
      <c r="DA554" s="554" t="str">
        <f t="shared" si="1337"/>
        <v/>
      </c>
      <c r="DB554" s="555" t="str">
        <f t="shared" si="1338"/>
        <v/>
      </c>
      <c r="DC554" s="555" t="str">
        <f t="shared" si="1339"/>
        <v/>
      </c>
      <c r="DD554" s="555" t="str">
        <f t="shared" si="1340"/>
        <v/>
      </c>
      <c r="DE554" s="554" t="str">
        <f t="shared" si="1341"/>
        <v/>
      </c>
      <c r="DF554" s="554" t="str">
        <f t="shared" si="1342"/>
        <v/>
      </c>
      <c r="DG554" s="554" t="str">
        <f t="shared" si="1343"/>
        <v/>
      </c>
      <c r="DH554" s="554" t="str">
        <f t="shared" si="1344"/>
        <v/>
      </c>
      <c r="DI554" s="554" t="str">
        <f t="shared" si="1345"/>
        <v/>
      </c>
      <c r="DJ554" s="553" t="str">
        <f t="shared" si="1346"/>
        <v/>
      </c>
      <c r="DK554" s="552" t="str">
        <f t="shared" si="1347"/>
        <v/>
      </c>
      <c r="DL554" s="657">
        <f t="shared" si="1420"/>
        <v>0</v>
      </c>
      <c r="DM554" s="106">
        <f t="shared" si="1421"/>
        <v>0</v>
      </c>
      <c r="DN554" s="106">
        <f t="shared" si="1422"/>
        <v>0</v>
      </c>
      <c r="DO554" s="106">
        <f t="shared" si="1423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283</v>
      </c>
      <c r="B555" s="765" t="str">
        <f t="shared" ref="B555:R555" si="1473">IF(B554="","",B551*B554)</f>
        <v/>
      </c>
      <c r="C555" s="765" t="str">
        <f t="shared" si="1473"/>
        <v/>
      </c>
      <c r="D555" s="765" t="str">
        <f t="shared" si="1473"/>
        <v/>
      </c>
      <c r="E555" s="765" t="str">
        <f t="shared" si="1473"/>
        <v/>
      </c>
      <c r="F555" s="765" t="str">
        <f t="shared" si="1473"/>
        <v/>
      </c>
      <c r="G555" s="765" t="str">
        <f t="shared" si="1473"/>
        <v/>
      </c>
      <c r="H555" s="765" t="str">
        <f t="shared" si="1473"/>
        <v/>
      </c>
      <c r="I555" s="765" t="str">
        <f t="shared" si="1473"/>
        <v/>
      </c>
      <c r="J555" s="765" t="str">
        <f t="shared" si="1473"/>
        <v/>
      </c>
      <c r="K555" s="765" t="str">
        <f t="shared" si="1473"/>
        <v/>
      </c>
      <c r="L555" s="765" t="str">
        <f t="shared" si="1473"/>
        <v/>
      </c>
      <c r="M555" s="765" t="str">
        <f t="shared" si="1473"/>
        <v/>
      </c>
      <c r="N555" s="765" t="str">
        <f t="shared" si="1473"/>
        <v/>
      </c>
      <c r="O555" s="765" t="str">
        <f t="shared" si="1473"/>
        <v/>
      </c>
      <c r="P555" s="765" t="str">
        <f t="shared" si="1473"/>
        <v/>
      </c>
      <c r="Q555" s="765" t="str">
        <f t="shared" si="1473"/>
        <v/>
      </c>
      <c r="R555" s="765" t="str">
        <f t="shared" si="1473"/>
        <v/>
      </c>
      <c r="S555" s="771"/>
      <c r="T555" s="765" t="str">
        <f t="shared" ref="T555:AJ555" si="1474">IF(T554="","",T551*T554)</f>
        <v/>
      </c>
      <c r="U555" s="765" t="str">
        <f t="shared" si="1474"/>
        <v/>
      </c>
      <c r="V555" s="765" t="str">
        <f t="shared" si="1474"/>
        <v/>
      </c>
      <c r="W555" s="765" t="str">
        <f t="shared" si="1474"/>
        <v/>
      </c>
      <c r="X555" s="765" t="str">
        <f t="shared" si="1474"/>
        <v/>
      </c>
      <c r="Y555" s="765" t="str">
        <f t="shared" si="1474"/>
        <v/>
      </c>
      <c r="Z555" s="765" t="str">
        <f t="shared" si="1474"/>
        <v/>
      </c>
      <c r="AA555" s="765" t="str">
        <f t="shared" si="1474"/>
        <v/>
      </c>
      <c r="AB555" s="765" t="str">
        <f t="shared" si="1474"/>
        <v/>
      </c>
      <c r="AC555" s="765" t="str">
        <f t="shared" si="1474"/>
        <v/>
      </c>
      <c r="AD555" s="765" t="str">
        <f t="shared" si="1474"/>
        <v/>
      </c>
      <c r="AE555" s="765" t="str">
        <f t="shared" si="1474"/>
        <v/>
      </c>
      <c r="AF555" s="765" t="str">
        <f t="shared" si="1474"/>
        <v/>
      </c>
      <c r="AG555" s="765" t="str">
        <f t="shared" si="1474"/>
        <v/>
      </c>
      <c r="AH555" s="765" t="str">
        <f t="shared" si="1474"/>
        <v/>
      </c>
      <c r="AI555" s="765" t="str">
        <f t="shared" si="1474"/>
        <v/>
      </c>
      <c r="AJ555" s="765" t="str">
        <f t="shared" si="1474"/>
        <v/>
      </c>
      <c r="AK555" s="771"/>
      <c r="AL555" s="765" t="str">
        <f t="shared" ref="AL555:BB555" si="1475">IF(AL554="","",AL551*AL554)</f>
        <v/>
      </c>
      <c r="AM555" s="765" t="str">
        <f t="shared" si="1475"/>
        <v/>
      </c>
      <c r="AN555" s="765" t="str">
        <f t="shared" si="1475"/>
        <v/>
      </c>
      <c r="AO555" s="765" t="str">
        <f t="shared" si="1475"/>
        <v/>
      </c>
      <c r="AP555" s="765" t="str">
        <f t="shared" si="1475"/>
        <v/>
      </c>
      <c r="AQ555" s="765" t="str">
        <f t="shared" si="1475"/>
        <v/>
      </c>
      <c r="AR555" s="765" t="str">
        <f t="shared" si="1475"/>
        <v/>
      </c>
      <c r="AS555" s="765" t="str">
        <f t="shared" si="1475"/>
        <v/>
      </c>
      <c r="AT555" s="765" t="str">
        <f t="shared" si="1475"/>
        <v/>
      </c>
      <c r="AU555" s="765" t="str">
        <f t="shared" si="1475"/>
        <v/>
      </c>
      <c r="AV555" s="765" t="str">
        <f t="shared" si="1475"/>
        <v/>
      </c>
      <c r="AW555" s="765" t="str">
        <f t="shared" si="1475"/>
        <v/>
      </c>
      <c r="AX555" s="765" t="str">
        <f t="shared" si="1475"/>
        <v/>
      </c>
      <c r="AY555" s="765" t="str">
        <f t="shared" si="1475"/>
        <v/>
      </c>
      <c r="AZ555" s="765" t="str">
        <f t="shared" si="1475"/>
        <v/>
      </c>
      <c r="BA555" s="765" t="str">
        <f t="shared" si="1475"/>
        <v/>
      </c>
      <c r="BB555" s="765" t="str">
        <f t="shared" si="1475"/>
        <v/>
      </c>
      <c r="BC555" s="771"/>
      <c r="BD555" s="765" t="str">
        <f t="shared" ref="BD555:BT555" si="1476">IF(BD554="","",BD551*BD554)</f>
        <v/>
      </c>
      <c r="BE555" s="765" t="str">
        <f t="shared" si="1476"/>
        <v/>
      </c>
      <c r="BF555" s="765" t="str">
        <f t="shared" si="1476"/>
        <v/>
      </c>
      <c r="BG555" s="765" t="str">
        <f t="shared" si="1476"/>
        <v/>
      </c>
      <c r="BH555" s="765" t="str">
        <f t="shared" si="1476"/>
        <v/>
      </c>
      <c r="BI555" s="765" t="str">
        <f t="shared" si="1476"/>
        <v/>
      </c>
      <c r="BJ555" s="765" t="str">
        <f t="shared" si="1476"/>
        <v/>
      </c>
      <c r="BK555" s="765" t="str">
        <f t="shared" si="1476"/>
        <v/>
      </c>
      <c r="BL555" s="765" t="str">
        <f t="shared" si="1476"/>
        <v/>
      </c>
      <c r="BM555" s="765" t="str">
        <f t="shared" si="1476"/>
        <v/>
      </c>
      <c r="BN555" s="765" t="str">
        <f t="shared" si="1476"/>
        <v/>
      </c>
      <c r="BO555" s="765" t="str">
        <f t="shared" si="1476"/>
        <v/>
      </c>
      <c r="BP555" s="765" t="str">
        <f t="shared" si="1476"/>
        <v/>
      </c>
      <c r="BQ555" s="765" t="str">
        <f t="shared" si="1476"/>
        <v/>
      </c>
      <c r="BR555" s="765" t="str">
        <f t="shared" si="1476"/>
        <v/>
      </c>
      <c r="BS555" s="765" t="str">
        <f t="shared" si="1476"/>
        <v/>
      </c>
      <c r="BT555" s="765" t="str">
        <f t="shared" si="1476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4"/>
        <v/>
      </c>
      <c r="CA555" s="601" t="str">
        <f t="shared" si="1425"/>
        <v/>
      </c>
      <c r="CB555" s="601" t="str">
        <f t="shared" si="1426"/>
        <v/>
      </c>
      <c r="CC555" s="692" t="str">
        <f t="shared" si="1427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461"/>
        <v/>
      </c>
      <c r="CF555" s="1350" t="str">
        <f t="shared" si="1461"/>
        <v/>
      </c>
      <c r="CG555" s="1350" t="str">
        <f t="shared" si="1461"/>
        <v/>
      </c>
      <c r="CH555" s="1350" t="str">
        <f t="shared" si="1461"/>
        <v/>
      </c>
      <c r="CI555" s="1350" t="str">
        <f t="shared" si="1461"/>
        <v/>
      </c>
      <c r="CJ555" s="1350" t="str">
        <f t="shared" si="1461"/>
        <v/>
      </c>
      <c r="CK555" s="1351" t="str">
        <f t="shared" si="1461"/>
        <v/>
      </c>
      <c r="CL555" s="1351" t="str">
        <f t="shared" si="1461"/>
        <v/>
      </c>
      <c r="CM555" s="1351" t="str">
        <f t="shared" si="1461"/>
        <v/>
      </c>
      <c r="CN555" s="1350" t="str">
        <f t="shared" si="1461"/>
        <v/>
      </c>
      <c r="CO555" s="1350" t="str">
        <f t="shared" si="1461"/>
        <v/>
      </c>
      <c r="CP555" s="1350" t="str">
        <f t="shared" si="1461"/>
        <v/>
      </c>
      <c r="CQ555" s="1350" t="str">
        <f t="shared" si="1461"/>
        <v/>
      </c>
      <c r="CR555" s="1350" t="str">
        <f t="shared" si="1461"/>
        <v/>
      </c>
      <c r="CS555" s="1349" t="str">
        <f t="shared" si="1461"/>
        <v/>
      </c>
      <c r="CT555" s="1352" t="str">
        <f t="shared" si="1461"/>
        <v/>
      </c>
      <c r="CU555" s="552" t="str">
        <f t="shared" si="1331"/>
        <v/>
      </c>
      <c r="CV555" s="553" t="str">
        <f t="shared" si="1332"/>
        <v/>
      </c>
      <c r="CW555" s="554" t="str">
        <f t="shared" si="1333"/>
        <v/>
      </c>
      <c r="CX555" s="554" t="str">
        <f t="shared" si="1334"/>
        <v/>
      </c>
      <c r="CY555" s="554" t="str">
        <f t="shared" si="1335"/>
        <v/>
      </c>
      <c r="CZ555" s="554" t="str">
        <f t="shared" si="1336"/>
        <v/>
      </c>
      <c r="DA555" s="554" t="str">
        <f t="shared" si="1337"/>
        <v/>
      </c>
      <c r="DB555" s="555" t="str">
        <f t="shared" si="1338"/>
        <v/>
      </c>
      <c r="DC555" s="555" t="str">
        <f t="shared" si="1339"/>
        <v/>
      </c>
      <c r="DD555" s="555" t="str">
        <f t="shared" si="1340"/>
        <v/>
      </c>
      <c r="DE555" s="554" t="str">
        <f t="shared" si="1341"/>
        <v/>
      </c>
      <c r="DF555" s="554" t="str">
        <f t="shared" si="1342"/>
        <v/>
      </c>
      <c r="DG555" s="554" t="str">
        <f t="shared" si="1343"/>
        <v/>
      </c>
      <c r="DH555" s="554" t="str">
        <f t="shared" si="1344"/>
        <v/>
      </c>
      <c r="DI555" s="554" t="str">
        <f t="shared" si="1345"/>
        <v/>
      </c>
      <c r="DJ555" s="553" t="str">
        <f t="shared" si="1346"/>
        <v/>
      </c>
      <c r="DK555" s="552" t="str">
        <f t="shared" si="1347"/>
        <v/>
      </c>
      <c r="DL555" s="657">
        <f t="shared" si="1420"/>
        <v>0</v>
      </c>
      <c r="DM555" s="106">
        <f t="shared" si="1421"/>
        <v>0</v>
      </c>
      <c r="DN555" s="106">
        <f t="shared" si="1422"/>
        <v>0</v>
      </c>
      <c r="DO555" s="106">
        <f t="shared" si="1423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51" t="s">
        <v>732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261</v>
      </c>
      <c r="AP556" s="323"/>
      <c r="AQ556" s="323" t="s">
        <v>261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261</v>
      </c>
      <c r="BG556" s="323"/>
      <c r="BH556" s="323"/>
      <c r="BI556" s="323"/>
      <c r="BJ556" s="323"/>
      <c r="BK556" s="323" t="s">
        <v>261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1"/>
        <v/>
      </c>
      <c r="CV556" s="553" t="str">
        <f t="shared" si="1332"/>
        <v/>
      </c>
      <c r="CW556" s="554" t="str">
        <f t="shared" si="1333"/>
        <v/>
      </c>
      <c r="CX556" s="554" t="str">
        <f t="shared" si="1334"/>
        <v/>
      </c>
      <c r="CY556" s="554" t="str">
        <f t="shared" si="1335"/>
        <v/>
      </c>
      <c r="CZ556" s="554" t="str">
        <f t="shared" si="1336"/>
        <v/>
      </c>
      <c r="DA556" s="554" t="str">
        <f t="shared" si="1337"/>
        <v/>
      </c>
      <c r="DB556" s="555" t="str">
        <f t="shared" si="1338"/>
        <v/>
      </c>
      <c r="DC556" s="555" t="str">
        <f t="shared" si="1339"/>
        <v/>
      </c>
      <c r="DD556" s="555" t="str">
        <f t="shared" si="1340"/>
        <v/>
      </c>
      <c r="DE556" s="554" t="str">
        <f t="shared" si="1341"/>
        <v/>
      </c>
      <c r="DF556" s="554" t="str">
        <f t="shared" si="1342"/>
        <v/>
      </c>
      <c r="DG556" s="554" t="str">
        <f t="shared" si="1343"/>
        <v/>
      </c>
      <c r="DH556" s="554" t="str">
        <f t="shared" si="1344"/>
        <v/>
      </c>
      <c r="DI556" s="554" t="str">
        <f t="shared" si="1345"/>
        <v/>
      </c>
      <c r="DJ556" s="553" t="str">
        <f t="shared" si="1346"/>
        <v/>
      </c>
      <c r="DK556" s="552" t="str">
        <f t="shared" si="1347"/>
        <v/>
      </c>
      <c r="DL556" s="657">
        <f t="shared" si="1420"/>
        <v>0</v>
      </c>
      <c r="DM556" s="106">
        <f t="shared" si="1421"/>
        <v>0</v>
      </c>
      <c r="DN556" s="106">
        <f t="shared" si="1422"/>
        <v>0</v>
      </c>
      <c r="DO556" s="106">
        <f t="shared" si="1423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4"/>
        <v/>
      </c>
      <c r="CA557" s="601" t="str">
        <f t="shared" si="1425"/>
        <v/>
      </c>
      <c r="CB557" s="601" t="str">
        <f t="shared" si="1426"/>
        <v/>
      </c>
      <c r="CC557" s="692" t="str">
        <f t="shared" si="1427"/>
        <v/>
      </c>
      <c r="CD557" s="134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9" t="str">
        <f t="shared" si="1461"/>
        <v/>
      </c>
      <c r="CF557" s="1350" t="str">
        <f t="shared" si="1461"/>
        <v/>
      </c>
      <c r="CG557" s="1350" t="str">
        <f t="shared" si="1461"/>
        <v/>
      </c>
      <c r="CH557" s="1350" t="str">
        <f t="shared" si="1461"/>
        <v/>
      </c>
      <c r="CI557" s="1350" t="str">
        <f t="shared" si="1461"/>
        <v/>
      </c>
      <c r="CJ557" s="1350" t="str">
        <f t="shared" si="1461"/>
        <v/>
      </c>
      <c r="CK557" s="1351" t="str">
        <f t="shared" si="1461"/>
        <v/>
      </c>
      <c r="CL557" s="1351">
        <f t="shared" si="1461"/>
        <v>7.2</v>
      </c>
      <c r="CM557" s="1351">
        <f t="shared" si="1461"/>
        <v>65</v>
      </c>
      <c r="CN557" s="1350" t="str">
        <f t="shared" si="1461"/>
        <v/>
      </c>
      <c r="CO557" s="1350" t="str">
        <f t="shared" si="1461"/>
        <v/>
      </c>
      <c r="CP557" s="1350" t="str">
        <f t="shared" si="1461"/>
        <v/>
      </c>
      <c r="CQ557" s="1350" t="str">
        <f t="shared" si="1461"/>
        <v/>
      </c>
      <c r="CR557" s="1350" t="str">
        <f t="shared" si="1461"/>
        <v/>
      </c>
      <c r="CS557" s="1349" t="str">
        <f t="shared" si="1461"/>
        <v/>
      </c>
      <c r="CT557" s="1352" t="str">
        <f t="shared" si="1461"/>
        <v/>
      </c>
      <c r="CU557" s="552" t="str">
        <f t="shared" si="1331"/>
        <v/>
      </c>
      <c r="CV557" s="553" t="str">
        <f t="shared" si="1332"/>
        <v/>
      </c>
      <c r="CW557" s="554" t="str">
        <f t="shared" si="1333"/>
        <v/>
      </c>
      <c r="CX557" s="554" t="str">
        <f t="shared" si="1334"/>
        <v/>
      </c>
      <c r="CY557" s="554" t="str">
        <f t="shared" si="1335"/>
        <v/>
      </c>
      <c r="CZ557" s="554" t="str">
        <f t="shared" si="1336"/>
        <v/>
      </c>
      <c r="DA557" s="554" t="str">
        <f t="shared" si="1337"/>
        <v/>
      </c>
      <c r="DB557" s="555" t="str">
        <f t="shared" si="1338"/>
        <v/>
      </c>
      <c r="DC557" s="555">
        <f t="shared" si="1339"/>
        <v>7.2</v>
      </c>
      <c r="DD557" s="555">
        <f t="shared" si="1340"/>
        <v>65</v>
      </c>
      <c r="DE557" s="554" t="str">
        <f t="shared" si="1341"/>
        <v/>
      </c>
      <c r="DF557" s="554" t="str">
        <f t="shared" si="1342"/>
        <v/>
      </c>
      <c r="DG557" s="554" t="str">
        <f t="shared" si="1343"/>
        <v/>
      </c>
      <c r="DH557" s="554" t="str">
        <f t="shared" si="1344"/>
        <v/>
      </c>
      <c r="DI557" s="554" t="str">
        <f t="shared" si="1345"/>
        <v/>
      </c>
      <c r="DJ557" s="553" t="str">
        <f t="shared" si="1346"/>
        <v/>
      </c>
      <c r="DK557" s="552" t="str">
        <f t="shared" si="1347"/>
        <v/>
      </c>
      <c r="DL557" s="657">
        <f t="shared" si="1420"/>
        <v>0</v>
      </c>
      <c r="DM557" s="106">
        <f t="shared" si="1421"/>
        <v>0</v>
      </c>
      <c r="DN557" s="106">
        <f t="shared" si="1422"/>
        <v>2</v>
      </c>
      <c r="DO557" s="106">
        <f t="shared" si="1423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7">200*$K$1</f>
        <v>200</v>
      </c>
      <c r="D558" s="766">
        <f t="shared" si="1477"/>
        <v>200</v>
      </c>
      <c r="E558" s="766">
        <f t="shared" si="1477"/>
        <v>200</v>
      </c>
      <c r="F558" s="766">
        <f t="shared" si="1477"/>
        <v>200</v>
      </c>
      <c r="G558" s="766">
        <f t="shared" si="1477"/>
        <v>200</v>
      </c>
      <c r="H558" s="766">
        <f t="shared" si="1477"/>
        <v>200</v>
      </c>
      <c r="I558" s="766">
        <f t="shared" si="1477"/>
        <v>200</v>
      </c>
      <c r="J558" s="766">
        <f t="shared" si="1477"/>
        <v>200</v>
      </c>
      <c r="K558" s="766">
        <f t="shared" si="1477"/>
        <v>200</v>
      </c>
      <c r="L558" s="766">
        <f t="shared" si="1477"/>
        <v>200</v>
      </c>
      <c r="M558" s="766">
        <f t="shared" si="1477"/>
        <v>200</v>
      </c>
      <c r="N558" s="766">
        <f t="shared" si="1477"/>
        <v>200</v>
      </c>
      <c r="O558" s="766">
        <f t="shared" si="1477"/>
        <v>200</v>
      </c>
      <c r="P558" s="766">
        <f t="shared" si="1477"/>
        <v>200</v>
      </c>
      <c r="Q558" s="766">
        <f t="shared" si="1477"/>
        <v>200</v>
      </c>
      <c r="R558" s="766">
        <f t="shared" si="1477"/>
        <v>200</v>
      </c>
      <c r="S558" s="606"/>
      <c r="T558" s="766">
        <f>200*$K$1</f>
        <v>200</v>
      </c>
      <c r="U558" s="766">
        <f t="shared" ref="U558:AJ558" si="1478">200*$K$1</f>
        <v>200</v>
      </c>
      <c r="V558" s="766">
        <f t="shared" si="1478"/>
        <v>200</v>
      </c>
      <c r="W558" s="766">
        <f t="shared" si="1478"/>
        <v>200</v>
      </c>
      <c r="X558" s="766">
        <f t="shared" si="1478"/>
        <v>200</v>
      </c>
      <c r="Y558" s="766">
        <f t="shared" si="1478"/>
        <v>200</v>
      </c>
      <c r="Z558" s="766">
        <f t="shared" si="1478"/>
        <v>200</v>
      </c>
      <c r="AA558" s="766">
        <f t="shared" si="1478"/>
        <v>200</v>
      </c>
      <c r="AB558" s="766">
        <f t="shared" si="1478"/>
        <v>200</v>
      </c>
      <c r="AC558" s="766">
        <f t="shared" si="1478"/>
        <v>200</v>
      </c>
      <c r="AD558" s="766">
        <f t="shared" si="1478"/>
        <v>200</v>
      </c>
      <c r="AE558" s="766">
        <f t="shared" si="1478"/>
        <v>200</v>
      </c>
      <c r="AF558" s="766">
        <f t="shared" si="1478"/>
        <v>200</v>
      </c>
      <c r="AG558" s="766">
        <f t="shared" si="1478"/>
        <v>200</v>
      </c>
      <c r="AH558" s="766">
        <f t="shared" si="1478"/>
        <v>200</v>
      </c>
      <c r="AI558" s="766">
        <f t="shared" si="1478"/>
        <v>200</v>
      </c>
      <c r="AJ558" s="766">
        <f t="shared" si="1478"/>
        <v>200</v>
      </c>
      <c r="AK558" s="606"/>
      <c r="AL558" s="766">
        <f>200*$K$1</f>
        <v>200</v>
      </c>
      <c r="AM558" s="766">
        <f t="shared" ref="AM558:BB558" si="1479">200*$K$1</f>
        <v>200</v>
      </c>
      <c r="AN558" s="766">
        <v>200</v>
      </c>
      <c r="AO558" s="766">
        <f t="shared" si="1479"/>
        <v>200</v>
      </c>
      <c r="AP558" s="766">
        <f t="shared" si="1479"/>
        <v>200</v>
      </c>
      <c r="AQ558" s="766">
        <f t="shared" si="1479"/>
        <v>200</v>
      </c>
      <c r="AR558" s="766">
        <f t="shared" si="1479"/>
        <v>200</v>
      </c>
      <c r="AS558" s="766">
        <f t="shared" si="1479"/>
        <v>200</v>
      </c>
      <c r="AT558" s="766">
        <f t="shared" si="1479"/>
        <v>200</v>
      </c>
      <c r="AU558" s="766">
        <f t="shared" si="1479"/>
        <v>200</v>
      </c>
      <c r="AV558" s="766">
        <f t="shared" si="1479"/>
        <v>200</v>
      </c>
      <c r="AW558" s="766">
        <f t="shared" si="1479"/>
        <v>200</v>
      </c>
      <c r="AX558" s="766">
        <f t="shared" si="1479"/>
        <v>200</v>
      </c>
      <c r="AY558" s="766">
        <f t="shared" si="1479"/>
        <v>200</v>
      </c>
      <c r="AZ558" s="766">
        <f t="shared" si="1479"/>
        <v>200</v>
      </c>
      <c r="BA558" s="766">
        <f t="shared" si="1479"/>
        <v>200</v>
      </c>
      <c r="BB558" s="766">
        <f t="shared" si="1479"/>
        <v>200</v>
      </c>
      <c r="BC558" s="760"/>
      <c r="BD558" s="766">
        <f>200*$K$1</f>
        <v>200</v>
      </c>
      <c r="BE558" s="766">
        <f t="shared" ref="BE558:BY558" si="1480">200*$K$1</f>
        <v>200</v>
      </c>
      <c r="BF558" s="766">
        <f t="shared" si="1480"/>
        <v>200</v>
      </c>
      <c r="BG558" s="766">
        <f t="shared" si="1480"/>
        <v>200</v>
      </c>
      <c r="BH558" s="766">
        <f t="shared" si="1480"/>
        <v>200</v>
      </c>
      <c r="BI558" s="766">
        <f t="shared" si="1480"/>
        <v>200</v>
      </c>
      <c r="BJ558" s="766">
        <f t="shared" si="1480"/>
        <v>200</v>
      </c>
      <c r="BK558" s="766">
        <f t="shared" si="1480"/>
        <v>200</v>
      </c>
      <c r="BL558" s="766">
        <f t="shared" si="1480"/>
        <v>200</v>
      </c>
      <c r="BM558" s="766">
        <f t="shared" si="1480"/>
        <v>200</v>
      </c>
      <c r="BN558" s="766">
        <f t="shared" si="1480"/>
        <v>200</v>
      </c>
      <c r="BO558" s="766">
        <f t="shared" si="1480"/>
        <v>200</v>
      </c>
      <c r="BP558" s="766">
        <f t="shared" si="1480"/>
        <v>200</v>
      </c>
      <c r="BQ558" s="766">
        <f t="shared" si="1480"/>
        <v>200</v>
      </c>
      <c r="BR558" s="766">
        <f t="shared" si="1480"/>
        <v>200</v>
      </c>
      <c r="BS558" s="766">
        <f t="shared" si="1480"/>
        <v>200</v>
      </c>
      <c r="BT558" s="766">
        <f t="shared" si="1480"/>
        <v>200</v>
      </c>
      <c r="BU558" s="760"/>
      <c r="BV558" s="766">
        <f t="shared" si="1480"/>
        <v>200</v>
      </c>
      <c r="BW558" s="766">
        <f t="shared" si="1480"/>
        <v>200</v>
      </c>
      <c r="BX558" s="766">
        <f t="shared" si="1480"/>
        <v>200</v>
      </c>
      <c r="BY558" s="766">
        <f t="shared" si="1480"/>
        <v>200</v>
      </c>
      <c r="BZ558" s="601">
        <f t="shared" si="1424"/>
        <v>200</v>
      </c>
      <c r="CA558" s="601">
        <f t="shared" si="1425"/>
        <v>200</v>
      </c>
      <c r="CB558" s="601">
        <f t="shared" si="1426"/>
        <v>200</v>
      </c>
      <c r="CC558" s="692">
        <f t="shared" si="1427"/>
        <v>200</v>
      </c>
      <c r="CD558" s="134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9">
        <f t="shared" si="1461"/>
        <v>200</v>
      </c>
      <c r="CF558" s="1350">
        <f t="shared" si="1461"/>
        <v>200</v>
      </c>
      <c r="CG558" s="1350">
        <f t="shared" si="1461"/>
        <v>200</v>
      </c>
      <c r="CH558" s="1350">
        <f t="shared" si="1461"/>
        <v>200</v>
      </c>
      <c r="CI558" s="1350">
        <f t="shared" si="1461"/>
        <v>200</v>
      </c>
      <c r="CJ558" s="1350">
        <f t="shared" si="1461"/>
        <v>200</v>
      </c>
      <c r="CK558" s="1351">
        <f t="shared" si="1461"/>
        <v>200</v>
      </c>
      <c r="CL558" s="1351">
        <f t="shared" si="1461"/>
        <v>200</v>
      </c>
      <c r="CM558" s="1351">
        <f t="shared" si="1461"/>
        <v>200</v>
      </c>
      <c r="CN558" s="1350">
        <f t="shared" si="1461"/>
        <v>200</v>
      </c>
      <c r="CO558" s="1350">
        <f t="shared" si="1461"/>
        <v>200</v>
      </c>
      <c r="CP558" s="1350">
        <f t="shared" si="1461"/>
        <v>200</v>
      </c>
      <c r="CQ558" s="1350">
        <f t="shared" si="1461"/>
        <v>200</v>
      </c>
      <c r="CR558" s="1350">
        <f t="shared" si="1461"/>
        <v>200</v>
      </c>
      <c r="CS558" s="1349">
        <f t="shared" si="1461"/>
        <v>200</v>
      </c>
      <c r="CT558" s="1352">
        <f t="shared" si="1461"/>
        <v>200</v>
      </c>
      <c r="CU558" s="552">
        <f t="shared" ref="CU558:DJ561" si="148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1"/>
        <v>200</v>
      </c>
      <c r="CW558" s="554">
        <f t="shared" si="1481"/>
        <v>200</v>
      </c>
      <c r="CX558" s="554">
        <f t="shared" si="1481"/>
        <v>200</v>
      </c>
      <c r="CY558" s="554">
        <f t="shared" si="1481"/>
        <v>200</v>
      </c>
      <c r="CZ558" s="554">
        <f t="shared" si="1481"/>
        <v>200</v>
      </c>
      <c r="DA558" s="554">
        <f t="shared" si="1481"/>
        <v>200</v>
      </c>
      <c r="DB558" s="555">
        <f t="shared" si="1481"/>
        <v>200</v>
      </c>
      <c r="DC558" s="555">
        <f t="shared" si="1481"/>
        <v>200</v>
      </c>
      <c r="DD558" s="555">
        <f t="shared" si="1481"/>
        <v>200</v>
      </c>
      <c r="DE558" s="554">
        <f t="shared" si="1481"/>
        <v>200</v>
      </c>
      <c r="DF558" s="554">
        <f t="shared" si="1481"/>
        <v>200</v>
      </c>
      <c r="DG558" s="554">
        <f t="shared" si="1481"/>
        <v>200</v>
      </c>
      <c r="DH558" s="554">
        <f t="shared" si="1481"/>
        <v>200</v>
      </c>
      <c r="DI558" s="554">
        <f t="shared" si="1481"/>
        <v>200</v>
      </c>
      <c r="DJ558" s="553">
        <f t="shared" si="1481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0"/>
        <v>17</v>
      </c>
      <c r="DM558" s="106">
        <f t="shared" si="1421"/>
        <v>17</v>
      </c>
      <c r="DN558" s="106">
        <f t="shared" si="1422"/>
        <v>17</v>
      </c>
      <c r="DO558" s="106">
        <f t="shared" si="1423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2">IF(DL559&lt;3,"",(SUM(B559:R559)-MIN(B559:R559)-MAX(B559:R559))/(DL559-2))</f>
        <v/>
      </c>
      <c r="CA559" s="626" t="str">
        <f t="shared" si="1425"/>
        <v/>
      </c>
      <c r="CB559" s="626" t="str">
        <f t="shared" si="1426"/>
        <v/>
      </c>
      <c r="CC559" s="695" t="str">
        <f t="shared" si="1427"/>
        <v/>
      </c>
      <c r="CD559" s="135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4" t="str">
        <f t="shared" si="1461"/>
        <v/>
      </c>
      <c r="CF559" s="1355" t="str">
        <f t="shared" si="1461"/>
        <v/>
      </c>
      <c r="CG559" s="1355" t="str">
        <f t="shared" si="1461"/>
        <v/>
      </c>
      <c r="CH559" s="1355" t="str">
        <f t="shared" si="1461"/>
        <v/>
      </c>
      <c r="CI559" s="1355" t="str">
        <f t="shared" si="1461"/>
        <v/>
      </c>
      <c r="CJ559" s="1355" t="str">
        <f t="shared" si="1461"/>
        <v/>
      </c>
      <c r="CK559" s="1356" t="str">
        <f t="shared" si="1461"/>
        <v/>
      </c>
      <c r="CL559" s="1356">
        <f t="shared" si="1461"/>
        <v>1.5655577299412916E-4</v>
      </c>
      <c r="CM559" s="1356">
        <f t="shared" si="1461"/>
        <v>8.4801043705153294E-4</v>
      </c>
      <c r="CN559" s="1355" t="str">
        <f t="shared" si="1461"/>
        <v/>
      </c>
      <c r="CO559" s="1355" t="str">
        <f t="shared" si="1461"/>
        <v/>
      </c>
      <c r="CP559" s="1355" t="str">
        <f t="shared" si="1461"/>
        <v/>
      </c>
      <c r="CQ559" s="1355" t="str">
        <f t="shared" si="1461"/>
        <v/>
      </c>
      <c r="CR559" s="1355" t="str">
        <f t="shared" si="1461"/>
        <v/>
      </c>
      <c r="CS559" s="1354" t="str">
        <f t="shared" si="1461"/>
        <v/>
      </c>
      <c r="CT559" s="1357" t="str">
        <f t="shared" si="1461"/>
        <v/>
      </c>
      <c r="CU559" s="540" t="str">
        <f t="shared" si="1481"/>
        <v/>
      </c>
      <c r="CV559" s="541" t="str">
        <f t="shared" si="1481"/>
        <v/>
      </c>
      <c r="CW559" s="542" t="str">
        <f t="shared" si="1481"/>
        <v/>
      </c>
      <c r="CX559" s="542" t="str">
        <f t="shared" si="1481"/>
        <v/>
      </c>
      <c r="CY559" s="542" t="str">
        <f t="shared" si="1481"/>
        <v/>
      </c>
      <c r="CZ559" s="542" t="str">
        <f t="shared" si="1481"/>
        <v/>
      </c>
      <c r="DA559" s="542" t="str">
        <f t="shared" si="1481"/>
        <v/>
      </c>
      <c r="DB559" s="543" t="str">
        <f t="shared" si="1481"/>
        <v/>
      </c>
      <c r="DC559" s="543">
        <f t="shared" si="1481"/>
        <v>1.5655577299412916E-4</v>
      </c>
      <c r="DD559" s="543">
        <f t="shared" si="1481"/>
        <v>8.4801043705153294E-4</v>
      </c>
      <c r="DE559" s="542" t="str">
        <f t="shared" si="1481"/>
        <v/>
      </c>
      <c r="DF559" s="542" t="str">
        <f t="shared" si="1481"/>
        <v/>
      </c>
      <c r="DG559" s="542" t="str">
        <f t="shared" si="1481"/>
        <v/>
      </c>
      <c r="DH559" s="542" t="str">
        <f t="shared" si="1481"/>
        <v/>
      </c>
      <c r="DI559" s="542" t="str">
        <f t="shared" si="1481"/>
        <v/>
      </c>
      <c r="DJ559" s="541" t="str">
        <f t="shared" si="1481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0"/>
        <v>0</v>
      </c>
      <c r="DM559" s="106">
        <f t="shared" si="1421"/>
        <v>0</v>
      </c>
      <c r="DN559" s="106">
        <f t="shared" si="1422"/>
        <v>2</v>
      </c>
      <c r="DO559" s="106">
        <f t="shared" si="1423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4"/>
        <v/>
      </c>
      <c r="CA560" s="601" t="str">
        <f t="shared" si="1425"/>
        <v/>
      </c>
      <c r="CB560" s="601" t="str">
        <f t="shared" si="1426"/>
        <v/>
      </c>
      <c r="CC560" s="692" t="str">
        <f t="shared" si="1427"/>
        <v/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461"/>
        <v/>
      </c>
      <c r="CF560" s="1350" t="str">
        <f t="shared" si="1461"/>
        <v/>
      </c>
      <c r="CG560" s="1350" t="str">
        <f t="shared" si="1461"/>
        <v/>
      </c>
      <c r="CH560" s="1350" t="str">
        <f t="shared" si="1461"/>
        <v/>
      </c>
      <c r="CI560" s="1350" t="str">
        <f t="shared" si="1461"/>
        <v/>
      </c>
      <c r="CJ560" s="1350" t="str">
        <f t="shared" si="1461"/>
        <v/>
      </c>
      <c r="CK560" s="1351" t="str">
        <f t="shared" si="1461"/>
        <v/>
      </c>
      <c r="CL560" s="1351">
        <f t="shared" si="1461"/>
        <v>10</v>
      </c>
      <c r="CM560" s="1351">
        <f t="shared" si="1461"/>
        <v>10</v>
      </c>
      <c r="CN560" s="1350" t="str">
        <f t="shared" si="1461"/>
        <v/>
      </c>
      <c r="CO560" s="1350" t="str">
        <f t="shared" si="1461"/>
        <v/>
      </c>
      <c r="CP560" s="1350" t="str">
        <f t="shared" si="1461"/>
        <v/>
      </c>
      <c r="CQ560" s="1350" t="str">
        <f t="shared" si="1461"/>
        <v/>
      </c>
      <c r="CR560" s="1350" t="str">
        <f t="shared" si="1461"/>
        <v/>
      </c>
      <c r="CS560" s="1349" t="str">
        <f t="shared" si="1461"/>
        <v/>
      </c>
      <c r="CT560" s="1352" t="str">
        <f t="shared" si="1461"/>
        <v/>
      </c>
      <c r="CU560" s="552" t="str">
        <f t="shared" si="1481"/>
        <v/>
      </c>
      <c r="CV560" s="553" t="str">
        <f t="shared" si="1481"/>
        <v/>
      </c>
      <c r="CW560" s="554" t="str">
        <f t="shared" si="1481"/>
        <v/>
      </c>
      <c r="CX560" s="554" t="str">
        <f t="shared" si="1481"/>
        <v/>
      </c>
      <c r="CY560" s="554" t="str">
        <f t="shared" si="1481"/>
        <v/>
      </c>
      <c r="CZ560" s="554" t="str">
        <f t="shared" si="1481"/>
        <v/>
      </c>
      <c r="DA560" s="554" t="str">
        <f t="shared" si="1481"/>
        <v/>
      </c>
      <c r="DB560" s="555" t="str">
        <f t="shared" si="1481"/>
        <v/>
      </c>
      <c r="DC560" s="555">
        <f t="shared" si="1481"/>
        <v>10</v>
      </c>
      <c r="DD560" s="555">
        <f t="shared" si="1481"/>
        <v>10</v>
      </c>
      <c r="DE560" s="554" t="str">
        <f t="shared" si="1481"/>
        <v/>
      </c>
      <c r="DF560" s="554" t="str">
        <f t="shared" si="1481"/>
        <v/>
      </c>
      <c r="DG560" s="554" t="str">
        <f t="shared" si="1481"/>
        <v/>
      </c>
      <c r="DH560" s="554" t="str">
        <f t="shared" si="1481"/>
        <v/>
      </c>
      <c r="DI560" s="554" t="str">
        <f t="shared" si="1481"/>
        <v/>
      </c>
      <c r="DJ560" s="553" t="str">
        <f t="shared" si="1481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0"/>
        <v>0</v>
      </c>
      <c r="DM560" s="106">
        <f t="shared" si="1421"/>
        <v>0</v>
      </c>
      <c r="DN560" s="106">
        <f t="shared" si="1422"/>
        <v>2</v>
      </c>
      <c r="DO560" s="106">
        <f t="shared" si="1423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283</v>
      </c>
      <c r="B561" s="765" t="str">
        <f t="shared" ref="B561:R561" si="1483">IF(B560="","",B557*B560)</f>
        <v/>
      </c>
      <c r="C561" s="765" t="str">
        <f t="shared" si="1483"/>
        <v/>
      </c>
      <c r="D561" s="765" t="str">
        <f t="shared" si="1483"/>
        <v/>
      </c>
      <c r="E561" s="765" t="str">
        <f t="shared" si="1483"/>
        <v/>
      </c>
      <c r="F561" s="765" t="str">
        <f t="shared" si="1483"/>
        <v/>
      </c>
      <c r="G561" s="765" t="str">
        <f t="shared" si="1483"/>
        <v/>
      </c>
      <c r="H561" s="765" t="str">
        <f t="shared" si="1483"/>
        <v/>
      </c>
      <c r="I561" s="765" t="str">
        <f t="shared" si="1483"/>
        <v/>
      </c>
      <c r="J561" s="765" t="str">
        <f t="shared" si="1483"/>
        <v/>
      </c>
      <c r="K561" s="765" t="str">
        <f t="shared" si="1483"/>
        <v/>
      </c>
      <c r="L561" s="765" t="str">
        <f t="shared" si="1483"/>
        <v/>
      </c>
      <c r="M561" s="765" t="str">
        <f t="shared" si="1483"/>
        <v/>
      </c>
      <c r="N561" s="765" t="str">
        <f t="shared" si="1483"/>
        <v/>
      </c>
      <c r="O561" s="765" t="str">
        <f t="shared" si="1483"/>
        <v/>
      </c>
      <c r="P561" s="765" t="str">
        <f t="shared" si="1483"/>
        <v/>
      </c>
      <c r="Q561" s="765" t="str">
        <f t="shared" si="1483"/>
        <v/>
      </c>
      <c r="R561" s="765" t="str">
        <f t="shared" si="1483"/>
        <v/>
      </c>
      <c r="S561" s="771"/>
      <c r="T561" s="765" t="str">
        <f t="shared" ref="T561:AJ561" si="1484">IF(T560="","",T557*T560)</f>
        <v/>
      </c>
      <c r="U561" s="765" t="str">
        <f t="shared" si="1484"/>
        <v/>
      </c>
      <c r="V561" s="765" t="str">
        <f t="shared" si="1484"/>
        <v/>
      </c>
      <c r="W561" s="765" t="str">
        <f t="shared" si="1484"/>
        <v/>
      </c>
      <c r="X561" s="765" t="str">
        <f t="shared" si="1484"/>
        <v/>
      </c>
      <c r="Y561" s="765" t="str">
        <f t="shared" si="1484"/>
        <v/>
      </c>
      <c r="Z561" s="765" t="str">
        <f t="shared" si="1484"/>
        <v/>
      </c>
      <c r="AA561" s="765" t="str">
        <f t="shared" si="1484"/>
        <v/>
      </c>
      <c r="AB561" s="765" t="str">
        <f t="shared" si="1484"/>
        <v/>
      </c>
      <c r="AC561" s="765" t="str">
        <f t="shared" si="1484"/>
        <v/>
      </c>
      <c r="AD561" s="765" t="str">
        <f t="shared" si="1484"/>
        <v/>
      </c>
      <c r="AE561" s="765" t="str">
        <f t="shared" si="1484"/>
        <v/>
      </c>
      <c r="AF561" s="765" t="str">
        <f t="shared" si="1484"/>
        <v/>
      </c>
      <c r="AG561" s="765" t="str">
        <f t="shared" si="1484"/>
        <v/>
      </c>
      <c r="AH561" s="765" t="str">
        <f t="shared" si="1484"/>
        <v/>
      </c>
      <c r="AI561" s="765" t="str">
        <f t="shared" si="1484"/>
        <v/>
      </c>
      <c r="AJ561" s="765" t="str">
        <f t="shared" si="1484"/>
        <v/>
      </c>
      <c r="AK561" s="771"/>
      <c r="AL561" s="765" t="str">
        <f t="shared" ref="AL561:BB561" si="1485">IF(AL560="","",AL557*AL560)</f>
        <v/>
      </c>
      <c r="AM561" s="765" t="str">
        <f t="shared" si="1485"/>
        <v/>
      </c>
      <c r="AN561" s="765" t="str">
        <f t="shared" si="1485"/>
        <v/>
      </c>
      <c r="AO561" s="765">
        <f t="shared" si="1485"/>
        <v>600</v>
      </c>
      <c r="AP561" s="765" t="str">
        <f t="shared" si="1485"/>
        <v/>
      </c>
      <c r="AQ561" s="765">
        <f t="shared" si="1485"/>
        <v>200</v>
      </c>
      <c r="AR561" s="765" t="str">
        <f t="shared" si="1485"/>
        <v/>
      </c>
      <c r="AS561" s="765" t="str">
        <f t="shared" si="1485"/>
        <v/>
      </c>
      <c r="AT561" s="765" t="str">
        <f t="shared" si="1485"/>
        <v/>
      </c>
      <c r="AU561" s="765" t="str">
        <f t="shared" si="1485"/>
        <v/>
      </c>
      <c r="AV561" s="765" t="str">
        <f t="shared" si="1485"/>
        <v/>
      </c>
      <c r="AW561" s="765" t="str">
        <f t="shared" si="1485"/>
        <v/>
      </c>
      <c r="AX561" s="765" t="str">
        <f t="shared" si="1485"/>
        <v/>
      </c>
      <c r="AY561" s="765" t="str">
        <f t="shared" si="1485"/>
        <v/>
      </c>
      <c r="AZ561" s="765" t="str">
        <f t="shared" si="1485"/>
        <v/>
      </c>
      <c r="BA561" s="765" t="str">
        <f t="shared" si="1485"/>
        <v/>
      </c>
      <c r="BB561" s="765" t="str">
        <f t="shared" si="1485"/>
        <v/>
      </c>
      <c r="BC561" s="771"/>
      <c r="BD561" s="765" t="str">
        <f t="shared" ref="BD561:BT561" si="1486">IF(BD560="","",BD557*BD560)</f>
        <v/>
      </c>
      <c r="BE561" s="765" t="str">
        <f t="shared" si="1486"/>
        <v/>
      </c>
      <c r="BF561" s="765">
        <f t="shared" si="1486"/>
        <v>650</v>
      </c>
      <c r="BG561" s="765" t="str">
        <f t="shared" si="1486"/>
        <v/>
      </c>
      <c r="BH561" s="765" t="str">
        <f t="shared" si="1486"/>
        <v/>
      </c>
      <c r="BI561" s="765" t="str">
        <f t="shared" si="1486"/>
        <v/>
      </c>
      <c r="BJ561" s="765" t="str">
        <f t="shared" si="1486"/>
        <v/>
      </c>
      <c r="BK561" s="765">
        <f t="shared" si="1486"/>
        <v>72</v>
      </c>
      <c r="BL561" s="765" t="str">
        <f t="shared" si="1486"/>
        <v/>
      </c>
      <c r="BM561" s="765" t="str">
        <f t="shared" si="1486"/>
        <v/>
      </c>
      <c r="BN561" s="765" t="str">
        <f t="shared" si="1486"/>
        <v/>
      </c>
      <c r="BO561" s="765" t="str">
        <f t="shared" si="1486"/>
        <v/>
      </c>
      <c r="BP561" s="765" t="str">
        <f t="shared" si="1486"/>
        <v/>
      </c>
      <c r="BQ561" s="765" t="str">
        <f t="shared" si="1486"/>
        <v/>
      </c>
      <c r="BR561" s="765" t="str">
        <f t="shared" si="1486"/>
        <v/>
      </c>
      <c r="BS561" s="765" t="str">
        <f t="shared" si="1486"/>
        <v/>
      </c>
      <c r="BT561" s="765" t="str">
        <f t="shared" si="1486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4"/>
        <v/>
      </c>
      <c r="CA561" s="601" t="str">
        <f t="shared" si="1425"/>
        <v/>
      </c>
      <c r="CB561" s="601" t="str">
        <f t="shared" si="1426"/>
        <v/>
      </c>
      <c r="CC561" s="692" t="str">
        <f t="shared" si="1427"/>
        <v/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461"/>
        <v/>
      </c>
      <c r="CF561" s="1350" t="str">
        <f t="shared" si="1461"/>
        <v/>
      </c>
      <c r="CG561" s="1350" t="str">
        <f t="shared" si="1461"/>
        <v/>
      </c>
      <c r="CH561" s="1350" t="str">
        <f t="shared" si="1461"/>
        <v/>
      </c>
      <c r="CI561" s="1350" t="str">
        <f t="shared" si="1461"/>
        <v/>
      </c>
      <c r="CJ561" s="1350" t="str">
        <f t="shared" si="1461"/>
        <v/>
      </c>
      <c r="CK561" s="1351" t="str">
        <f t="shared" si="1461"/>
        <v/>
      </c>
      <c r="CL561" s="1351">
        <f t="shared" si="1461"/>
        <v>72</v>
      </c>
      <c r="CM561" s="1351">
        <f t="shared" si="1461"/>
        <v>650</v>
      </c>
      <c r="CN561" s="1350" t="str">
        <f t="shared" si="1461"/>
        <v/>
      </c>
      <c r="CO561" s="1350" t="str">
        <f t="shared" si="1461"/>
        <v/>
      </c>
      <c r="CP561" s="1350" t="str">
        <f t="shared" si="1461"/>
        <v/>
      </c>
      <c r="CQ561" s="1350" t="str">
        <f t="shared" si="1461"/>
        <v/>
      </c>
      <c r="CR561" s="1350" t="str">
        <f t="shared" si="1461"/>
        <v/>
      </c>
      <c r="CS561" s="1349" t="str">
        <f t="shared" si="1461"/>
        <v/>
      </c>
      <c r="CT561" s="1352" t="str">
        <f t="shared" si="1461"/>
        <v/>
      </c>
      <c r="CU561" s="552" t="str">
        <f t="shared" si="1481"/>
        <v/>
      </c>
      <c r="CV561" s="553" t="str">
        <f t="shared" si="1481"/>
        <v/>
      </c>
      <c r="CW561" s="554" t="str">
        <f t="shared" si="1481"/>
        <v/>
      </c>
      <c r="CX561" s="554" t="str">
        <f t="shared" si="1481"/>
        <v/>
      </c>
      <c r="CY561" s="554" t="str">
        <f t="shared" si="1481"/>
        <v/>
      </c>
      <c r="CZ561" s="554" t="str">
        <f t="shared" si="1481"/>
        <v/>
      </c>
      <c r="DA561" s="554" t="str">
        <f t="shared" si="1481"/>
        <v/>
      </c>
      <c r="DB561" s="555" t="str">
        <f t="shared" si="1481"/>
        <v/>
      </c>
      <c r="DC561" s="555">
        <f t="shared" si="1481"/>
        <v>72</v>
      </c>
      <c r="DD561" s="555">
        <f t="shared" si="1481"/>
        <v>650</v>
      </c>
      <c r="DE561" s="554" t="str">
        <f t="shared" si="1481"/>
        <v/>
      </c>
      <c r="DF561" s="554" t="str">
        <f t="shared" si="1481"/>
        <v/>
      </c>
      <c r="DG561" s="554" t="str">
        <f t="shared" si="1481"/>
        <v/>
      </c>
      <c r="DH561" s="554" t="str">
        <f t="shared" si="1481"/>
        <v/>
      </c>
      <c r="DI561" s="554" t="str">
        <f t="shared" si="1481"/>
        <v/>
      </c>
      <c r="DJ561" s="553" t="str">
        <f t="shared" si="1481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0"/>
        <v>0</v>
      </c>
      <c r="DM561" s="106">
        <f t="shared" si="1421"/>
        <v>0</v>
      </c>
      <c r="DN561" s="106">
        <f t="shared" si="1422"/>
        <v>2</v>
      </c>
      <c r="DO561" s="106">
        <f t="shared" si="1423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51" t="s">
        <v>733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261</v>
      </c>
      <c r="AP562" s="323"/>
      <c r="AQ562" s="323" t="s">
        <v>261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261</v>
      </c>
      <c r="BG562" s="323"/>
      <c r="BH562" s="323"/>
      <c r="BI562" s="323"/>
      <c r="BJ562" s="323"/>
      <c r="BK562" s="323" t="s">
        <v>261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289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7"/>
        <v/>
      </c>
      <c r="CF563" s="90" t="str">
        <f t="shared" si="1487"/>
        <v/>
      </c>
      <c r="CG563" s="90" t="str">
        <f t="shared" si="1487"/>
        <v/>
      </c>
      <c r="CH563" s="90" t="str">
        <f t="shared" si="1487"/>
        <v/>
      </c>
      <c r="CI563" s="90" t="str">
        <f t="shared" si="1487"/>
        <v/>
      </c>
      <c r="CJ563" s="90" t="str">
        <f t="shared" si="1487"/>
        <v/>
      </c>
      <c r="CK563" s="156" t="str">
        <f t="shared" si="1487"/>
        <v/>
      </c>
      <c r="CL563" s="156">
        <f t="shared" si="1487"/>
        <v>7.2</v>
      </c>
      <c r="CM563" s="156">
        <f t="shared" si="1487"/>
        <v>70</v>
      </c>
      <c r="CN563" s="90" t="str">
        <f t="shared" si="1487"/>
        <v/>
      </c>
      <c r="CO563" s="90" t="str">
        <f t="shared" si="1487"/>
        <v/>
      </c>
      <c r="CP563" s="90" t="str">
        <f t="shared" si="1487"/>
        <v/>
      </c>
      <c r="CQ563" s="90" t="str">
        <f t="shared" si="1487"/>
        <v/>
      </c>
      <c r="CR563" s="90" t="str">
        <f t="shared" si="1487"/>
        <v/>
      </c>
      <c r="CS563" s="89" t="str">
        <f t="shared" si="1487"/>
        <v/>
      </c>
      <c r="CT563" s="524" t="str">
        <f t="shared" si="1487"/>
        <v/>
      </c>
      <c r="CU563" s="552" t="str">
        <f t="shared" ref="CU563:DJ571" si="14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88"/>
        <v/>
      </c>
      <c r="CW563" s="554" t="str">
        <f t="shared" si="1488"/>
        <v/>
      </c>
      <c r="CX563" s="554" t="str">
        <f t="shared" si="1488"/>
        <v/>
      </c>
      <c r="CY563" s="554" t="str">
        <f t="shared" si="1488"/>
        <v/>
      </c>
      <c r="CZ563" s="554" t="str">
        <f t="shared" si="1488"/>
        <v/>
      </c>
      <c r="DA563" s="554" t="str">
        <f t="shared" si="1488"/>
        <v/>
      </c>
      <c r="DB563" s="555" t="str">
        <f t="shared" si="1488"/>
        <v/>
      </c>
      <c r="DC563" s="555">
        <f t="shared" si="1488"/>
        <v>7.2</v>
      </c>
      <c r="DD563" s="555">
        <f t="shared" si="1488"/>
        <v>70</v>
      </c>
      <c r="DE563" s="554" t="str">
        <f t="shared" si="1488"/>
        <v/>
      </c>
      <c r="DF563" s="554" t="str">
        <f t="shared" si="1488"/>
        <v/>
      </c>
      <c r="DG563" s="554" t="str">
        <f t="shared" si="1488"/>
        <v/>
      </c>
      <c r="DH563" s="554" t="str">
        <f t="shared" si="1488"/>
        <v/>
      </c>
      <c r="DI563" s="554" t="str">
        <f t="shared" si="1488"/>
        <v/>
      </c>
      <c r="DJ563" s="553" t="str">
        <f t="shared" si="1488"/>
        <v/>
      </c>
      <c r="DK563" s="552" t="str">
        <f t="shared" ref="DK563:DK571" si="14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0">COUNT(B563:R563)</f>
        <v>0</v>
      </c>
      <c r="DM563" s="852">
        <f t="shared" ref="DM563:DM571" si="1491">COUNT(T563:AJ563)</f>
        <v>0</v>
      </c>
      <c r="DN563" s="852">
        <f t="shared" ref="DN563:DN571" si="1492">COUNT(AL563:BB563)</f>
        <v>2</v>
      </c>
      <c r="DO563" s="852">
        <f t="shared" ref="DO563:DO571" si="1493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4">480*$K$1</f>
        <v>480</v>
      </c>
      <c r="D564" s="766">
        <f t="shared" si="1494"/>
        <v>480</v>
      </c>
      <c r="E564" s="766">
        <f t="shared" si="1494"/>
        <v>480</v>
      </c>
      <c r="F564" s="766">
        <f t="shared" si="1494"/>
        <v>480</v>
      </c>
      <c r="G564" s="766">
        <f t="shared" si="1494"/>
        <v>480</v>
      </c>
      <c r="H564" s="766">
        <f t="shared" si="1494"/>
        <v>480</v>
      </c>
      <c r="I564" s="766">
        <f t="shared" si="1494"/>
        <v>480</v>
      </c>
      <c r="J564" s="766">
        <f t="shared" si="1494"/>
        <v>480</v>
      </c>
      <c r="K564" s="766">
        <f t="shared" si="1494"/>
        <v>480</v>
      </c>
      <c r="L564" s="766">
        <f t="shared" si="1494"/>
        <v>480</v>
      </c>
      <c r="M564" s="766">
        <f t="shared" si="1494"/>
        <v>480</v>
      </c>
      <c r="N564" s="766">
        <f t="shared" si="1494"/>
        <v>480</v>
      </c>
      <c r="O564" s="766">
        <f t="shared" si="1494"/>
        <v>480</v>
      </c>
      <c r="P564" s="766">
        <f t="shared" si="1494"/>
        <v>480</v>
      </c>
      <c r="Q564" s="766">
        <f t="shared" si="1494"/>
        <v>480</v>
      </c>
      <c r="R564" s="766">
        <f t="shared" si="1494"/>
        <v>480</v>
      </c>
      <c r="S564" s="606"/>
      <c r="T564" s="766">
        <f>480*$K$1</f>
        <v>480</v>
      </c>
      <c r="U564" s="766">
        <f t="shared" ref="U564:AJ564" si="1495">480*$K$1</f>
        <v>480</v>
      </c>
      <c r="V564" s="766">
        <f t="shared" si="1495"/>
        <v>480</v>
      </c>
      <c r="W564" s="766">
        <f t="shared" si="1495"/>
        <v>480</v>
      </c>
      <c r="X564" s="766">
        <f t="shared" si="1495"/>
        <v>480</v>
      </c>
      <c r="Y564" s="766">
        <f t="shared" si="1495"/>
        <v>480</v>
      </c>
      <c r="Z564" s="766">
        <f t="shared" si="1495"/>
        <v>480</v>
      </c>
      <c r="AA564" s="766">
        <f t="shared" si="1495"/>
        <v>480</v>
      </c>
      <c r="AB564" s="766">
        <f t="shared" si="1495"/>
        <v>480</v>
      </c>
      <c r="AC564" s="766">
        <f t="shared" si="1495"/>
        <v>480</v>
      </c>
      <c r="AD564" s="766">
        <f t="shared" si="1495"/>
        <v>480</v>
      </c>
      <c r="AE564" s="766">
        <f t="shared" si="1495"/>
        <v>480</v>
      </c>
      <c r="AF564" s="766">
        <f t="shared" si="1495"/>
        <v>480</v>
      </c>
      <c r="AG564" s="766">
        <f t="shared" si="1495"/>
        <v>480</v>
      </c>
      <c r="AH564" s="766">
        <f t="shared" si="1495"/>
        <v>480</v>
      </c>
      <c r="AI564" s="766">
        <f t="shared" si="1495"/>
        <v>480</v>
      </c>
      <c r="AJ564" s="766">
        <f t="shared" si="1495"/>
        <v>480</v>
      </c>
      <c r="AK564" s="606"/>
      <c r="AL564" s="766">
        <v>480</v>
      </c>
      <c r="AM564" s="766">
        <v>480</v>
      </c>
      <c r="AN564" s="766">
        <f t="shared" ref="AN564:BB564" si="1496">480*$K$1</f>
        <v>480</v>
      </c>
      <c r="AO564" s="766">
        <f t="shared" si="1496"/>
        <v>480</v>
      </c>
      <c r="AP564" s="766">
        <v>480</v>
      </c>
      <c r="AQ564" s="766">
        <f t="shared" si="1496"/>
        <v>480</v>
      </c>
      <c r="AR564" s="766">
        <v>480</v>
      </c>
      <c r="AS564" s="766">
        <f t="shared" si="1496"/>
        <v>480</v>
      </c>
      <c r="AT564" s="766">
        <f t="shared" si="1496"/>
        <v>480</v>
      </c>
      <c r="AU564" s="766">
        <f t="shared" si="1496"/>
        <v>480</v>
      </c>
      <c r="AV564" s="766">
        <f t="shared" si="1496"/>
        <v>480</v>
      </c>
      <c r="AW564" s="766">
        <f t="shared" si="1496"/>
        <v>480</v>
      </c>
      <c r="AX564" s="766">
        <f t="shared" si="1496"/>
        <v>480</v>
      </c>
      <c r="AY564" s="766">
        <f t="shared" si="1496"/>
        <v>480</v>
      </c>
      <c r="AZ564" s="766">
        <f t="shared" si="1496"/>
        <v>480</v>
      </c>
      <c r="BA564" s="766">
        <f t="shared" si="1496"/>
        <v>480</v>
      </c>
      <c r="BB564" s="766">
        <f t="shared" si="1496"/>
        <v>480</v>
      </c>
      <c r="BC564" s="760"/>
      <c r="BD564" s="766">
        <v>480</v>
      </c>
      <c r="BE564" s="766">
        <f t="shared" ref="BE564:BY564" si="1497">480*$K$1</f>
        <v>480</v>
      </c>
      <c r="BF564" s="766">
        <f t="shared" si="1497"/>
        <v>480</v>
      </c>
      <c r="BG564" s="766">
        <f t="shared" si="1497"/>
        <v>480</v>
      </c>
      <c r="BH564" s="766">
        <f t="shared" si="1497"/>
        <v>480</v>
      </c>
      <c r="BI564" s="766">
        <f t="shared" si="1497"/>
        <v>480</v>
      </c>
      <c r="BJ564" s="766">
        <f t="shared" si="1497"/>
        <v>480</v>
      </c>
      <c r="BK564" s="766">
        <f t="shared" si="1497"/>
        <v>480</v>
      </c>
      <c r="BL564" s="766">
        <f t="shared" si="1497"/>
        <v>480</v>
      </c>
      <c r="BM564" s="766">
        <f t="shared" si="1497"/>
        <v>480</v>
      </c>
      <c r="BN564" s="766">
        <f t="shared" si="1497"/>
        <v>480</v>
      </c>
      <c r="BO564" s="766">
        <f t="shared" si="1497"/>
        <v>480</v>
      </c>
      <c r="BP564" s="766">
        <f t="shared" si="1497"/>
        <v>480</v>
      </c>
      <c r="BQ564" s="766">
        <f t="shared" si="1497"/>
        <v>480</v>
      </c>
      <c r="BR564" s="766">
        <f t="shared" si="1497"/>
        <v>480</v>
      </c>
      <c r="BS564" s="766">
        <f t="shared" si="1497"/>
        <v>480</v>
      </c>
      <c r="BT564" s="766">
        <f t="shared" si="1497"/>
        <v>480</v>
      </c>
      <c r="BU564" s="760"/>
      <c r="BV564" s="766">
        <f t="shared" si="1497"/>
        <v>480</v>
      </c>
      <c r="BW564" s="766">
        <f t="shared" si="1497"/>
        <v>480</v>
      </c>
      <c r="BX564" s="766">
        <f t="shared" si="1497"/>
        <v>480</v>
      </c>
      <c r="BY564" s="766">
        <f t="shared" si="1497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7"/>
        <v>480</v>
      </c>
      <c r="CE564" s="89">
        <f t="shared" si="1487"/>
        <v>480</v>
      </c>
      <c r="CF564" s="90">
        <f t="shared" si="1487"/>
        <v>480</v>
      </c>
      <c r="CG564" s="90">
        <f t="shared" si="1487"/>
        <v>480</v>
      </c>
      <c r="CH564" s="90">
        <f t="shared" si="1487"/>
        <v>480</v>
      </c>
      <c r="CI564" s="90">
        <f t="shared" si="1487"/>
        <v>480</v>
      </c>
      <c r="CJ564" s="90">
        <f t="shared" si="1487"/>
        <v>480</v>
      </c>
      <c r="CK564" s="156">
        <f t="shared" si="1487"/>
        <v>480</v>
      </c>
      <c r="CL564" s="156">
        <f t="shared" si="1487"/>
        <v>480</v>
      </c>
      <c r="CM564" s="156">
        <f t="shared" si="1487"/>
        <v>480</v>
      </c>
      <c r="CN564" s="90">
        <f t="shared" si="1487"/>
        <v>480</v>
      </c>
      <c r="CO564" s="90">
        <f t="shared" si="1487"/>
        <v>480</v>
      </c>
      <c r="CP564" s="90">
        <f t="shared" si="1487"/>
        <v>480</v>
      </c>
      <c r="CQ564" s="90">
        <f t="shared" si="1487"/>
        <v>480</v>
      </c>
      <c r="CR564" s="90">
        <f t="shared" si="1487"/>
        <v>480</v>
      </c>
      <c r="CS564" s="89">
        <f t="shared" si="1487"/>
        <v>480</v>
      </c>
      <c r="CT564" s="524">
        <f t="shared" si="1487"/>
        <v>480</v>
      </c>
      <c r="CU564" s="552">
        <f t="shared" si="1488"/>
        <v>480</v>
      </c>
      <c r="CV564" s="553">
        <f t="shared" si="1488"/>
        <v>480</v>
      </c>
      <c r="CW564" s="554">
        <f t="shared" si="1488"/>
        <v>480</v>
      </c>
      <c r="CX564" s="554">
        <f t="shared" si="1488"/>
        <v>480</v>
      </c>
      <c r="CY564" s="554">
        <f t="shared" si="1488"/>
        <v>480</v>
      </c>
      <c r="CZ564" s="554">
        <f t="shared" si="1488"/>
        <v>480</v>
      </c>
      <c r="DA564" s="554">
        <f t="shared" si="1488"/>
        <v>480</v>
      </c>
      <c r="DB564" s="555">
        <f t="shared" si="1488"/>
        <v>480</v>
      </c>
      <c r="DC564" s="555">
        <f t="shared" si="1488"/>
        <v>480</v>
      </c>
      <c r="DD564" s="555">
        <f t="shared" si="1488"/>
        <v>480</v>
      </c>
      <c r="DE564" s="554">
        <f t="shared" si="1488"/>
        <v>480</v>
      </c>
      <c r="DF564" s="554">
        <f t="shared" si="1488"/>
        <v>480</v>
      </c>
      <c r="DG564" s="554">
        <f t="shared" si="1488"/>
        <v>480</v>
      </c>
      <c r="DH564" s="554">
        <f t="shared" si="1488"/>
        <v>480</v>
      </c>
      <c r="DI564" s="554">
        <f t="shared" si="1488"/>
        <v>480</v>
      </c>
      <c r="DJ564" s="553">
        <f t="shared" si="1488"/>
        <v>480</v>
      </c>
      <c r="DK564" s="552">
        <f t="shared" si="1489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498">IF(DL565&lt;3,"",(SUM(B565:R565)-MIN(B565:R565)-MAX(B565:R565))/(DL565-2))</f>
        <v/>
      </c>
      <c r="CA565" s="626" t="str">
        <f t="shared" ref="CA565" si="1499">IF(DM565&lt;3,"",(SUM(T565:AJ565)-MIN(T565:AJ565)-MAX(T565:AJ565))/(DM565-2))</f>
        <v/>
      </c>
      <c r="CB565" s="626" t="str">
        <f t="shared" ref="CB565" si="1500">IF(DN565&lt;3,"",(SUM(AL565:BB565)-MIN(AL565:BB565)-MAX(AL565:BB565))/(DN565-2))</f>
        <v/>
      </c>
      <c r="CC565" s="695" t="str">
        <f t="shared" ref="CC565" si="1501">IF(DO565&lt;3,"",(SUM(BD565:BT565)-MIN(BD565:BT565)-MAX(BD565:BT565))/(DO565-2))</f>
        <v/>
      </c>
      <c r="CD565" s="135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4" t="str">
        <f t="shared" si="1487"/>
        <v/>
      </c>
      <c r="CF565" s="1355" t="str">
        <f t="shared" si="1487"/>
        <v/>
      </c>
      <c r="CG565" s="1355" t="str">
        <f t="shared" si="1487"/>
        <v/>
      </c>
      <c r="CH565" s="1355" t="str">
        <f t="shared" si="1487"/>
        <v/>
      </c>
      <c r="CI565" s="1355" t="str">
        <f t="shared" si="1487"/>
        <v/>
      </c>
      <c r="CJ565" s="1355" t="str">
        <f t="shared" si="1487"/>
        <v/>
      </c>
      <c r="CK565" s="1356" t="str">
        <f t="shared" si="1487"/>
        <v/>
      </c>
      <c r="CL565" s="1356">
        <f t="shared" si="1487"/>
        <v>3.7573385518590999E-4</v>
      </c>
      <c r="CM565" s="1356">
        <f t="shared" si="1487"/>
        <v>2.1917808219178081E-3</v>
      </c>
      <c r="CN565" s="1355" t="str">
        <f t="shared" si="1487"/>
        <v/>
      </c>
      <c r="CO565" s="1355" t="str">
        <f t="shared" si="1487"/>
        <v/>
      </c>
      <c r="CP565" s="1355" t="str">
        <f t="shared" si="1487"/>
        <v/>
      </c>
      <c r="CQ565" s="1355" t="str">
        <f t="shared" si="1487"/>
        <v/>
      </c>
      <c r="CR565" s="1355" t="str">
        <f t="shared" si="1487"/>
        <v/>
      </c>
      <c r="CS565" s="1354" t="str">
        <f t="shared" si="1487"/>
        <v/>
      </c>
      <c r="CT565" s="1357" t="str">
        <f t="shared" si="1487"/>
        <v/>
      </c>
      <c r="CU565" s="540" t="str">
        <f t="shared" si="1488"/>
        <v/>
      </c>
      <c r="CV565" s="541" t="str">
        <f t="shared" si="1488"/>
        <v/>
      </c>
      <c r="CW565" s="542" t="str">
        <f t="shared" si="1488"/>
        <v/>
      </c>
      <c r="CX565" s="542" t="str">
        <f t="shared" si="1488"/>
        <v/>
      </c>
      <c r="CY565" s="542" t="str">
        <f t="shared" si="1488"/>
        <v/>
      </c>
      <c r="CZ565" s="542" t="str">
        <f t="shared" si="1488"/>
        <v/>
      </c>
      <c r="DA565" s="542" t="str">
        <f t="shared" si="1488"/>
        <v/>
      </c>
      <c r="DB565" s="543" t="str">
        <f t="shared" si="1488"/>
        <v/>
      </c>
      <c r="DC565" s="543">
        <f t="shared" si="1488"/>
        <v>3.7573385518590999E-4</v>
      </c>
      <c r="DD565" s="543">
        <f t="shared" si="1488"/>
        <v>2.1917808219178081E-3</v>
      </c>
      <c r="DE565" s="542" t="str">
        <f t="shared" si="1488"/>
        <v/>
      </c>
      <c r="DF565" s="542" t="str">
        <f t="shared" si="1488"/>
        <v/>
      </c>
      <c r="DG565" s="542" t="str">
        <f t="shared" si="1488"/>
        <v/>
      </c>
      <c r="DH565" s="542" t="str">
        <f t="shared" si="1488"/>
        <v/>
      </c>
      <c r="DI565" s="542" t="str">
        <f t="shared" si="1488"/>
        <v/>
      </c>
      <c r="DJ565" s="541" t="str">
        <f t="shared" si="1488"/>
        <v/>
      </c>
      <c r="DK565" s="540" t="str">
        <f t="shared" si="1489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285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7"/>
        <v/>
      </c>
      <c r="CE566" s="89" t="str">
        <f t="shared" si="1487"/>
        <v/>
      </c>
      <c r="CF566" s="90" t="str">
        <f t="shared" si="1487"/>
        <v/>
      </c>
      <c r="CG566" s="90" t="str">
        <f t="shared" si="1487"/>
        <v/>
      </c>
      <c r="CH566" s="90" t="str">
        <f t="shared" si="1487"/>
        <v/>
      </c>
      <c r="CI566" s="90" t="str">
        <f t="shared" si="1487"/>
        <v/>
      </c>
      <c r="CJ566" s="90" t="str">
        <f t="shared" si="1487"/>
        <v/>
      </c>
      <c r="CK566" s="156" t="str">
        <f t="shared" si="1487"/>
        <v/>
      </c>
      <c r="CL566" s="156">
        <f t="shared" si="1487"/>
        <v>10</v>
      </c>
      <c r="CM566" s="156">
        <f t="shared" si="1487"/>
        <v>10</v>
      </c>
      <c r="CN566" s="90" t="str">
        <f t="shared" si="1487"/>
        <v/>
      </c>
      <c r="CO566" s="90" t="str">
        <f t="shared" si="1487"/>
        <v/>
      </c>
      <c r="CP566" s="90" t="str">
        <f t="shared" si="1487"/>
        <v/>
      </c>
      <c r="CQ566" s="90" t="str">
        <f t="shared" si="1487"/>
        <v/>
      </c>
      <c r="CR566" s="90" t="str">
        <f t="shared" si="1487"/>
        <v/>
      </c>
      <c r="CS566" s="89" t="str">
        <f t="shared" si="1487"/>
        <v/>
      </c>
      <c r="CT566" s="524" t="str">
        <f t="shared" si="1487"/>
        <v/>
      </c>
      <c r="CU566" s="552" t="str">
        <f t="shared" si="1488"/>
        <v/>
      </c>
      <c r="CV566" s="553" t="str">
        <f t="shared" si="1488"/>
        <v/>
      </c>
      <c r="CW566" s="554" t="str">
        <f t="shared" si="1488"/>
        <v/>
      </c>
      <c r="CX566" s="554" t="str">
        <f t="shared" si="1488"/>
        <v/>
      </c>
      <c r="CY566" s="554" t="str">
        <f t="shared" si="1488"/>
        <v/>
      </c>
      <c r="CZ566" s="554" t="str">
        <f t="shared" si="1488"/>
        <v/>
      </c>
      <c r="DA566" s="554" t="str">
        <f t="shared" si="1488"/>
        <v/>
      </c>
      <c r="DB566" s="555" t="str">
        <f t="shared" si="1488"/>
        <v/>
      </c>
      <c r="DC566" s="555">
        <f t="shared" si="1488"/>
        <v>10</v>
      </c>
      <c r="DD566" s="555">
        <f t="shared" si="1488"/>
        <v>10</v>
      </c>
      <c r="DE566" s="554" t="str">
        <f t="shared" si="1488"/>
        <v/>
      </c>
      <c r="DF566" s="554" t="str">
        <f t="shared" si="1488"/>
        <v/>
      </c>
      <c r="DG566" s="554" t="str">
        <f t="shared" si="1488"/>
        <v/>
      </c>
      <c r="DH566" s="554" t="str">
        <f t="shared" si="1488"/>
        <v/>
      </c>
      <c r="DI566" s="554" t="str">
        <f t="shared" si="1488"/>
        <v/>
      </c>
      <c r="DJ566" s="553" t="str">
        <f t="shared" si="1488"/>
        <v/>
      </c>
      <c r="DK566" s="552" t="str">
        <f t="shared" si="1489"/>
        <v/>
      </c>
      <c r="DL566" s="897">
        <f t="shared" si="1490"/>
        <v>0</v>
      </c>
      <c r="DM566" s="852">
        <f t="shared" si="1491"/>
        <v>0</v>
      </c>
      <c r="DN566" s="852">
        <f t="shared" si="1492"/>
        <v>2</v>
      </c>
      <c r="DO566" s="852">
        <f t="shared" si="1493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283</v>
      </c>
      <c r="B567" s="765" t="str">
        <f t="shared" ref="B567:R567" si="1502">IF(B566="","",B563*B566)</f>
        <v/>
      </c>
      <c r="C567" s="765" t="str">
        <f t="shared" si="1502"/>
        <v/>
      </c>
      <c r="D567" s="765" t="str">
        <f t="shared" si="1502"/>
        <v/>
      </c>
      <c r="E567" s="765" t="str">
        <f t="shared" si="1502"/>
        <v/>
      </c>
      <c r="F567" s="765" t="str">
        <f t="shared" si="1502"/>
        <v/>
      </c>
      <c r="G567" s="765" t="str">
        <f t="shared" si="1502"/>
        <v/>
      </c>
      <c r="H567" s="765" t="str">
        <f t="shared" si="1502"/>
        <v/>
      </c>
      <c r="I567" s="765" t="str">
        <f t="shared" si="1502"/>
        <v/>
      </c>
      <c r="J567" s="765" t="str">
        <f t="shared" si="1502"/>
        <v/>
      </c>
      <c r="K567" s="765" t="str">
        <f t="shared" si="1502"/>
        <v/>
      </c>
      <c r="L567" s="765" t="str">
        <f t="shared" si="1502"/>
        <v/>
      </c>
      <c r="M567" s="765" t="str">
        <f t="shared" si="1502"/>
        <v/>
      </c>
      <c r="N567" s="765" t="str">
        <f t="shared" si="1502"/>
        <v/>
      </c>
      <c r="O567" s="765" t="str">
        <f t="shared" si="1502"/>
        <v/>
      </c>
      <c r="P567" s="765" t="str">
        <f t="shared" si="1502"/>
        <v/>
      </c>
      <c r="Q567" s="765" t="str">
        <f t="shared" si="1502"/>
        <v/>
      </c>
      <c r="R567" s="765" t="str">
        <f t="shared" si="1502"/>
        <v/>
      </c>
      <c r="S567" s="771"/>
      <c r="T567" s="765" t="str">
        <f t="shared" ref="T567:AJ567" si="1503">IF(T566="","",T563*T566)</f>
        <v/>
      </c>
      <c r="U567" s="765" t="str">
        <f t="shared" si="1503"/>
        <v/>
      </c>
      <c r="V567" s="765" t="str">
        <f t="shared" si="1503"/>
        <v/>
      </c>
      <c r="W567" s="765" t="str">
        <f t="shared" si="1503"/>
        <v/>
      </c>
      <c r="X567" s="765" t="str">
        <f t="shared" si="1503"/>
        <v/>
      </c>
      <c r="Y567" s="765" t="str">
        <f t="shared" si="1503"/>
        <v/>
      </c>
      <c r="Z567" s="765" t="str">
        <f t="shared" si="1503"/>
        <v/>
      </c>
      <c r="AA567" s="765" t="str">
        <f t="shared" si="1503"/>
        <v/>
      </c>
      <c r="AB567" s="765" t="str">
        <f t="shared" si="1503"/>
        <v/>
      </c>
      <c r="AC567" s="765" t="str">
        <f t="shared" si="1503"/>
        <v/>
      </c>
      <c r="AD567" s="765" t="str">
        <f t="shared" si="1503"/>
        <v/>
      </c>
      <c r="AE567" s="765" t="str">
        <f t="shared" si="1503"/>
        <v/>
      </c>
      <c r="AF567" s="765" t="str">
        <f t="shared" si="1503"/>
        <v/>
      </c>
      <c r="AG567" s="765" t="str">
        <f t="shared" si="1503"/>
        <v/>
      </c>
      <c r="AH567" s="765" t="str">
        <f t="shared" si="1503"/>
        <v/>
      </c>
      <c r="AI567" s="765" t="str">
        <f t="shared" si="1503"/>
        <v/>
      </c>
      <c r="AJ567" s="765" t="str">
        <f t="shared" si="1503"/>
        <v/>
      </c>
      <c r="AK567" s="771"/>
      <c r="AL567" s="765" t="str">
        <f t="shared" ref="AL567:BB567" si="1504">IF(AL566="","",AL563*AL566)</f>
        <v/>
      </c>
      <c r="AM567" s="765" t="str">
        <f t="shared" si="1504"/>
        <v/>
      </c>
      <c r="AN567" s="765" t="str">
        <f t="shared" si="1504"/>
        <v/>
      </c>
      <c r="AO567" s="765">
        <f t="shared" si="1504"/>
        <v>384</v>
      </c>
      <c r="AP567" s="765" t="str">
        <f t="shared" si="1504"/>
        <v/>
      </c>
      <c r="AQ567" s="765">
        <f t="shared" si="1504"/>
        <v>240</v>
      </c>
      <c r="AR567" s="765" t="str">
        <f t="shared" si="1504"/>
        <v/>
      </c>
      <c r="AS567" s="765" t="str">
        <f t="shared" si="1504"/>
        <v/>
      </c>
      <c r="AT567" s="765" t="str">
        <f t="shared" si="1504"/>
        <v/>
      </c>
      <c r="AU567" s="765" t="str">
        <f t="shared" si="1504"/>
        <v/>
      </c>
      <c r="AV567" s="765" t="str">
        <f t="shared" si="1504"/>
        <v/>
      </c>
      <c r="AW567" s="765" t="str">
        <f t="shared" si="1504"/>
        <v/>
      </c>
      <c r="AX567" s="765" t="str">
        <f t="shared" si="1504"/>
        <v/>
      </c>
      <c r="AY567" s="765" t="str">
        <f t="shared" si="1504"/>
        <v/>
      </c>
      <c r="AZ567" s="765" t="str">
        <f t="shared" si="1504"/>
        <v/>
      </c>
      <c r="BA567" s="765" t="str">
        <f t="shared" si="1504"/>
        <v/>
      </c>
      <c r="BB567" s="765" t="str">
        <f t="shared" si="1504"/>
        <v/>
      </c>
      <c r="BC567" s="771"/>
      <c r="BD567" s="765" t="str">
        <f t="shared" ref="BD567:BT567" si="1505">IF(BD566="","",BD563*BD566)</f>
        <v/>
      </c>
      <c r="BE567" s="765" t="str">
        <f t="shared" si="1505"/>
        <v/>
      </c>
      <c r="BF567" s="765">
        <f t="shared" si="1505"/>
        <v>700</v>
      </c>
      <c r="BG567" s="765" t="str">
        <f t="shared" si="1505"/>
        <v/>
      </c>
      <c r="BH567" s="765" t="str">
        <f t="shared" si="1505"/>
        <v/>
      </c>
      <c r="BI567" s="765" t="str">
        <f t="shared" si="1505"/>
        <v/>
      </c>
      <c r="BJ567" s="765" t="str">
        <f t="shared" si="1505"/>
        <v/>
      </c>
      <c r="BK567" s="765">
        <f t="shared" si="1505"/>
        <v>72</v>
      </c>
      <c r="BL567" s="765" t="str">
        <f t="shared" si="1505"/>
        <v/>
      </c>
      <c r="BM567" s="765" t="str">
        <f t="shared" si="1505"/>
        <v/>
      </c>
      <c r="BN567" s="765" t="str">
        <f t="shared" si="1505"/>
        <v/>
      </c>
      <c r="BO567" s="765" t="str">
        <f t="shared" si="1505"/>
        <v/>
      </c>
      <c r="BP567" s="765" t="str">
        <f t="shared" si="1505"/>
        <v/>
      </c>
      <c r="BQ567" s="765" t="str">
        <f t="shared" si="1505"/>
        <v/>
      </c>
      <c r="BR567" s="765" t="str">
        <f t="shared" si="1505"/>
        <v/>
      </c>
      <c r="BS567" s="765" t="str">
        <f t="shared" si="1505"/>
        <v/>
      </c>
      <c r="BT567" s="765" t="str">
        <f t="shared" si="1505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7"/>
        <v/>
      </c>
      <c r="CE567" s="89" t="str">
        <f t="shared" si="1487"/>
        <v/>
      </c>
      <c r="CF567" s="90" t="str">
        <f t="shared" si="1487"/>
        <v/>
      </c>
      <c r="CG567" s="90" t="str">
        <f t="shared" si="1487"/>
        <v/>
      </c>
      <c r="CH567" s="90" t="str">
        <f t="shared" si="1487"/>
        <v/>
      </c>
      <c r="CI567" s="90" t="str">
        <f t="shared" si="1487"/>
        <v/>
      </c>
      <c r="CJ567" s="90" t="str">
        <f t="shared" si="1487"/>
        <v/>
      </c>
      <c r="CK567" s="156" t="str">
        <f t="shared" si="1487"/>
        <v/>
      </c>
      <c r="CL567" s="156">
        <f t="shared" si="1487"/>
        <v>72</v>
      </c>
      <c r="CM567" s="156">
        <f t="shared" si="1487"/>
        <v>700</v>
      </c>
      <c r="CN567" s="90" t="str">
        <f t="shared" si="1487"/>
        <v/>
      </c>
      <c r="CO567" s="90" t="str">
        <f t="shared" si="1487"/>
        <v/>
      </c>
      <c r="CP567" s="90" t="str">
        <f t="shared" si="1487"/>
        <v/>
      </c>
      <c r="CQ567" s="90" t="str">
        <f t="shared" si="1487"/>
        <v/>
      </c>
      <c r="CR567" s="90" t="str">
        <f t="shared" si="1487"/>
        <v/>
      </c>
      <c r="CS567" s="89" t="str">
        <f t="shared" si="1487"/>
        <v/>
      </c>
      <c r="CT567" s="524" t="str">
        <f t="shared" si="1487"/>
        <v/>
      </c>
      <c r="CU567" s="552" t="str">
        <f t="shared" si="1488"/>
        <v/>
      </c>
      <c r="CV567" s="553" t="str">
        <f t="shared" si="1488"/>
        <v/>
      </c>
      <c r="CW567" s="554" t="str">
        <f t="shared" si="1488"/>
        <v/>
      </c>
      <c r="CX567" s="554" t="str">
        <f t="shared" si="1488"/>
        <v/>
      </c>
      <c r="CY567" s="554" t="str">
        <f t="shared" si="1488"/>
        <v/>
      </c>
      <c r="CZ567" s="554" t="str">
        <f t="shared" si="1488"/>
        <v/>
      </c>
      <c r="DA567" s="554" t="str">
        <f t="shared" si="1488"/>
        <v/>
      </c>
      <c r="DB567" s="555" t="str">
        <f t="shared" si="1488"/>
        <v/>
      </c>
      <c r="DC567" s="555">
        <f t="shared" si="1488"/>
        <v>72</v>
      </c>
      <c r="DD567" s="555">
        <f t="shared" si="1488"/>
        <v>700</v>
      </c>
      <c r="DE567" s="554" t="str">
        <f t="shared" si="1488"/>
        <v/>
      </c>
      <c r="DF567" s="554" t="str">
        <f t="shared" si="1488"/>
        <v/>
      </c>
      <c r="DG567" s="554" t="str">
        <f t="shared" si="1488"/>
        <v/>
      </c>
      <c r="DH567" s="554" t="str">
        <f t="shared" si="1488"/>
        <v/>
      </c>
      <c r="DI567" s="554" t="str">
        <f t="shared" si="1488"/>
        <v/>
      </c>
      <c r="DJ567" s="553" t="str">
        <f t="shared" si="1488"/>
        <v/>
      </c>
      <c r="DK567" s="552" t="str">
        <f t="shared" si="1489"/>
        <v/>
      </c>
      <c r="DL567" s="897">
        <f t="shared" si="1490"/>
        <v>0</v>
      </c>
      <c r="DM567" s="852">
        <f t="shared" si="1491"/>
        <v>0</v>
      </c>
      <c r="DN567" s="852">
        <f t="shared" si="1492"/>
        <v>2</v>
      </c>
      <c r="DO567" s="852">
        <f t="shared" si="1493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51" t="s">
        <v>736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261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88"/>
        <v/>
      </c>
      <c r="CV568" s="541" t="str">
        <f t="shared" si="1488"/>
        <v/>
      </c>
      <c r="CW568" s="542" t="str">
        <f t="shared" si="1488"/>
        <v/>
      </c>
      <c r="CX568" s="542" t="str">
        <f t="shared" si="1488"/>
        <v/>
      </c>
      <c r="CY568" s="542" t="str">
        <f t="shared" si="1488"/>
        <v/>
      </c>
      <c r="CZ568" s="542" t="str">
        <f t="shared" si="1488"/>
        <v/>
      </c>
      <c r="DA568" s="542" t="str">
        <f t="shared" si="1488"/>
        <v/>
      </c>
      <c r="DB568" s="543" t="str">
        <f t="shared" si="1488"/>
        <v/>
      </c>
      <c r="DC568" s="543" t="str">
        <f t="shared" si="1488"/>
        <v/>
      </c>
      <c r="DD568" s="543" t="str">
        <f t="shared" si="1488"/>
        <v/>
      </c>
      <c r="DE568" s="542" t="str">
        <f t="shared" si="1488"/>
        <v/>
      </c>
      <c r="DF568" s="542" t="str">
        <f t="shared" si="1488"/>
        <v/>
      </c>
      <c r="DG568" s="542" t="str">
        <f t="shared" si="1488"/>
        <v/>
      </c>
      <c r="DH568" s="542" t="str">
        <f t="shared" si="1488"/>
        <v/>
      </c>
      <c r="DI568" s="542" t="str">
        <f t="shared" si="1488"/>
        <v/>
      </c>
      <c r="DJ568" s="541" t="str">
        <f t="shared" si="1488"/>
        <v/>
      </c>
      <c r="DK568" s="540" t="str">
        <f t="shared" si="1489"/>
        <v/>
      </c>
      <c r="DL568" s="897">
        <f t="shared" si="1490"/>
        <v>0</v>
      </c>
      <c r="DM568" s="852">
        <f t="shared" si="1491"/>
        <v>0</v>
      </c>
      <c r="DN568" s="852">
        <f t="shared" si="1492"/>
        <v>0</v>
      </c>
      <c r="DO568" s="852">
        <f t="shared" si="1493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289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7"/>
        <v/>
      </c>
      <c r="CE569" s="89" t="str">
        <f t="shared" si="1487"/>
        <v/>
      </c>
      <c r="CF569" s="90" t="str">
        <f t="shared" si="1487"/>
        <v/>
      </c>
      <c r="CG569" s="90" t="str">
        <f t="shared" si="1487"/>
        <v/>
      </c>
      <c r="CH569" s="90" t="str">
        <f t="shared" si="1487"/>
        <v/>
      </c>
      <c r="CI569" s="90" t="str">
        <f t="shared" si="1487"/>
        <v/>
      </c>
      <c r="CJ569" s="90" t="str">
        <f t="shared" si="1487"/>
        <v/>
      </c>
      <c r="CK569" s="156" t="str">
        <f t="shared" si="1487"/>
        <v/>
      </c>
      <c r="CL569" s="156">
        <f t="shared" si="1487"/>
        <v>78</v>
      </c>
      <c r="CM569" s="156" t="str">
        <f t="shared" si="1487"/>
        <v/>
      </c>
      <c r="CN569" s="90" t="str">
        <f t="shared" si="1487"/>
        <v/>
      </c>
      <c r="CO569" s="90" t="str">
        <f t="shared" si="1487"/>
        <v/>
      </c>
      <c r="CP569" s="90" t="str">
        <f t="shared" si="1487"/>
        <v/>
      </c>
      <c r="CQ569" s="90" t="str">
        <f t="shared" si="1487"/>
        <v/>
      </c>
      <c r="CR569" s="90" t="str">
        <f t="shared" si="1487"/>
        <v/>
      </c>
      <c r="CS569" s="89" t="str">
        <f t="shared" si="1487"/>
        <v/>
      </c>
      <c r="CT569" s="524" t="str">
        <f t="shared" si="1487"/>
        <v/>
      </c>
      <c r="CU569" s="552" t="str">
        <f t="shared" si="1488"/>
        <v/>
      </c>
      <c r="CV569" s="553" t="str">
        <f t="shared" si="1488"/>
        <v/>
      </c>
      <c r="CW569" s="554" t="str">
        <f t="shared" si="1488"/>
        <v/>
      </c>
      <c r="CX569" s="554" t="str">
        <f t="shared" si="1488"/>
        <v/>
      </c>
      <c r="CY569" s="554" t="str">
        <f t="shared" si="1488"/>
        <v/>
      </c>
      <c r="CZ569" s="554" t="str">
        <f t="shared" si="1488"/>
        <v/>
      </c>
      <c r="DA569" s="554" t="str">
        <f t="shared" si="1488"/>
        <v/>
      </c>
      <c r="DB569" s="555" t="str">
        <f t="shared" si="1488"/>
        <v/>
      </c>
      <c r="DC569" s="555">
        <f t="shared" si="1488"/>
        <v>78</v>
      </c>
      <c r="DD569" s="555" t="str">
        <f t="shared" si="1488"/>
        <v/>
      </c>
      <c r="DE569" s="554" t="str">
        <f t="shared" si="1488"/>
        <v/>
      </c>
      <c r="DF569" s="554" t="str">
        <f t="shared" si="1488"/>
        <v/>
      </c>
      <c r="DG569" s="554" t="str">
        <f t="shared" si="1488"/>
        <v/>
      </c>
      <c r="DH569" s="554" t="str">
        <f t="shared" si="1488"/>
        <v/>
      </c>
      <c r="DI569" s="554" t="str">
        <f t="shared" si="1488"/>
        <v/>
      </c>
      <c r="DJ569" s="553" t="str">
        <f t="shared" si="1488"/>
        <v/>
      </c>
      <c r="DK569" s="552" t="str">
        <f t="shared" si="1489"/>
        <v/>
      </c>
      <c r="DL569" s="897">
        <f t="shared" si="1490"/>
        <v>0</v>
      </c>
      <c r="DM569" s="852">
        <f t="shared" si="1491"/>
        <v>0</v>
      </c>
      <c r="DN569" s="852">
        <f t="shared" si="1492"/>
        <v>0</v>
      </c>
      <c r="DO569" s="852">
        <f t="shared" si="1493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6">1160*$K$1</f>
        <v>1160</v>
      </c>
      <c r="D570" s="766">
        <f t="shared" si="1506"/>
        <v>1160</v>
      </c>
      <c r="E570" s="766">
        <f t="shared" si="1506"/>
        <v>1160</v>
      </c>
      <c r="F570" s="766">
        <f t="shared" si="1506"/>
        <v>1160</v>
      </c>
      <c r="G570" s="766">
        <f t="shared" si="1506"/>
        <v>1160</v>
      </c>
      <c r="H570" s="766">
        <f t="shared" si="1506"/>
        <v>1160</v>
      </c>
      <c r="I570" s="766">
        <f t="shared" si="1506"/>
        <v>1160</v>
      </c>
      <c r="J570" s="766">
        <f t="shared" si="1506"/>
        <v>1160</v>
      </c>
      <c r="K570" s="766">
        <f t="shared" si="1506"/>
        <v>1160</v>
      </c>
      <c r="L570" s="766">
        <f t="shared" si="1506"/>
        <v>1160</v>
      </c>
      <c r="M570" s="766">
        <f t="shared" si="1506"/>
        <v>1160</v>
      </c>
      <c r="N570" s="766">
        <f t="shared" si="1506"/>
        <v>1160</v>
      </c>
      <c r="O570" s="766">
        <f t="shared" si="1506"/>
        <v>1160</v>
      </c>
      <c r="P570" s="766">
        <f t="shared" si="1506"/>
        <v>1160</v>
      </c>
      <c r="Q570" s="766">
        <f t="shared" si="1506"/>
        <v>1160</v>
      </c>
      <c r="R570" s="766">
        <f t="shared" si="1506"/>
        <v>1160</v>
      </c>
      <c r="S570" s="606"/>
      <c r="T570" s="766">
        <f>1160*$K$1</f>
        <v>1160</v>
      </c>
      <c r="U570" s="766">
        <f t="shared" ref="U570:AJ570" si="1507">1160*$K$1</f>
        <v>1160</v>
      </c>
      <c r="V570" s="766">
        <f t="shared" si="1507"/>
        <v>1160</v>
      </c>
      <c r="W570" s="766">
        <f t="shared" si="1507"/>
        <v>1160</v>
      </c>
      <c r="X570" s="766">
        <f t="shared" si="1507"/>
        <v>1160</v>
      </c>
      <c r="Y570" s="766">
        <f t="shared" si="1507"/>
        <v>1160</v>
      </c>
      <c r="Z570" s="766">
        <f t="shared" si="1507"/>
        <v>1160</v>
      </c>
      <c r="AA570" s="766">
        <f t="shared" si="1507"/>
        <v>1160</v>
      </c>
      <c r="AB570" s="766">
        <f t="shared" si="1507"/>
        <v>1160</v>
      </c>
      <c r="AC570" s="766">
        <f t="shared" si="1507"/>
        <v>1160</v>
      </c>
      <c r="AD570" s="766">
        <f t="shared" si="1507"/>
        <v>1160</v>
      </c>
      <c r="AE570" s="766">
        <f t="shared" si="1507"/>
        <v>1160</v>
      </c>
      <c r="AF570" s="766">
        <f t="shared" si="1507"/>
        <v>1160</v>
      </c>
      <c r="AG570" s="766">
        <f t="shared" si="1507"/>
        <v>1160</v>
      </c>
      <c r="AH570" s="766">
        <f t="shared" si="1507"/>
        <v>1160</v>
      </c>
      <c r="AI570" s="766">
        <f t="shared" si="1507"/>
        <v>1160</v>
      </c>
      <c r="AJ570" s="766">
        <f t="shared" si="1507"/>
        <v>1160</v>
      </c>
      <c r="AK570" s="606"/>
      <c r="AL570" s="766">
        <f>1160*$K$1</f>
        <v>1160</v>
      </c>
      <c r="AM570" s="766">
        <f t="shared" ref="AM570:BB570" si="1508">1160*$K$1</f>
        <v>1160</v>
      </c>
      <c r="AN570" s="766">
        <f t="shared" si="1508"/>
        <v>1160</v>
      </c>
      <c r="AO570" s="766">
        <f t="shared" si="1508"/>
        <v>1160</v>
      </c>
      <c r="AP570" s="766">
        <f t="shared" si="1508"/>
        <v>1160</v>
      </c>
      <c r="AQ570" s="766">
        <f t="shared" si="1508"/>
        <v>1160</v>
      </c>
      <c r="AR570" s="766">
        <f t="shared" si="1508"/>
        <v>1160</v>
      </c>
      <c r="AS570" s="766">
        <f t="shared" si="1508"/>
        <v>1160</v>
      </c>
      <c r="AT570" s="766">
        <f t="shared" si="1508"/>
        <v>1160</v>
      </c>
      <c r="AU570" s="766">
        <f t="shared" si="1508"/>
        <v>1160</v>
      </c>
      <c r="AV570" s="766">
        <f t="shared" si="1508"/>
        <v>1160</v>
      </c>
      <c r="AW570" s="766">
        <f t="shared" si="1508"/>
        <v>1160</v>
      </c>
      <c r="AX570" s="766">
        <f t="shared" si="1508"/>
        <v>1160</v>
      </c>
      <c r="AY570" s="766">
        <f t="shared" si="1508"/>
        <v>1160</v>
      </c>
      <c r="AZ570" s="766">
        <f t="shared" si="1508"/>
        <v>1160</v>
      </c>
      <c r="BA570" s="766">
        <f t="shared" si="1508"/>
        <v>1160</v>
      </c>
      <c r="BB570" s="766">
        <f t="shared" si="1508"/>
        <v>1160</v>
      </c>
      <c r="BC570" s="760"/>
      <c r="BD570" s="766">
        <f>1160*$K$1</f>
        <v>1160</v>
      </c>
      <c r="BE570" s="766">
        <f t="shared" ref="BE570:BY570" si="1509">1160*$K$1</f>
        <v>1160</v>
      </c>
      <c r="BF570" s="766">
        <f t="shared" si="1509"/>
        <v>1160</v>
      </c>
      <c r="BG570" s="766">
        <f t="shared" si="1509"/>
        <v>1160</v>
      </c>
      <c r="BH570" s="766">
        <f t="shared" si="1509"/>
        <v>1160</v>
      </c>
      <c r="BI570" s="766">
        <f t="shared" si="1509"/>
        <v>1160</v>
      </c>
      <c r="BJ570" s="766">
        <f t="shared" si="1509"/>
        <v>1160</v>
      </c>
      <c r="BK570" s="766">
        <v>1160</v>
      </c>
      <c r="BL570" s="766">
        <f t="shared" si="1509"/>
        <v>1160</v>
      </c>
      <c r="BM570" s="766">
        <f t="shared" si="1509"/>
        <v>1160</v>
      </c>
      <c r="BN570" s="766">
        <f t="shared" si="1509"/>
        <v>1160</v>
      </c>
      <c r="BO570" s="766">
        <f t="shared" si="1509"/>
        <v>1160</v>
      </c>
      <c r="BP570" s="766">
        <f t="shared" si="1509"/>
        <v>1160</v>
      </c>
      <c r="BQ570" s="766">
        <f t="shared" si="1509"/>
        <v>1160</v>
      </c>
      <c r="BR570" s="766">
        <f t="shared" si="1509"/>
        <v>1160</v>
      </c>
      <c r="BS570" s="766">
        <f t="shared" si="1509"/>
        <v>1160</v>
      </c>
      <c r="BT570" s="766">
        <f t="shared" si="1509"/>
        <v>1160</v>
      </c>
      <c r="BU570" s="760"/>
      <c r="BV570" s="766">
        <f t="shared" si="1509"/>
        <v>1160</v>
      </c>
      <c r="BW570" s="766">
        <f t="shared" si="1509"/>
        <v>1160</v>
      </c>
      <c r="BX570" s="766">
        <f t="shared" si="1509"/>
        <v>1160</v>
      </c>
      <c r="BY570" s="766">
        <f t="shared" si="1509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7"/>
        <v>1160</v>
      </c>
      <c r="CE570" s="89">
        <f t="shared" si="1487"/>
        <v>1160</v>
      </c>
      <c r="CF570" s="90">
        <f t="shared" si="1487"/>
        <v>1160</v>
      </c>
      <c r="CG570" s="90">
        <f t="shared" si="1487"/>
        <v>1160</v>
      </c>
      <c r="CH570" s="90">
        <f t="shared" si="1487"/>
        <v>1160</v>
      </c>
      <c r="CI570" s="90">
        <f t="shared" si="1487"/>
        <v>1160</v>
      </c>
      <c r="CJ570" s="90">
        <f t="shared" si="1487"/>
        <v>1160</v>
      </c>
      <c r="CK570" s="156">
        <f t="shared" si="1487"/>
        <v>1160</v>
      </c>
      <c r="CL570" s="156">
        <f t="shared" si="1487"/>
        <v>1160</v>
      </c>
      <c r="CM570" s="156">
        <f t="shared" si="1487"/>
        <v>1160</v>
      </c>
      <c r="CN570" s="90">
        <f t="shared" si="1487"/>
        <v>1160</v>
      </c>
      <c r="CO570" s="90">
        <f t="shared" si="1487"/>
        <v>1160</v>
      </c>
      <c r="CP570" s="90">
        <f t="shared" si="1487"/>
        <v>1160</v>
      </c>
      <c r="CQ570" s="90">
        <f t="shared" si="1487"/>
        <v>1160</v>
      </c>
      <c r="CR570" s="90">
        <f t="shared" si="1487"/>
        <v>1160</v>
      </c>
      <c r="CS570" s="89">
        <f t="shared" si="1487"/>
        <v>1160</v>
      </c>
      <c r="CT570" s="524">
        <f t="shared" si="1487"/>
        <v>1160</v>
      </c>
      <c r="CU570" s="552">
        <f t="shared" si="1488"/>
        <v>1160</v>
      </c>
      <c r="CV570" s="553">
        <f t="shared" si="1488"/>
        <v>1160</v>
      </c>
      <c r="CW570" s="554">
        <f t="shared" si="1488"/>
        <v>1160</v>
      </c>
      <c r="CX570" s="554">
        <f t="shared" si="1488"/>
        <v>1160</v>
      </c>
      <c r="CY570" s="554">
        <f t="shared" si="1488"/>
        <v>1160</v>
      </c>
      <c r="CZ570" s="554">
        <f t="shared" si="1488"/>
        <v>1160</v>
      </c>
      <c r="DA570" s="554">
        <f t="shared" si="1488"/>
        <v>1160</v>
      </c>
      <c r="DB570" s="555">
        <f t="shared" si="1488"/>
        <v>1160</v>
      </c>
      <c r="DC570" s="555">
        <f t="shared" si="1488"/>
        <v>1160</v>
      </c>
      <c r="DD570" s="555">
        <f t="shared" si="1488"/>
        <v>1160</v>
      </c>
      <c r="DE570" s="554">
        <f t="shared" si="1488"/>
        <v>1160</v>
      </c>
      <c r="DF570" s="554">
        <f t="shared" si="1488"/>
        <v>1160</v>
      </c>
      <c r="DG570" s="554">
        <f t="shared" si="1488"/>
        <v>1160</v>
      </c>
      <c r="DH570" s="554">
        <f t="shared" si="1488"/>
        <v>1160</v>
      </c>
      <c r="DI570" s="554">
        <f t="shared" si="1488"/>
        <v>1160</v>
      </c>
      <c r="DJ570" s="553">
        <f t="shared" si="1488"/>
        <v>1160</v>
      </c>
      <c r="DK570" s="552">
        <f t="shared" si="1489"/>
        <v>1160</v>
      </c>
      <c r="DL570" s="897">
        <f t="shared" si="1490"/>
        <v>17</v>
      </c>
      <c r="DM570" s="852">
        <f t="shared" si="1491"/>
        <v>17</v>
      </c>
      <c r="DN570" s="852">
        <f t="shared" si="1492"/>
        <v>17</v>
      </c>
      <c r="DO570" s="852">
        <f t="shared" si="1493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0">IF(DL571&lt;3,"",(SUM(B571:R571)-MIN(B571:R571)-MAX(B571:R571))/(DL571-2))</f>
        <v/>
      </c>
      <c r="CA571" s="626" t="str">
        <f t="shared" ref="CA571" si="1511">IF(DM571&lt;3,"",(SUM(T571:AJ571)-MIN(T571:AJ571)-MAX(T571:AJ571))/(DM571-2))</f>
        <v/>
      </c>
      <c r="CB571" s="626" t="str">
        <f t="shared" ref="CB571" si="1512">IF(DN571&lt;3,"",(SUM(AL571:BB571)-MIN(AL571:BB571)-MAX(AL571:BB571))/(DN571-2))</f>
        <v/>
      </c>
      <c r="CC571" s="695" t="str">
        <f t="shared" ref="CC571" si="1513">IF(DO571&lt;3,"",(SUM(BD571:BT571)-MIN(BD571:BT571)-MAX(BD571:BT571))/(DO571-2))</f>
        <v/>
      </c>
      <c r="CD571" s="135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4" t="str">
        <f t="shared" si="1487"/>
        <v/>
      </c>
      <c r="CF571" s="1355" t="str">
        <f t="shared" si="1487"/>
        <v/>
      </c>
      <c r="CG571" s="1355" t="str">
        <f t="shared" si="1487"/>
        <v/>
      </c>
      <c r="CH571" s="1355" t="str">
        <f t="shared" si="1487"/>
        <v/>
      </c>
      <c r="CI571" s="1355" t="str">
        <f t="shared" si="1487"/>
        <v/>
      </c>
      <c r="CJ571" s="1355" t="str">
        <f t="shared" si="1487"/>
        <v/>
      </c>
      <c r="CK571" s="1356" t="str">
        <f t="shared" si="1487"/>
        <v/>
      </c>
      <c r="CL571" s="1356">
        <f t="shared" si="1487"/>
        <v>5.9021526418786691E-3</v>
      </c>
      <c r="CM571" s="1356" t="str">
        <f t="shared" si="1487"/>
        <v/>
      </c>
      <c r="CN571" s="1355" t="str">
        <f t="shared" si="1487"/>
        <v/>
      </c>
      <c r="CO571" s="1355" t="str">
        <f t="shared" si="1487"/>
        <v/>
      </c>
      <c r="CP571" s="1355" t="str">
        <f t="shared" si="1487"/>
        <v/>
      </c>
      <c r="CQ571" s="1355" t="str">
        <f t="shared" si="1487"/>
        <v/>
      </c>
      <c r="CR571" s="1355" t="str">
        <f t="shared" si="1487"/>
        <v/>
      </c>
      <c r="CS571" s="1354" t="str">
        <f t="shared" si="1487"/>
        <v/>
      </c>
      <c r="CT571" s="1357" t="str">
        <f t="shared" si="1487"/>
        <v/>
      </c>
      <c r="CU571" s="540" t="str">
        <f t="shared" si="1488"/>
        <v/>
      </c>
      <c r="CV571" s="541" t="str">
        <f t="shared" si="1488"/>
        <v/>
      </c>
      <c r="CW571" s="542" t="str">
        <f t="shared" si="1488"/>
        <v/>
      </c>
      <c r="CX571" s="542" t="str">
        <f t="shared" si="1488"/>
        <v/>
      </c>
      <c r="CY571" s="542" t="str">
        <f t="shared" si="1488"/>
        <v/>
      </c>
      <c r="CZ571" s="542" t="str">
        <f t="shared" si="1488"/>
        <v/>
      </c>
      <c r="DA571" s="542" t="str">
        <f t="shared" si="1488"/>
        <v/>
      </c>
      <c r="DB571" s="543" t="str">
        <f t="shared" si="1488"/>
        <v/>
      </c>
      <c r="DC571" s="543">
        <f t="shared" si="1488"/>
        <v>5.9021526418786691E-3</v>
      </c>
      <c r="DD571" s="543" t="str">
        <f t="shared" si="1488"/>
        <v/>
      </c>
      <c r="DE571" s="542" t="str">
        <f t="shared" si="1488"/>
        <v/>
      </c>
      <c r="DF571" s="542" t="str">
        <f t="shared" si="1488"/>
        <v/>
      </c>
      <c r="DG571" s="542" t="str">
        <f t="shared" si="1488"/>
        <v/>
      </c>
      <c r="DH571" s="542" t="str">
        <f t="shared" si="1488"/>
        <v/>
      </c>
      <c r="DI571" s="542" t="str">
        <f t="shared" si="1488"/>
        <v/>
      </c>
      <c r="DJ571" s="541" t="str">
        <f t="shared" si="1488"/>
        <v/>
      </c>
      <c r="DK571" s="540" t="str">
        <f t="shared" si="1489"/>
        <v/>
      </c>
      <c r="DL571" s="657">
        <f t="shared" si="1490"/>
        <v>0</v>
      </c>
      <c r="DM571" s="106">
        <f t="shared" si="1491"/>
        <v>0</v>
      </c>
      <c r="DN571" s="106">
        <f t="shared" si="1492"/>
        <v>0</v>
      </c>
      <c r="DO571" s="106">
        <f t="shared" si="1493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285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4"/>
        <v/>
      </c>
      <c r="CF572" s="90" t="str">
        <f t="shared" si="1514"/>
        <v/>
      </c>
      <c r="CG572" s="90" t="str">
        <f t="shared" si="1514"/>
        <v/>
      </c>
      <c r="CH572" s="90" t="str">
        <f t="shared" si="1514"/>
        <v/>
      </c>
      <c r="CI572" s="90" t="str">
        <f t="shared" si="1514"/>
        <v/>
      </c>
      <c r="CJ572" s="90" t="str">
        <f t="shared" si="1514"/>
        <v/>
      </c>
      <c r="CK572" s="156" t="str">
        <f t="shared" si="1514"/>
        <v/>
      </c>
      <c r="CL572" s="1325">
        <f t="shared" si="1514"/>
        <v>6.6660000000000004</v>
      </c>
      <c r="CM572" s="156" t="str">
        <f t="shared" si="1514"/>
        <v/>
      </c>
      <c r="CN572" s="90" t="str">
        <f t="shared" si="1514"/>
        <v/>
      </c>
      <c r="CO572" s="90" t="str">
        <f t="shared" si="1514"/>
        <v/>
      </c>
      <c r="CP572" s="90" t="str">
        <f t="shared" si="1514"/>
        <v/>
      </c>
      <c r="CQ572" s="90" t="str">
        <f t="shared" si="1514"/>
        <v/>
      </c>
      <c r="CR572" s="90" t="str">
        <f t="shared" si="1514"/>
        <v/>
      </c>
      <c r="CS572" s="89" t="str">
        <f t="shared" si="1514"/>
        <v/>
      </c>
      <c r="CT572" s="524" t="str">
        <f t="shared" si="1514"/>
        <v/>
      </c>
      <c r="CU572" s="552" t="str">
        <f t="shared" ref="CU572:DJ584" si="151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5"/>
        <v/>
      </c>
      <c r="CW572" s="554" t="str">
        <f t="shared" si="1515"/>
        <v/>
      </c>
      <c r="CX572" s="554" t="str">
        <f t="shared" si="1515"/>
        <v/>
      </c>
      <c r="CY572" s="554" t="str">
        <f t="shared" si="1515"/>
        <v/>
      </c>
      <c r="CZ572" s="554" t="str">
        <f t="shared" si="1515"/>
        <v/>
      </c>
      <c r="DA572" s="554" t="str">
        <f t="shared" si="1515"/>
        <v/>
      </c>
      <c r="DB572" s="555" t="str">
        <f t="shared" si="1515"/>
        <v/>
      </c>
      <c r="DC572" s="555">
        <f t="shared" si="1515"/>
        <v>6.6660000000000004</v>
      </c>
      <c r="DD572" s="555" t="str">
        <f t="shared" si="1515"/>
        <v/>
      </c>
      <c r="DE572" s="554" t="str">
        <f t="shared" si="1515"/>
        <v/>
      </c>
      <c r="DF572" s="554" t="str">
        <f t="shared" si="1515"/>
        <v/>
      </c>
      <c r="DG572" s="554" t="str">
        <f t="shared" si="1515"/>
        <v/>
      </c>
      <c r="DH572" s="554" t="str">
        <f t="shared" si="1515"/>
        <v/>
      </c>
      <c r="DI572" s="554" t="str">
        <f t="shared" si="1515"/>
        <v/>
      </c>
      <c r="DJ572" s="553" t="str">
        <f t="shared" si="1515"/>
        <v/>
      </c>
      <c r="DK572" s="552" t="str">
        <f t="shared" ref="DK572:DK595" si="151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7">COUNT(B572:R572)</f>
        <v>0</v>
      </c>
      <c r="DM572" s="852">
        <f t="shared" ref="DM572:DM578" si="1518">COUNT(T572:AJ572)</f>
        <v>0</v>
      </c>
      <c r="DN572" s="852">
        <f t="shared" ref="DN572:DN578" si="1519">COUNT(AL572:BB572)</f>
        <v>0</v>
      </c>
      <c r="DO572" s="852">
        <f t="shared" ref="DO572:DO578" si="1520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283</v>
      </c>
      <c r="B573" s="765" t="str">
        <f t="shared" ref="B573:R573" si="1521">IF(B572="","",B569*B572)</f>
        <v/>
      </c>
      <c r="C573" s="765" t="str">
        <f t="shared" si="1521"/>
        <v/>
      </c>
      <c r="D573" s="765" t="str">
        <f t="shared" si="1521"/>
        <v/>
      </c>
      <c r="E573" s="765" t="str">
        <f t="shared" si="1521"/>
        <v/>
      </c>
      <c r="F573" s="765" t="str">
        <f t="shared" si="1521"/>
        <v/>
      </c>
      <c r="G573" s="765" t="str">
        <f t="shared" si="1521"/>
        <v/>
      </c>
      <c r="H573" s="765" t="str">
        <f t="shared" si="1521"/>
        <v/>
      </c>
      <c r="I573" s="765" t="str">
        <f t="shared" si="1521"/>
        <v/>
      </c>
      <c r="J573" s="765" t="str">
        <f t="shared" si="1521"/>
        <v/>
      </c>
      <c r="K573" s="765" t="str">
        <f t="shared" si="1521"/>
        <v/>
      </c>
      <c r="L573" s="765" t="str">
        <f t="shared" si="1521"/>
        <v/>
      </c>
      <c r="M573" s="765" t="str">
        <f t="shared" si="1521"/>
        <v/>
      </c>
      <c r="N573" s="765" t="str">
        <f t="shared" si="1521"/>
        <v/>
      </c>
      <c r="O573" s="765" t="str">
        <f t="shared" si="1521"/>
        <v/>
      </c>
      <c r="P573" s="765" t="str">
        <f t="shared" si="1521"/>
        <v/>
      </c>
      <c r="Q573" s="765" t="str">
        <f t="shared" si="1521"/>
        <v/>
      </c>
      <c r="R573" s="765" t="str">
        <f t="shared" si="1521"/>
        <v/>
      </c>
      <c r="S573" s="771"/>
      <c r="T573" s="765" t="str">
        <f t="shared" ref="T573:AJ573" si="1522">IF(T572="","",T569*T572)</f>
        <v/>
      </c>
      <c r="U573" s="765" t="str">
        <f t="shared" si="1522"/>
        <v/>
      </c>
      <c r="V573" s="765" t="str">
        <f t="shared" si="1522"/>
        <v/>
      </c>
      <c r="W573" s="765" t="str">
        <f t="shared" si="1522"/>
        <v/>
      </c>
      <c r="X573" s="765" t="str">
        <f t="shared" si="1522"/>
        <v/>
      </c>
      <c r="Y573" s="765" t="str">
        <f t="shared" si="1522"/>
        <v/>
      </c>
      <c r="Z573" s="765" t="str">
        <f t="shared" si="1522"/>
        <v/>
      </c>
      <c r="AA573" s="765" t="str">
        <f t="shared" si="1522"/>
        <v/>
      </c>
      <c r="AB573" s="765" t="str">
        <f t="shared" si="1522"/>
        <v/>
      </c>
      <c r="AC573" s="765" t="str">
        <f t="shared" si="1522"/>
        <v/>
      </c>
      <c r="AD573" s="765" t="str">
        <f t="shared" si="1522"/>
        <v/>
      </c>
      <c r="AE573" s="765" t="str">
        <f t="shared" si="1522"/>
        <v/>
      </c>
      <c r="AF573" s="765" t="str">
        <f t="shared" si="1522"/>
        <v/>
      </c>
      <c r="AG573" s="765" t="str">
        <f t="shared" si="1522"/>
        <v/>
      </c>
      <c r="AH573" s="765" t="str">
        <f t="shared" si="1522"/>
        <v/>
      </c>
      <c r="AI573" s="765" t="str">
        <f t="shared" si="1522"/>
        <v/>
      </c>
      <c r="AJ573" s="765" t="str">
        <f t="shared" si="1522"/>
        <v/>
      </c>
      <c r="AK573" s="771"/>
      <c r="AL573" s="765" t="str">
        <f t="shared" ref="AL573:BB573" si="1523">IF(AL572="","",AL569*AL572)</f>
        <v/>
      </c>
      <c r="AM573" s="765" t="str">
        <f t="shared" si="1523"/>
        <v/>
      </c>
      <c r="AN573" s="765" t="str">
        <f t="shared" si="1523"/>
        <v/>
      </c>
      <c r="AO573" s="765" t="str">
        <f t="shared" si="1523"/>
        <v/>
      </c>
      <c r="AP573" s="765" t="str">
        <f t="shared" si="1523"/>
        <v/>
      </c>
      <c r="AQ573" s="765" t="str">
        <f t="shared" si="1523"/>
        <v/>
      </c>
      <c r="AR573" s="765" t="str">
        <f t="shared" si="1523"/>
        <v/>
      </c>
      <c r="AS573" s="765" t="str">
        <f t="shared" si="1523"/>
        <v/>
      </c>
      <c r="AT573" s="765" t="str">
        <f t="shared" si="1523"/>
        <v/>
      </c>
      <c r="AU573" s="765" t="str">
        <f t="shared" si="1523"/>
        <v/>
      </c>
      <c r="AV573" s="765" t="str">
        <f t="shared" si="1523"/>
        <v/>
      </c>
      <c r="AW573" s="765" t="str">
        <f t="shared" si="1523"/>
        <v/>
      </c>
      <c r="AX573" s="765" t="str">
        <f t="shared" si="1523"/>
        <v/>
      </c>
      <c r="AY573" s="765" t="str">
        <f t="shared" si="1523"/>
        <v/>
      </c>
      <c r="AZ573" s="765" t="str">
        <f t="shared" si="1523"/>
        <v/>
      </c>
      <c r="BA573" s="765" t="str">
        <f t="shared" si="1523"/>
        <v/>
      </c>
      <c r="BB573" s="765" t="str">
        <f t="shared" si="1523"/>
        <v/>
      </c>
      <c r="BC573" s="771"/>
      <c r="BD573" s="765" t="str">
        <f t="shared" ref="BD573:BT573" si="1524">IF(BD572="","",BD569*BD572)</f>
        <v/>
      </c>
      <c r="BE573" s="765" t="str">
        <f t="shared" si="1524"/>
        <v/>
      </c>
      <c r="BF573" s="765">
        <f t="shared" si="1524"/>
        <v>519.94799999999998</v>
      </c>
      <c r="BG573" s="765" t="str">
        <f t="shared" si="1524"/>
        <v/>
      </c>
      <c r="BH573" s="765" t="str">
        <f t="shared" si="1524"/>
        <v/>
      </c>
      <c r="BI573" s="765" t="str">
        <f t="shared" si="1524"/>
        <v/>
      </c>
      <c r="BJ573" s="765" t="str">
        <f t="shared" si="1524"/>
        <v/>
      </c>
      <c r="BK573" s="765" t="str">
        <f t="shared" si="1524"/>
        <v/>
      </c>
      <c r="BL573" s="765" t="str">
        <f t="shared" si="1524"/>
        <v/>
      </c>
      <c r="BM573" s="765" t="str">
        <f t="shared" si="1524"/>
        <v/>
      </c>
      <c r="BN573" s="765" t="str">
        <f t="shared" si="1524"/>
        <v/>
      </c>
      <c r="BO573" s="765" t="str">
        <f t="shared" si="1524"/>
        <v/>
      </c>
      <c r="BP573" s="765" t="str">
        <f t="shared" si="1524"/>
        <v/>
      </c>
      <c r="BQ573" s="765" t="str">
        <f t="shared" si="1524"/>
        <v/>
      </c>
      <c r="BR573" s="765" t="str">
        <f t="shared" si="1524"/>
        <v/>
      </c>
      <c r="BS573" s="765" t="str">
        <f t="shared" si="1524"/>
        <v/>
      </c>
      <c r="BT573" s="765" t="str">
        <f t="shared" si="1524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4"/>
        <v/>
      </c>
      <c r="CE573" s="89" t="str">
        <f t="shared" si="1514"/>
        <v/>
      </c>
      <c r="CF573" s="90" t="str">
        <f t="shared" si="1514"/>
        <v/>
      </c>
      <c r="CG573" s="90" t="str">
        <f t="shared" si="1514"/>
        <v/>
      </c>
      <c r="CH573" s="90" t="str">
        <f t="shared" si="1514"/>
        <v/>
      </c>
      <c r="CI573" s="90" t="str">
        <f t="shared" si="1514"/>
        <v/>
      </c>
      <c r="CJ573" s="90" t="str">
        <f t="shared" si="1514"/>
        <v/>
      </c>
      <c r="CK573" s="156" t="str">
        <f t="shared" si="1514"/>
        <v/>
      </c>
      <c r="CL573" s="156">
        <f t="shared" si="1514"/>
        <v>519.94799999999998</v>
      </c>
      <c r="CM573" s="156" t="str">
        <f t="shared" si="1514"/>
        <v/>
      </c>
      <c r="CN573" s="90" t="str">
        <f t="shared" si="1514"/>
        <v/>
      </c>
      <c r="CO573" s="90" t="str">
        <f t="shared" si="1514"/>
        <v/>
      </c>
      <c r="CP573" s="90" t="str">
        <f t="shared" si="1514"/>
        <v/>
      </c>
      <c r="CQ573" s="90" t="str">
        <f t="shared" si="1514"/>
        <v/>
      </c>
      <c r="CR573" s="90" t="str">
        <f t="shared" si="1514"/>
        <v/>
      </c>
      <c r="CS573" s="89" t="str">
        <f t="shared" si="1514"/>
        <v/>
      </c>
      <c r="CT573" s="524" t="str">
        <f t="shared" si="1514"/>
        <v/>
      </c>
      <c r="CU573" s="552" t="str">
        <f t="shared" si="1515"/>
        <v/>
      </c>
      <c r="CV573" s="553" t="str">
        <f t="shared" si="1515"/>
        <v/>
      </c>
      <c r="CW573" s="554" t="str">
        <f t="shared" si="1515"/>
        <v/>
      </c>
      <c r="CX573" s="554" t="str">
        <f t="shared" si="1515"/>
        <v/>
      </c>
      <c r="CY573" s="554" t="str">
        <f t="shared" si="1515"/>
        <v/>
      </c>
      <c r="CZ573" s="554" t="str">
        <f t="shared" si="1515"/>
        <v/>
      </c>
      <c r="DA573" s="554" t="str">
        <f t="shared" si="1515"/>
        <v/>
      </c>
      <c r="DB573" s="555" t="str">
        <f t="shared" si="1515"/>
        <v/>
      </c>
      <c r="DC573" s="555">
        <f t="shared" si="1515"/>
        <v>519.94799999999998</v>
      </c>
      <c r="DD573" s="555" t="str">
        <f t="shared" si="1515"/>
        <v/>
      </c>
      <c r="DE573" s="554" t="str">
        <f t="shared" si="1515"/>
        <v/>
      </c>
      <c r="DF573" s="554" t="str">
        <f t="shared" si="1515"/>
        <v/>
      </c>
      <c r="DG573" s="554" t="str">
        <f t="shared" si="1515"/>
        <v/>
      </c>
      <c r="DH573" s="554" t="str">
        <f t="shared" si="1515"/>
        <v/>
      </c>
      <c r="DI573" s="554" t="str">
        <f t="shared" si="1515"/>
        <v/>
      </c>
      <c r="DJ573" s="553" t="str">
        <f t="shared" si="1515"/>
        <v/>
      </c>
      <c r="DK573" s="552" t="str">
        <f t="shared" si="1516"/>
        <v/>
      </c>
      <c r="DL573" s="897">
        <f t="shared" si="1517"/>
        <v>0</v>
      </c>
      <c r="DM573" s="852">
        <f t="shared" si="1518"/>
        <v>0</v>
      </c>
      <c r="DN573" s="852">
        <f t="shared" si="1519"/>
        <v>0</v>
      </c>
      <c r="DO573" s="852">
        <f t="shared" si="1520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4"/>
        <v/>
      </c>
      <c r="CE574" s="89" t="str">
        <f t="shared" si="1514"/>
        <v/>
      </c>
      <c r="CF574" s="90" t="str">
        <f t="shared" si="1514"/>
        <v/>
      </c>
      <c r="CG574" s="90" t="str">
        <f t="shared" si="1514"/>
        <v/>
      </c>
      <c r="CH574" s="90" t="str">
        <f t="shared" si="1514"/>
        <v/>
      </c>
      <c r="CI574" s="90" t="str">
        <f t="shared" si="1514"/>
        <v/>
      </c>
      <c r="CJ574" s="90" t="str">
        <f t="shared" si="1514"/>
        <v/>
      </c>
      <c r="CK574" s="156" t="str">
        <f t="shared" si="1514"/>
        <v/>
      </c>
      <c r="CL574" s="156" t="str">
        <f t="shared" si="1514"/>
        <v/>
      </c>
      <c r="CM574" s="156" t="str">
        <f t="shared" si="1514"/>
        <v/>
      </c>
      <c r="CN574" s="90" t="str">
        <f t="shared" si="1514"/>
        <v/>
      </c>
      <c r="CO574" s="90" t="str">
        <f t="shared" si="1514"/>
        <v/>
      </c>
      <c r="CP574" s="90" t="str">
        <f t="shared" si="1514"/>
        <v/>
      </c>
      <c r="CQ574" s="90" t="str">
        <f t="shared" si="1514"/>
        <v/>
      </c>
      <c r="CR574" s="90" t="str">
        <f t="shared" si="1514"/>
        <v/>
      </c>
      <c r="CS574" s="89" t="str">
        <f t="shared" si="1514"/>
        <v/>
      </c>
      <c r="CT574" s="524" t="str">
        <f t="shared" si="1514"/>
        <v/>
      </c>
      <c r="CU574" s="552" t="str">
        <f t="shared" si="1515"/>
        <v/>
      </c>
      <c r="CV574" s="553" t="str">
        <f t="shared" si="1515"/>
        <v/>
      </c>
      <c r="CW574" s="554" t="str">
        <f t="shared" si="1515"/>
        <v/>
      </c>
      <c r="CX574" s="554" t="str">
        <f t="shared" si="1515"/>
        <v/>
      </c>
      <c r="CY574" s="554" t="str">
        <f t="shared" si="1515"/>
        <v/>
      </c>
      <c r="CZ574" s="554" t="str">
        <f t="shared" si="1515"/>
        <v/>
      </c>
      <c r="DA574" s="554" t="str">
        <f t="shared" si="1515"/>
        <v/>
      </c>
      <c r="DB574" s="555" t="str">
        <f t="shared" si="1515"/>
        <v/>
      </c>
      <c r="DC574" s="555" t="str">
        <f t="shared" si="1515"/>
        <v/>
      </c>
      <c r="DD574" s="555" t="str">
        <f t="shared" si="1515"/>
        <v/>
      </c>
      <c r="DE574" s="554" t="str">
        <f t="shared" si="1515"/>
        <v/>
      </c>
      <c r="DF574" s="554" t="str">
        <f t="shared" si="1515"/>
        <v/>
      </c>
      <c r="DG574" s="554" t="str">
        <f t="shared" si="1515"/>
        <v/>
      </c>
      <c r="DH574" s="554" t="str">
        <f t="shared" si="1515"/>
        <v/>
      </c>
      <c r="DI574" s="554" t="str">
        <f t="shared" si="1515"/>
        <v/>
      </c>
      <c r="DJ574" s="553" t="str">
        <f t="shared" si="1515"/>
        <v/>
      </c>
      <c r="DK574" s="552" t="str">
        <f t="shared" si="1516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4"/>
        <v/>
      </c>
      <c r="CE575" s="89" t="str">
        <f t="shared" si="1514"/>
        <v/>
      </c>
      <c r="CF575" s="90" t="str">
        <f t="shared" si="1514"/>
        <v/>
      </c>
      <c r="CG575" s="90" t="str">
        <f t="shared" si="1514"/>
        <v/>
      </c>
      <c r="CH575" s="90" t="str">
        <f t="shared" si="1514"/>
        <v/>
      </c>
      <c r="CI575" s="90" t="str">
        <f t="shared" si="1514"/>
        <v/>
      </c>
      <c r="CJ575" s="90" t="str">
        <f t="shared" si="1514"/>
        <v/>
      </c>
      <c r="CK575" s="156" t="str">
        <f t="shared" si="1514"/>
        <v/>
      </c>
      <c r="CL575" s="156" t="str">
        <f t="shared" si="1514"/>
        <v/>
      </c>
      <c r="CM575" s="156" t="str">
        <f t="shared" si="1514"/>
        <v/>
      </c>
      <c r="CN575" s="90" t="str">
        <f t="shared" si="1514"/>
        <v/>
      </c>
      <c r="CO575" s="90" t="str">
        <f t="shared" si="1514"/>
        <v/>
      </c>
      <c r="CP575" s="90" t="str">
        <f t="shared" si="1514"/>
        <v/>
      </c>
      <c r="CQ575" s="90" t="str">
        <f t="shared" si="1514"/>
        <v/>
      </c>
      <c r="CR575" s="90" t="str">
        <f t="shared" si="1514"/>
        <v/>
      </c>
      <c r="CS575" s="89" t="str">
        <f t="shared" si="1514"/>
        <v/>
      </c>
      <c r="CT575" s="524" t="str">
        <f t="shared" si="1514"/>
        <v/>
      </c>
      <c r="CU575" s="552" t="str">
        <f t="shared" si="1515"/>
        <v/>
      </c>
      <c r="CV575" s="553" t="str">
        <f t="shared" si="1515"/>
        <v/>
      </c>
      <c r="CW575" s="554" t="str">
        <f t="shared" si="1515"/>
        <v/>
      </c>
      <c r="CX575" s="554" t="str">
        <f t="shared" si="1515"/>
        <v/>
      </c>
      <c r="CY575" s="554" t="str">
        <f t="shared" si="1515"/>
        <v/>
      </c>
      <c r="CZ575" s="554" t="str">
        <f t="shared" si="1515"/>
        <v/>
      </c>
      <c r="DA575" s="554" t="str">
        <f t="shared" si="1515"/>
        <v/>
      </c>
      <c r="DB575" s="555" t="str">
        <f t="shared" si="1515"/>
        <v/>
      </c>
      <c r="DC575" s="555" t="str">
        <f t="shared" si="1515"/>
        <v/>
      </c>
      <c r="DD575" s="555" t="str">
        <f t="shared" si="1515"/>
        <v/>
      </c>
      <c r="DE575" s="554" t="str">
        <f t="shared" si="1515"/>
        <v/>
      </c>
      <c r="DF575" s="554" t="str">
        <f t="shared" si="1515"/>
        <v/>
      </c>
      <c r="DG575" s="554" t="str">
        <f t="shared" si="1515"/>
        <v/>
      </c>
      <c r="DH575" s="554" t="str">
        <f t="shared" si="1515"/>
        <v/>
      </c>
      <c r="DI575" s="554" t="str">
        <f t="shared" si="1515"/>
        <v/>
      </c>
      <c r="DJ575" s="553" t="str">
        <f t="shared" si="1515"/>
        <v/>
      </c>
      <c r="DK575" s="552" t="str">
        <f t="shared" si="1516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5">360*$K$1</f>
        <v>360</v>
      </c>
      <c r="D576" s="766">
        <f t="shared" si="1525"/>
        <v>360</v>
      </c>
      <c r="E576" s="766">
        <f t="shared" si="1525"/>
        <v>360</v>
      </c>
      <c r="F576" s="766">
        <f t="shared" si="1525"/>
        <v>360</v>
      </c>
      <c r="G576" s="766">
        <f t="shared" si="1525"/>
        <v>360</v>
      </c>
      <c r="H576" s="766">
        <f t="shared" si="1525"/>
        <v>360</v>
      </c>
      <c r="I576" s="766">
        <f t="shared" si="1525"/>
        <v>360</v>
      </c>
      <c r="J576" s="766">
        <f t="shared" si="1525"/>
        <v>360</v>
      </c>
      <c r="K576" s="766">
        <f t="shared" si="1525"/>
        <v>360</v>
      </c>
      <c r="L576" s="766">
        <f t="shared" si="1525"/>
        <v>360</v>
      </c>
      <c r="M576" s="766">
        <f t="shared" si="1525"/>
        <v>360</v>
      </c>
      <c r="N576" s="766">
        <f t="shared" si="1525"/>
        <v>360</v>
      </c>
      <c r="O576" s="766">
        <f t="shared" si="1525"/>
        <v>360</v>
      </c>
      <c r="P576" s="766">
        <f t="shared" si="1525"/>
        <v>360</v>
      </c>
      <c r="Q576" s="766">
        <f t="shared" si="1525"/>
        <v>360</v>
      </c>
      <c r="R576" s="766">
        <f t="shared" si="1525"/>
        <v>360</v>
      </c>
      <c r="S576" s="606"/>
      <c r="T576" s="766">
        <f>360*$K$1</f>
        <v>360</v>
      </c>
      <c r="U576" s="766">
        <f t="shared" ref="U576:AJ576" si="1526">360*$K$1</f>
        <v>360</v>
      </c>
      <c r="V576" s="766">
        <f t="shared" si="1526"/>
        <v>360</v>
      </c>
      <c r="W576" s="766">
        <f t="shared" si="1526"/>
        <v>360</v>
      </c>
      <c r="X576" s="766">
        <f t="shared" si="1526"/>
        <v>360</v>
      </c>
      <c r="Y576" s="766">
        <f t="shared" si="1526"/>
        <v>360</v>
      </c>
      <c r="Z576" s="766">
        <f t="shared" si="1526"/>
        <v>360</v>
      </c>
      <c r="AA576" s="766">
        <f t="shared" si="1526"/>
        <v>360</v>
      </c>
      <c r="AB576" s="766">
        <f t="shared" si="1526"/>
        <v>360</v>
      </c>
      <c r="AC576" s="766">
        <f t="shared" si="1526"/>
        <v>360</v>
      </c>
      <c r="AD576" s="766">
        <f t="shared" si="1526"/>
        <v>360</v>
      </c>
      <c r="AE576" s="766">
        <f t="shared" si="1526"/>
        <v>360</v>
      </c>
      <c r="AF576" s="766">
        <f t="shared" si="1526"/>
        <v>360</v>
      </c>
      <c r="AG576" s="766">
        <f t="shared" si="1526"/>
        <v>360</v>
      </c>
      <c r="AH576" s="766">
        <f t="shared" si="1526"/>
        <v>360</v>
      </c>
      <c r="AI576" s="766">
        <f t="shared" si="1526"/>
        <v>360</v>
      </c>
      <c r="AJ576" s="766">
        <f t="shared" si="1526"/>
        <v>360</v>
      </c>
      <c r="AK576" s="606"/>
      <c r="AL576" s="766">
        <f>360*$K$1</f>
        <v>360</v>
      </c>
      <c r="AM576" s="766">
        <f t="shared" ref="AM576:BB576" si="1527">360*$K$1</f>
        <v>360</v>
      </c>
      <c r="AN576" s="766">
        <f t="shared" si="1527"/>
        <v>360</v>
      </c>
      <c r="AO576" s="766">
        <f t="shared" si="1527"/>
        <v>360</v>
      </c>
      <c r="AP576" s="766">
        <v>360</v>
      </c>
      <c r="AQ576" s="766">
        <f t="shared" si="1527"/>
        <v>360</v>
      </c>
      <c r="AR576" s="766">
        <f t="shared" si="1527"/>
        <v>360</v>
      </c>
      <c r="AS576" s="766">
        <f t="shared" si="1527"/>
        <v>360</v>
      </c>
      <c r="AT576" s="766">
        <v>360</v>
      </c>
      <c r="AU576" s="766">
        <f t="shared" si="1527"/>
        <v>360</v>
      </c>
      <c r="AV576" s="766">
        <f t="shared" si="1527"/>
        <v>360</v>
      </c>
      <c r="AW576" s="766">
        <f t="shared" si="1527"/>
        <v>360</v>
      </c>
      <c r="AX576" s="766">
        <f t="shared" si="1527"/>
        <v>360</v>
      </c>
      <c r="AY576" s="766">
        <f t="shared" si="1527"/>
        <v>360</v>
      </c>
      <c r="AZ576" s="766">
        <f t="shared" si="1527"/>
        <v>360</v>
      </c>
      <c r="BA576" s="766">
        <f t="shared" si="1527"/>
        <v>360</v>
      </c>
      <c r="BB576" s="766">
        <f t="shared" si="1527"/>
        <v>360</v>
      </c>
      <c r="BC576" s="760"/>
      <c r="BD576" s="766">
        <f>360*$K$1</f>
        <v>360</v>
      </c>
      <c r="BE576" s="766">
        <f t="shared" ref="BE576:BY576" si="1528">360*$K$1</f>
        <v>360</v>
      </c>
      <c r="BF576" s="766">
        <f t="shared" si="1528"/>
        <v>360</v>
      </c>
      <c r="BG576" s="766">
        <f t="shared" si="1528"/>
        <v>360</v>
      </c>
      <c r="BH576" s="766">
        <v>360</v>
      </c>
      <c r="BI576" s="766">
        <f t="shared" si="1528"/>
        <v>360</v>
      </c>
      <c r="BJ576" s="766">
        <f t="shared" si="1528"/>
        <v>360</v>
      </c>
      <c r="BK576" s="766">
        <f t="shared" si="1528"/>
        <v>360</v>
      </c>
      <c r="BL576" s="766">
        <f t="shared" si="1528"/>
        <v>360</v>
      </c>
      <c r="BM576" s="766">
        <f t="shared" si="1528"/>
        <v>360</v>
      </c>
      <c r="BN576" s="766">
        <f t="shared" si="1528"/>
        <v>360</v>
      </c>
      <c r="BO576" s="766">
        <f t="shared" si="1528"/>
        <v>360</v>
      </c>
      <c r="BP576" s="766">
        <f t="shared" si="1528"/>
        <v>360</v>
      </c>
      <c r="BQ576" s="766">
        <f t="shared" si="1528"/>
        <v>360</v>
      </c>
      <c r="BR576" s="766">
        <f t="shared" si="1528"/>
        <v>360</v>
      </c>
      <c r="BS576" s="766">
        <f t="shared" si="1528"/>
        <v>360</v>
      </c>
      <c r="BT576" s="766">
        <f t="shared" si="1528"/>
        <v>360</v>
      </c>
      <c r="BU576" s="760"/>
      <c r="BV576" s="766">
        <f t="shared" si="1528"/>
        <v>360</v>
      </c>
      <c r="BW576" s="766">
        <f t="shared" si="1528"/>
        <v>360</v>
      </c>
      <c r="BX576" s="766">
        <f t="shared" si="1528"/>
        <v>360</v>
      </c>
      <c r="BY576" s="766">
        <f t="shared" si="1528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4"/>
        <v>360</v>
      </c>
      <c r="CE576" s="89">
        <f t="shared" si="1514"/>
        <v>360</v>
      </c>
      <c r="CF576" s="90">
        <f t="shared" si="1514"/>
        <v>360</v>
      </c>
      <c r="CG576" s="90">
        <f t="shared" si="1514"/>
        <v>360</v>
      </c>
      <c r="CH576" s="90">
        <f t="shared" si="1514"/>
        <v>360</v>
      </c>
      <c r="CI576" s="90">
        <f t="shared" si="1514"/>
        <v>360</v>
      </c>
      <c r="CJ576" s="90">
        <f t="shared" si="1514"/>
        <v>360</v>
      </c>
      <c r="CK576" s="156">
        <f t="shared" si="1514"/>
        <v>360</v>
      </c>
      <c r="CL576" s="156">
        <f t="shared" si="1514"/>
        <v>360</v>
      </c>
      <c r="CM576" s="156">
        <f t="shared" si="1514"/>
        <v>360</v>
      </c>
      <c r="CN576" s="90">
        <f t="shared" si="1514"/>
        <v>360</v>
      </c>
      <c r="CO576" s="90">
        <f t="shared" si="1514"/>
        <v>360</v>
      </c>
      <c r="CP576" s="90">
        <f t="shared" si="1514"/>
        <v>360</v>
      </c>
      <c r="CQ576" s="90">
        <f t="shared" si="1514"/>
        <v>360</v>
      </c>
      <c r="CR576" s="90">
        <f t="shared" si="1514"/>
        <v>360</v>
      </c>
      <c r="CS576" s="89">
        <f t="shared" si="1514"/>
        <v>360</v>
      </c>
      <c r="CT576" s="524">
        <f t="shared" si="1514"/>
        <v>360</v>
      </c>
      <c r="CU576" s="552">
        <f t="shared" si="1515"/>
        <v>360</v>
      </c>
      <c r="CV576" s="553">
        <f t="shared" si="1515"/>
        <v>360</v>
      </c>
      <c r="CW576" s="554">
        <f t="shared" si="1515"/>
        <v>360</v>
      </c>
      <c r="CX576" s="554">
        <f t="shared" si="1515"/>
        <v>360</v>
      </c>
      <c r="CY576" s="554">
        <f t="shared" si="1515"/>
        <v>360</v>
      </c>
      <c r="CZ576" s="554">
        <f t="shared" si="1515"/>
        <v>360</v>
      </c>
      <c r="DA576" s="554">
        <f t="shared" si="1515"/>
        <v>360</v>
      </c>
      <c r="DB576" s="555">
        <f t="shared" si="1515"/>
        <v>360</v>
      </c>
      <c r="DC576" s="555">
        <f t="shared" si="1515"/>
        <v>360</v>
      </c>
      <c r="DD576" s="555">
        <f t="shared" si="1515"/>
        <v>360</v>
      </c>
      <c r="DE576" s="554">
        <f t="shared" si="1515"/>
        <v>360</v>
      </c>
      <c r="DF576" s="554">
        <f t="shared" si="1515"/>
        <v>360</v>
      </c>
      <c r="DG576" s="554">
        <f t="shared" si="1515"/>
        <v>360</v>
      </c>
      <c r="DH576" s="554">
        <f t="shared" si="1515"/>
        <v>360</v>
      </c>
      <c r="DI576" s="554">
        <f t="shared" si="1515"/>
        <v>360</v>
      </c>
      <c r="DJ576" s="553">
        <f t="shared" si="1515"/>
        <v>360</v>
      </c>
      <c r="DK576" s="552">
        <f t="shared" si="1516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29">IF(C575="","",C574*C575*C576/C$46/365/$F$1)</f>
        <v/>
      </c>
      <c r="D577" s="770" t="str">
        <f t="shared" si="1529"/>
        <v/>
      </c>
      <c r="E577" s="770" t="str">
        <f t="shared" si="1529"/>
        <v/>
      </c>
      <c r="F577" s="770" t="str">
        <f t="shared" si="1529"/>
        <v/>
      </c>
      <c r="G577" s="770" t="str">
        <f t="shared" si="1529"/>
        <v/>
      </c>
      <c r="H577" s="770" t="str">
        <f t="shared" si="1529"/>
        <v/>
      </c>
      <c r="I577" s="770" t="str">
        <f t="shared" si="1529"/>
        <v/>
      </c>
      <c r="J577" s="770" t="str">
        <f t="shared" si="1529"/>
        <v/>
      </c>
      <c r="K577" s="770" t="str">
        <f t="shared" si="1529"/>
        <v/>
      </c>
      <c r="L577" s="770" t="str">
        <f t="shared" si="1529"/>
        <v/>
      </c>
      <c r="M577" s="770" t="str">
        <f t="shared" si="1529"/>
        <v/>
      </c>
      <c r="N577" s="770" t="str">
        <f t="shared" si="1529"/>
        <v/>
      </c>
      <c r="O577" s="770" t="str">
        <f t="shared" si="1529"/>
        <v/>
      </c>
      <c r="P577" s="770" t="str">
        <f t="shared" si="1529"/>
        <v/>
      </c>
      <c r="Q577" s="770" t="str">
        <f t="shared" si="1529"/>
        <v/>
      </c>
      <c r="R577" s="770" t="str">
        <f t="shared" si="1529"/>
        <v/>
      </c>
      <c r="S577" s="734"/>
      <c r="T577" s="770" t="str">
        <f>IF(T575="","",T574*T575*T576/T$46/365/$F$1)</f>
        <v/>
      </c>
      <c r="U577" s="770" t="str">
        <f t="shared" ref="U577:AJ577" si="1530">IF(U575="","",U574*U575*U576/U$46/365/$F$1)</f>
        <v/>
      </c>
      <c r="V577" s="770" t="str">
        <f t="shared" si="1530"/>
        <v/>
      </c>
      <c r="W577" s="770" t="str">
        <f t="shared" si="1530"/>
        <v/>
      </c>
      <c r="X577" s="770" t="str">
        <f t="shared" si="1530"/>
        <v/>
      </c>
      <c r="Y577" s="770" t="str">
        <f t="shared" si="1530"/>
        <v/>
      </c>
      <c r="Z577" s="770" t="str">
        <f t="shared" si="1530"/>
        <v/>
      </c>
      <c r="AA577" s="770" t="str">
        <f t="shared" si="1530"/>
        <v/>
      </c>
      <c r="AB577" s="770" t="str">
        <f t="shared" si="1530"/>
        <v/>
      </c>
      <c r="AC577" s="770" t="str">
        <f t="shared" si="1530"/>
        <v/>
      </c>
      <c r="AD577" s="770" t="str">
        <f t="shared" si="1530"/>
        <v/>
      </c>
      <c r="AE577" s="770" t="str">
        <f t="shared" si="1530"/>
        <v/>
      </c>
      <c r="AF577" s="770" t="str">
        <f t="shared" si="1530"/>
        <v/>
      </c>
      <c r="AG577" s="770" t="str">
        <f t="shared" si="1530"/>
        <v/>
      </c>
      <c r="AH577" s="770" t="str">
        <f t="shared" si="1530"/>
        <v/>
      </c>
      <c r="AI577" s="770" t="str">
        <f t="shared" si="1530"/>
        <v/>
      </c>
      <c r="AJ577" s="770" t="str">
        <f t="shared" si="1530"/>
        <v/>
      </c>
      <c r="AK577" s="734"/>
      <c r="AL577" s="770" t="str">
        <f>IF(AL575="","",AL574*AL575*AL576/AL$46/365/$F$1)</f>
        <v/>
      </c>
      <c r="AM577" s="770" t="str">
        <f t="shared" ref="AM577:BB577" si="1531">IF(AM575="","",AM574*AM575*AM576/AM$46/365/$F$1)</f>
        <v/>
      </c>
      <c r="AN577" s="770" t="str">
        <f t="shared" si="1531"/>
        <v/>
      </c>
      <c r="AO577" s="770" t="str">
        <f t="shared" si="1531"/>
        <v/>
      </c>
      <c r="AP577" s="770" t="str">
        <f t="shared" si="1531"/>
        <v/>
      </c>
      <c r="AQ577" s="770" t="str">
        <f t="shared" si="1531"/>
        <v/>
      </c>
      <c r="AR577" s="770" t="str">
        <f t="shared" si="1531"/>
        <v/>
      </c>
      <c r="AS577" s="770" t="str">
        <f t="shared" si="1531"/>
        <v/>
      </c>
      <c r="AT577" s="770" t="str">
        <f t="shared" si="1531"/>
        <v/>
      </c>
      <c r="AU577" s="770" t="str">
        <f t="shared" si="1531"/>
        <v/>
      </c>
      <c r="AV577" s="770" t="str">
        <f t="shared" si="1531"/>
        <v/>
      </c>
      <c r="AW577" s="770" t="str">
        <f t="shared" si="1531"/>
        <v/>
      </c>
      <c r="AX577" s="770" t="str">
        <f t="shared" si="1531"/>
        <v/>
      </c>
      <c r="AY577" s="770" t="str">
        <f t="shared" si="1531"/>
        <v/>
      </c>
      <c r="AZ577" s="770" t="str">
        <f t="shared" si="1531"/>
        <v/>
      </c>
      <c r="BA577" s="770" t="str">
        <f t="shared" si="1531"/>
        <v/>
      </c>
      <c r="BB577" s="770" t="str">
        <f t="shared" si="1531"/>
        <v/>
      </c>
      <c r="BC577" s="656"/>
      <c r="BD577" s="770" t="str">
        <f>IF(BD575="","",BD574*BD575*BD576/BD$46/365/$F$1)</f>
        <v/>
      </c>
      <c r="BE577" s="770" t="str">
        <f t="shared" ref="BE577:BT577" si="1532">IF(BE575="","",BE574*BE575*BE576/BE$46/365/$F$1)</f>
        <v/>
      </c>
      <c r="BF577" s="770" t="str">
        <f t="shared" si="1532"/>
        <v/>
      </c>
      <c r="BG577" s="770" t="str">
        <f t="shared" si="1532"/>
        <v/>
      </c>
      <c r="BH577" s="770" t="str">
        <f t="shared" si="1532"/>
        <v/>
      </c>
      <c r="BI577" s="770" t="str">
        <f t="shared" si="1532"/>
        <v/>
      </c>
      <c r="BJ577" s="770" t="str">
        <f t="shared" si="1532"/>
        <v/>
      </c>
      <c r="BK577" s="770" t="str">
        <f t="shared" si="1532"/>
        <v/>
      </c>
      <c r="BL577" s="770" t="str">
        <f t="shared" si="1532"/>
        <v/>
      </c>
      <c r="BM577" s="770" t="str">
        <f t="shared" si="1532"/>
        <v/>
      </c>
      <c r="BN577" s="770" t="str">
        <f t="shared" si="1532"/>
        <v/>
      </c>
      <c r="BO577" s="770" t="str">
        <f t="shared" si="1532"/>
        <v/>
      </c>
      <c r="BP577" s="770" t="str">
        <f t="shared" si="1532"/>
        <v/>
      </c>
      <c r="BQ577" s="770" t="str">
        <f t="shared" si="1532"/>
        <v/>
      </c>
      <c r="BR577" s="770" t="str">
        <f t="shared" si="1532"/>
        <v/>
      </c>
      <c r="BS577" s="770" t="str">
        <f t="shared" si="1532"/>
        <v/>
      </c>
      <c r="BT577" s="770" t="str">
        <f t="shared" si="1532"/>
        <v/>
      </c>
      <c r="BU577" s="656"/>
      <c r="BV577" s="770">
        <f>IF(BV575="","",BV574*BV575*BV576/BV$46/365/$F$1)</f>
        <v>0</v>
      </c>
      <c r="BW577" s="770">
        <f t="shared" ref="BW577:BY577" si="1533">IF(BW575="","",BW574*BW575*BW576/BW$46/365/$F$1)</f>
        <v>0</v>
      </c>
      <c r="BX577" s="770">
        <f t="shared" si="1533"/>
        <v>0</v>
      </c>
      <c r="BY577" s="770">
        <f t="shared" si="1533"/>
        <v>0</v>
      </c>
      <c r="BZ577" s="601" t="str">
        <f t="shared" ref="BZ577" si="1534">IF(DL577&lt;3,"",(SUM(B577:R577)-MIN(B577:R577)-MAX(B577:R577))/(DL577-2))</f>
        <v/>
      </c>
      <c r="CA577" s="626" t="str">
        <f t="shared" ref="CA577" si="1535">IF(DM577&lt;3,"",(SUM(T577:AJ577)-MIN(T577:AJ577)-MAX(T577:AJ577))/(DM577-2))</f>
        <v/>
      </c>
      <c r="CB577" s="626" t="str">
        <f t="shared" ref="CB577" si="1536">IF(DN577&lt;3,"",(SUM(AL577:BB577)-MIN(AL577:BB577)-MAX(AL577:BB577))/(DN577-2))</f>
        <v/>
      </c>
      <c r="CC577" s="695" t="str">
        <f t="shared" ref="CC577" si="1537">IF(DO577&lt;3,"",(SUM(BD577:BT577)-MIN(BD577:BT577)-MAX(BD577:BT577))/(DO577-2))</f>
        <v/>
      </c>
      <c r="CD577" s="135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4" t="str">
        <f t="shared" si="1514"/>
        <v/>
      </c>
      <c r="CF577" s="1355" t="str">
        <f t="shared" si="1514"/>
        <v/>
      </c>
      <c r="CG577" s="1355" t="str">
        <f t="shared" si="1514"/>
        <v/>
      </c>
      <c r="CH577" s="1355" t="str">
        <f t="shared" si="1514"/>
        <v/>
      </c>
      <c r="CI577" s="1355" t="str">
        <f t="shared" si="1514"/>
        <v/>
      </c>
      <c r="CJ577" s="1355" t="str">
        <f t="shared" si="1514"/>
        <v/>
      </c>
      <c r="CK577" s="1356" t="str">
        <f t="shared" si="1514"/>
        <v/>
      </c>
      <c r="CL577" s="1356" t="str">
        <f t="shared" si="1514"/>
        <v/>
      </c>
      <c r="CM577" s="1356" t="str">
        <f t="shared" si="1514"/>
        <v/>
      </c>
      <c r="CN577" s="1355" t="str">
        <f t="shared" si="1514"/>
        <v/>
      </c>
      <c r="CO577" s="1355" t="str">
        <f t="shared" si="1514"/>
        <v/>
      </c>
      <c r="CP577" s="1355" t="str">
        <f t="shared" si="1514"/>
        <v/>
      </c>
      <c r="CQ577" s="1355" t="str">
        <f t="shared" si="1514"/>
        <v/>
      </c>
      <c r="CR577" s="1355" t="str">
        <f t="shared" si="1514"/>
        <v/>
      </c>
      <c r="CS577" s="1354" t="str">
        <f t="shared" si="1514"/>
        <v/>
      </c>
      <c r="CT577" s="1357" t="str">
        <f t="shared" si="1514"/>
        <v/>
      </c>
      <c r="CU577" s="540" t="str">
        <f t="shared" si="1515"/>
        <v/>
      </c>
      <c r="CV577" s="541" t="str">
        <f t="shared" si="1515"/>
        <v/>
      </c>
      <c r="CW577" s="542" t="str">
        <f t="shared" si="1515"/>
        <v/>
      </c>
      <c r="CX577" s="542" t="str">
        <f t="shared" si="1515"/>
        <v/>
      </c>
      <c r="CY577" s="542" t="str">
        <f t="shared" si="1515"/>
        <v/>
      </c>
      <c r="CZ577" s="542" t="str">
        <f t="shared" si="1515"/>
        <v/>
      </c>
      <c r="DA577" s="542" t="str">
        <f t="shared" si="1515"/>
        <v/>
      </c>
      <c r="DB577" s="543" t="str">
        <f t="shared" si="1515"/>
        <v/>
      </c>
      <c r="DC577" s="543" t="str">
        <f t="shared" si="1515"/>
        <v/>
      </c>
      <c r="DD577" s="543" t="str">
        <f t="shared" si="1515"/>
        <v/>
      </c>
      <c r="DE577" s="542" t="str">
        <f t="shared" si="1515"/>
        <v/>
      </c>
      <c r="DF577" s="542" t="str">
        <f t="shared" si="1515"/>
        <v/>
      </c>
      <c r="DG577" s="542" t="str">
        <f t="shared" si="1515"/>
        <v/>
      </c>
      <c r="DH577" s="542" t="str">
        <f t="shared" si="1515"/>
        <v/>
      </c>
      <c r="DI577" s="542" t="str">
        <f t="shared" si="1515"/>
        <v/>
      </c>
      <c r="DJ577" s="541" t="str">
        <f t="shared" si="1515"/>
        <v/>
      </c>
      <c r="DK577" s="540" t="str">
        <f t="shared" si="1516"/>
        <v/>
      </c>
      <c r="DL577" s="657">
        <f t="shared" si="1517"/>
        <v>0</v>
      </c>
      <c r="DM577" s="106">
        <f t="shared" si="1518"/>
        <v>0</v>
      </c>
      <c r="DN577" s="106">
        <f t="shared" si="1519"/>
        <v>0</v>
      </c>
      <c r="DO577" s="106">
        <f t="shared" si="1520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4"/>
        <v/>
      </c>
      <c r="CE578" s="89" t="str">
        <f t="shared" si="1514"/>
        <v/>
      </c>
      <c r="CF578" s="90" t="str">
        <f t="shared" si="1514"/>
        <v/>
      </c>
      <c r="CG578" s="90" t="str">
        <f t="shared" si="1514"/>
        <v/>
      </c>
      <c r="CH578" s="90" t="str">
        <f t="shared" si="1514"/>
        <v/>
      </c>
      <c r="CI578" s="90" t="str">
        <f t="shared" si="1514"/>
        <v/>
      </c>
      <c r="CJ578" s="90" t="str">
        <f t="shared" si="1514"/>
        <v/>
      </c>
      <c r="CK578" s="156" t="str">
        <f t="shared" si="1514"/>
        <v/>
      </c>
      <c r="CL578" s="156" t="str">
        <f t="shared" si="1514"/>
        <v/>
      </c>
      <c r="CM578" s="156" t="str">
        <f t="shared" si="1514"/>
        <v/>
      </c>
      <c r="CN578" s="90" t="str">
        <f t="shared" si="1514"/>
        <v/>
      </c>
      <c r="CO578" s="90" t="str">
        <f t="shared" si="1514"/>
        <v/>
      </c>
      <c r="CP578" s="90" t="str">
        <f t="shared" si="1514"/>
        <v/>
      </c>
      <c r="CQ578" s="90" t="str">
        <f t="shared" si="1514"/>
        <v/>
      </c>
      <c r="CR578" s="90" t="str">
        <f t="shared" si="1514"/>
        <v/>
      </c>
      <c r="CS578" s="89" t="str">
        <f t="shared" si="1514"/>
        <v/>
      </c>
      <c r="CT578" s="524" t="str">
        <f t="shared" si="1514"/>
        <v/>
      </c>
      <c r="CU578" s="552" t="str">
        <f t="shared" si="1515"/>
        <v/>
      </c>
      <c r="CV578" s="553" t="str">
        <f t="shared" si="1515"/>
        <v/>
      </c>
      <c r="CW578" s="554" t="str">
        <f t="shared" si="1515"/>
        <v/>
      </c>
      <c r="CX578" s="554" t="str">
        <f t="shared" si="1515"/>
        <v/>
      </c>
      <c r="CY578" s="554" t="str">
        <f t="shared" si="1515"/>
        <v/>
      </c>
      <c r="CZ578" s="554" t="str">
        <f t="shared" si="1515"/>
        <v/>
      </c>
      <c r="DA578" s="554" t="str">
        <f t="shared" si="1515"/>
        <v/>
      </c>
      <c r="DB578" s="555" t="str">
        <f t="shared" si="1515"/>
        <v/>
      </c>
      <c r="DC578" s="555" t="str">
        <f t="shared" si="1515"/>
        <v/>
      </c>
      <c r="DD578" s="555" t="str">
        <f t="shared" si="1515"/>
        <v/>
      </c>
      <c r="DE578" s="554" t="str">
        <f t="shared" si="1515"/>
        <v/>
      </c>
      <c r="DF578" s="554" t="str">
        <f t="shared" si="1515"/>
        <v/>
      </c>
      <c r="DG578" s="554" t="str">
        <f t="shared" si="1515"/>
        <v/>
      </c>
      <c r="DH578" s="554" t="str">
        <f t="shared" si="1515"/>
        <v/>
      </c>
      <c r="DI578" s="554" t="str">
        <f t="shared" si="1515"/>
        <v/>
      </c>
      <c r="DJ578" s="553" t="str">
        <f t="shared" si="1515"/>
        <v/>
      </c>
      <c r="DK578" s="552" t="str">
        <f t="shared" si="1516"/>
        <v/>
      </c>
      <c r="DL578" s="897">
        <f t="shared" si="1517"/>
        <v>0</v>
      </c>
      <c r="DM578" s="852">
        <f t="shared" si="1518"/>
        <v>0</v>
      </c>
      <c r="DN578" s="852">
        <f t="shared" si="1519"/>
        <v>0</v>
      </c>
      <c r="DO578" s="852">
        <f t="shared" si="1520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283</v>
      </c>
      <c r="B579" s="765" t="str">
        <f t="shared" ref="B579:R579" si="1538">IF(B578="","",B575*B578)</f>
        <v/>
      </c>
      <c r="C579" s="765" t="str">
        <f t="shared" si="1538"/>
        <v/>
      </c>
      <c r="D579" s="765" t="str">
        <f t="shared" si="1538"/>
        <v/>
      </c>
      <c r="E579" s="765" t="str">
        <f t="shared" si="1538"/>
        <v/>
      </c>
      <c r="F579" s="765" t="str">
        <f t="shared" si="1538"/>
        <v/>
      </c>
      <c r="G579" s="765" t="str">
        <f t="shared" si="1538"/>
        <v/>
      </c>
      <c r="H579" s="765" t="str">
        <f t="shared" si="1538"/>
        <v/>
      </c>
      <c r="I579" s="765" t="str">
        <f t="shared" si="1538"/>
        <v/>
      </c>
      <c r="J579" s="765" t="str">
        <f t="shared" si="1538"/>
        <v/>
      </c>
      <c r="K579" s="765" t="str">
        <f t="shared" si="1538"/>
        <v/>
      </c>
      <c r="L579" s="765" t="str">
        <f t="shared" si="1538"/>
        <v/>
      </c>
      <c r="M579" s="765" t="str">
        <f t="shared" si="1538"/>
        <v/>
      </c>
      <c r="N579" s="765" t="str">
        <f t="shared" si="1538"/>
        <v/>
      </c>
      <c r="O579" s="765" t="str">
        <f t="shared" si="1538"/>
        <v/>
      </c>
      <c r="P579" s="765" t="str">
        <f t="shared" si="1538"/>
        <v/>
      </c>
      <c r="Q579" s="765" t="str">
        <f t="shared" si="1538"/>
        <v/>
      </c>
      <c r="R579" s="765" t="str">
        <f t="shared" si="1538"/>
        <v/>
      </c>
      <c r="S579" s="771"/>
      <c r="T579" s="765" t="str">
        <f t="shared" ref="T579:AJ579" si="1539">IF(T578="","",T575*T578)</f>
        <v/>
      </c>
      <c r="U579" s="765" t="str">
        <f t="shared" si="1539"/>
        <v/>
      </c>
      <c r="V579" s="765" t="str">
        <f t="shared" si="1539"/>
        <v/>
      </c>
      <c r="W579" s="765" t="str">
        <f t="shared" si="1539"/>
        <v/>
      </c>
      <c r="X579" s="765" t="str">
        <f t="shared" si="1539"/>
        <v/>
      </c>
      <c r="Y579" s="765" t="str">
        <f t="shared" si="1539"/>
        <v/>
      </c>
      <c r="Z579" s="765" t="str">
        <f t="shared" si="1539"/>
        <v/>
      </c>
      <c r="AA579" s="765" t="str">
        <f t="shared" si="1539"/>
        <v/>
      </c>
      <c r="AB579" s="765" t="str">
        <f t="shared" si="1539"/>
        <v/>
      </c>
      <c r="AC579" s="765" t="str">
        <f t="shared" si="1539"/>
        <v/>
      </c>
      <c r="AD579" s="765" t="str">
        <f t="shared" si="1539"/>
        <v/>
      </c>
      <c r="AE579" s="765" t="str">
        <f t="shared" si="1539"/>
        <v/>
      </c>
      <c r="AF579" s="765" t="str">
        <f t="shared" si="1539"/>
        <v/>
      </c>
      <c r="AG579" s="765" t="str">
        <f t="shared" si="1539"/>
        <v/>
      </c>
      <c r="AH579" s="765" t="str">
        <f t="shared" si="1539"/>
        <v/>
      </c>
      <c r="AI579" s="765" t="str">
        <f t="shared" si="1539"/>
        <v/>
      </c>
      <c r="AJ579" s="765" t="str">
        <f t="shared" si="1539"/>
        <v/>
      </c>
      <c r="AK579" s="771"/>
      <c r="AL579" s="765" t="str">
        <f t="shared" ref="AL579:BB579" si="1540">IF(AL578="","",AL575*AL578)</f>
        <v/>
      </c>
      <c r="AM579" s="765" t="str">
        <f t="shared" si="1540"/>
        <v/>
      </c>
      <c r="AN579" s="765" t="str">
        <f t="shared" si="1540"/>
        <v/>
      </c>
      <c r="AO579" s="765" t="str">
        <f t="shared" si="1540"/>
        <v/>
      </c>
      <c r="AP579" s="765" t="str">
        <f t="shared" si="1540"/>
        <v/>
      </c>
      <c r="AQ579" s="765" t="str">
        <f t="shared" si="1540"/>
        <v/>
      </c>
      <c r="AR579" s="765" t="str">
        <f t="shared" si="1540"/>
        <v/>
      </c>
      <c r="AS579" s="765" t="str">
        <f t="shared" si="1540"/>
        <v/>
      </c>
      <c r="AT579" s="765" t="str">
        <f t="shared" si="1540"/>
        <v/>
      </c>
      <c r="AU579" s="765" t="str">
        <f t="shared" si="1540"/>
        <v/>
      </c>
      <c r="AV579" s="765" t="str">
        <f t="shared" si="1540"/>
        <v/>
      </c>
      <c r="AW579" s="765" t="str">
        <f t="shared" si="1540"/>
        <v/>
      </c>
      <c r="AX579" s="765" t="str">
        <f t="shared" si="1540"/>
        <v/>
      </c>
      <c r="AY579" s="765" t="str">
        <f t="shared" si="1540"/>
        <v/>
      </c>
      <c r="AZ579" s="765" t="str">
        <f t="shared" si="1540"/>
        <v/>
      </c>
      <c r="BA579" s="765" t="str">
        <f t="shared" si="1540"/>
        <v/>
      </c>
      <c r="BB579" s="765" t="str">
        <f t="shared" si="1540"/>
        <v/>
      </c>
      <c r="BC579" s="771"/>
      <c r="BD579" s="765" t="str">
        <f t="shared" ref="BD579:BT579" si="1541">IF(BD578="","",BD575*BD578)</f>
        <v/>
      </c>
      <c r="BE579" s="765" t="str">
        <f t="shared" si="1541"/>
        <v/>
      </c>
      <c r="BF579" s="765" t="str">
        <f t="shared" si="1541"/>
        <v/>
      </c>
      <c r="BG579" s="765" t="str">
        <f t="shared" si="1541"/>
        <v/>
      </c>
      <c r="BH579" s="765" t="str">
        <f t="shared" si="1541"/>
        <v/>
      </c>
      <c r="BI579" s="765" t="str">
        <f t="shared" si="1541"/>
        <v/>
      </c>
      <c r="BJ579" s="765" t="str">
        <f t="shared" si="1541"/>
        <v/>
      </c>
      <c r="BK579" s="765" t="str">
        <f t="shared" si="1541"/>
        <v/>
      </c>
      <c r="BL579" s="765" t="str">
        <f t="shared" si="1541"/>
        <v/>
      </c>
      <c r="BM579" s="765" t="str">
        <f t="shared" si="1541"/>
        <v/>
      </c>
      <c r="BN579" s="765" t="str">
        <f t="shared" si="1541"/>
        <v/>
      </c>
      <c r="BO579" s="765" t="str">
        <f t="shared" si="1541"/>
        <v/>
      </c>
      <c r="BP579" s="765" t="str">
        <f t="shared" si="1541"/>
        <v/>
      </c>
      <c r="BQ579" s="765" t="str">
        <f t="shared" si="1541"/>
        <v/>
      </c>
      <c r="BR579" s="765" t="str">
        <f t="shared" si="1541"/>
        <v/>
      </c>
      <c r="BS579" s="765" t="str">
        <f t="shared" si="1541"/>
        <v/>
      </c>
      <c r="BT579" s="765" t="str">
        <f t="shared" si="1541"/>
        <v/>
      </c>
      <c r="BU579" s="771"/>
      <c r="BV579" s="765" t="str">
        <f>IF(BV578="","",BV574*BV575*BV578)</f>
        <v/>
      </c>
      <c r="BW579" s="765" t="str">
        <f t="shared" ref="BW579:BY579" si="1542">IF(BW578="","",BW574*BW575*BW578)</f>
        <v/>
      </c>
      <c r="BX579" s="765" t="str">
        <f t="shared" si="1542"/>
        <v/>
      </c>
      <c r="BY579" s="765" t="str">
        <f t="shared" si="1542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4"/>
        <v/>
      </c>
      <c r="CE579" s="89" t="str">
        <f t="shared" si="1514"/>
        <v/>
      </c>
      <c r="CF579" s="90" t="str">
        <f t="shared" si="1514"/>
        <v/>
      </c>
      <c r="CG579" s="90" t="str">
        <f t="shared" si="1514"/>
        <v/>
      </c>
      <c r="CH579" s="90" t="str">
        <f t="shared" si="1514"/>
        <v/>
      </c>
      <c r="CI579" s="90" t="str">
        <f t="shared" si="1514"/>
        <v/>
      </c>
      <c r="CJ579" s="90" t="str">
        <f t="shared" si="1514"/>
        <v/>
      </c>
      <c r="CK579" s="156" t="str">
        <f t="shared" si="1514"/>
        <v/>
      </c>
      <c r="CL579" s="156" t="str">
        <f t="shared" si="1514"/>
        <v/>
      </c>
      <c r="CM579" s="156" t="str">
        <f t="shared" si="1514"/>
        <v/>
      </c>
      <c r="CN579" s="90" t="str">
        <f t="shared" si="1514"/>
        <v/>
      </c>
      <c r="CO579" s="90" t="str">
        <f t="shared" si="1514"/>
        <v/>
      </c>
      <c r="CP579" s="90" t="str">
        <f t="shared" si="1514"/>
        <v/>
      </c>
      <c r="CQ579" s="90" t="str">
        <f t="shared" si="1514"/>
        <v/>
      </c>
      <c r="CR579" s="90" t="str">
        <f t="shared" si="1514"/>
        <v/>
      </c>
      <c r="CS579" s="89" t="str">
        <f t="shared" si="1514"/>
        <v/>
      </c>
      <c r="CT579" s="524" t="str">
        <f t="shared" si="1514"/>
        <v/>
      </c>
      <c r="CU579" s="552" t="str">
        <f t="shared" si="1515"/>
        <v/>
      </c>
      <c r="CV579" s="553" t="str">
        <f t="shared" si="1515"/>
        <v/>
      </c>
      <c r="CW579" s="554" t="str">
        <f t="shared" si="1515"/>
        <v/>
      </c>
      <c r="CX579" s="554" t="str">
        <f t="shared" si="1515"/>
        <v/>
      </c>
      <c r="CY579" s="554" t="str">
        <f t="shared" si="1515"/>
        <v/>
      </c>
      <c r="CZ579" s="554" t="str">
        <f t="shared" si="1515"/>
        <v/>
      </c>
      <c r="DA579" s="554" t="str">
        <f t="shared" si="1515"/>
        <v/>
      </c>
      <c r="DB579" s="555" t="str">
        <f t="shared" si="1515"/>
        <v/>
      </c>
      <c r="DC579" s="555" t="str">
        <f t="shared" si="1515"/>
        <v/>
      </c>
      <c r="DD579" s="555" t="str">
        <f t="shared" si="1515"/>
        <v/>
      </c>
      <c r="DE579" s="554" t="str">
        <f t="shared" si="1515"/>
        <v/>
      </c>
      <c r="DF579" s="554" t="str">
        <f t="shared" si="1515"/>
        <v/>
      </c>
      <c r="DG579" s="554" t="str">
        <f t="shared" si="1515"/>
        <v/>
      </c>
      <c r="DH579" s="554" t="str">
        <f t="shared" si="1515"/>
        <v/>
      </c>
      <c r="DI579" s="554" t="str">
        <f t="shared" si="1515"/>
        <v/>
      </c>
      <c r="DJ579" s="553" t="str">
        <f t="shared" si="1515"/>
        <v/>
      </c>
      <c r="DK579" s="552" t="str">
        <f t="shared" si="1516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3" t="s">
        <v>737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4"/>
        <v/>
      </c>
      <c r="CE580" s="89" t="str">
        <f t="shared" si="1514"/>
        <v/>
      </c>
      <c r="CF580" s="90" t="str">
        <f t="shared" si="1514"/>
        <v/>
      </c>
      <c r="CG580" s="90" t="str">
        <f t="shared" si="1514"/>
        <v/>
      </c>
      <c r="CH580" s="90" t="str">
        <f t="shared" si="1514"/>
        <v/>
      </c>
      <c r="CI580" s="90" t="str">
        <f t="shared" si="1514"/>
        <v/>
      </c>
      <c r="CJ580" s="90" t="str">
        <f t="shared" si="1514"/>
        <v/>
      </c>
      <c r="CK580" s="156" t="str">
        <f t="shared" si="1514"/>
        <v/>
      </c>
      <c r="CL580" s="156" t="str">
        <f t="shared" si="1514"/>
        <v/>
      </c>
      <c r="CM580" s="156" t="str">
        <f t="shared" si="1514"/>
        <v/>
      </c>
      <c r="CN580" s="90" t="str">
        <f t="shared" si="1514"/>
        <v/>
      </c>
      <c r="CO580" s="90" t="str">
        <f t="shared" si="1514"/>
        <v/>
      </c>
      <c r="CP580" s="90" t="str">
        <f t="shared" si="1514"/>
        <v/>
      </c>
      <c r="CQ580" s="90" t="str">
        <f t="shared" si="1514"/>
        <v/>
      </c>
      <c r="CR580" s="90" t="str">
        <f t="shared" si="1514"/>
        <v/>
      </c>
      <c r="CS580" s="89" t="str">
        <f t="shared" si="1514"/>
        <v/>
      </c>
      <c r="CT580" s="524" t="str">
        <f t="shared" si="1514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286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4"/>
        <v/>
      </c>
      <c r="CE581" s="89" t="str">
        <f t="shared" si="1514"/>
        <v/>
      </c>
      <c r="CF581" s="90" t="str">
        <f t="shared" si="1514"/>
        <v/>
      </c>
      <c r="CG581" s="90" t="str">
        <f t="shared" si="1514"/>
        <v/>
      </c>
      <c r="CH581" s="90" t="str">
        <f t="shared" si="1514"/>
        <v/>
      </c>
      <c r="CI581" s="90" t="str">
        <f t="shared" si="1514"/>
        <v/>
      </c>
      <c r="CJ581" s="90" t="str">
        <f t="shared" si="1514"/>
        <v/>
      </c>
      <c r="CK581" s="156" t="str">
        <f t="shared" si="1514"/>
        <v/>
      </c>
      <c r="CL581" s="156" t="str">
        <f t="shared" si="1514"/>
        <v/>
      </c>
      <c r="CM581" s="156" t="str">
        <f t="shared" si="1514"/>
        <v/>
      </c>
      <c r="CN581" s="90" t="str">
        <f t="shared" si="1514"/>
        <v/>
      </c>
      <c r="CO581" s="90" t="str">
        <f t="shared" si="1514"/>
        <v/>
      </c>
      <c r="CP581" s="90" t="str">
        <f t="shared" si="1514"/>
        <v/>
      </c>
      <c r="CQ581" s="90" t="str">
        <f t="shared" si="1514"/>
        <v/>
      </c>
      <c r="CR581" s="90" t="str">
        <f t="shared" si="1514"/>
        <v/>
      </c>
      <c r="CS581" s="89" t="str">
        <f t="shared" si="1514"/>
        <v/>
      </c>
      <c r="CT581" s="524" t="str">
        <f t="shared" si="1514"/>
        <v/>
      </c>
      <c r="CU581" s="552" t="str">
        <f t="shared" si="1515"/>
        <v/>
      </c>
      <c r="CV581" s="553" t="str">
        <f t="shared" si="1515"/>
        <v/>
      </c>
      <c r="CW581" s="554" t="str">
        <f t="shared" si="1515"/>
        <v/>
      </c>
      <c r="CX581" s="554" t="str">
        <f t="shared" si="1515"/>
        <v/>
      </c>
      <c r="CY581" s="554" t="str">
        <f t="shared" si="1515"/>
        <v/>
      </c>
      <c r="CZ581" s="554" t="str">
        <f t="shared" si="1515"/>
        <v/>
      </c>
      <c r="DA581" s="554" t="str">
        <f t="shared" si="1515"/>
        <v/>
      </c>
      <c r="DB581" s="555" t="str">
        <f t="shared" si="1515"/>
        <v/>
      </c>
      <c r="DC581" s="555" t="str">
        <f t="shared" si="1515"/>
        <v/>
      </c>
      <c r="DD581" s="555" t="str">
        <f t="shared" si="1515"/>
        <v/>
      </c>
      <c r="DE581" s="554" t="str">
        <f t="shared" si="1515"/>
        <v/>
      </c>
      <c r="DF581" s="554" t="str">
        <f t="shared" si="1515"/>
        <v/>
      </c>
      <c r="DG581" s="554" t="str">
        <f t="shared" si="1515"/>
        <v/>
      </c>
      <c r="DH581" s="554" t="str">
        <f t="shared" si="1515"/>
        <v/>
      </c>
      <c r="DI581" s="554" t="str">
        <f t="shared" si="1515"/>
        <v/>
      </c>
      <c r="DJ581" s="553" t="str">
        <f t="shared" si="1515"/>
        <v/>
      </c>
      <c r="DK581" s="552" t="str">
        <f t="shared" si="1516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3">1530*$K$1</f>
        <v>1530</v>
      </c>
      <c r="D582" s="766">
        <f t="shared" si="1543"/>
        <v>1530</v>
      </c>
      <c r="E582" s="766">
        <f t="shared" si="1543"/>
        <v>1530</v>
      </c>
      <c r="F582" s="766">
        <f t="shared" si="1543"/>
        <v>1530</v>
      </c>
      <c r="G582" s="766">
        <f t="shared" si="1543"/>
        <v>1530</v>
      </c>
      <c r="H582" s="766">
        <f t="shared" si="1543"/>
        <v>1530</v>
      </c>
      <c r="I582" s="766">
        <f t="shared" si="1543"/>
        <v>1530</v>
      </c>
      <c r="J582" s="766">
        <f t="shared" si="1543"/>
        <v>1530</v>
      </c>
      <c r="K582" s="766">
        <f t="shared" si="1543"/>
        <v>1530</v>
      </c>
      <c r="L582" s="766">
        <f t="shared" si="1543"/>
        <v>1530</v>
      </c>
      <c r="M582" s="766">
        <f t="shared" si="1543"/>
        <v>1530</v>
      </c>
      <c r="N582" s="766">
        <f t="shared" si="1543"/>
        <v>1530</v>
      </c>
      <c r="O582" s="766">
        <f t="shared" si="1543"/>
        <v>1530</v>
      </c>
      <c r="P582" s="766">
        <f t="shared" si="1543"/>
        <v>1530</v>
      </c>
      <c r="Q582" s="766">
        <f t="shared" si="1543"/>
        <v>1530</v>
      </c>
      <c r="R582" s="766">
        <f t="shared" si="1543"/>
        <v>1530</v>
      </c>
      <c r="S582" s="606"/>
      <c r="T582" s="766">
        <f>1530*$K$1</f>
        <v>1530</v>
      </c>
      <c r="U582" s="766">
        <f t="shared" ref="U582:AJ582" si="1544">1530*$K$1</f>
        <v>1530</v>
      </c>
      <c r="V582" s="766">
        <f t="shared" si="1544"/>
        <v>1530</v>
      </c>
      <c r="W582" s="766">
        <f t="shared" si="1544"/>
        <v>1530</v>
      </c>
      <c r="X582" s="766">
        <f t="shared" si="1544"/>
        <v>1530</v>
      </c>
      <c r="Y582" s="766">
        <f t="shared" si="1544"/>
        <v>1530</v>
      </c>
      <c r="Z582" s="766">
        <v>1530</v>
      </c>
      <c r="AA582" s="766">
        <f t="shared" si="1544"/>
        <v>1530</v>
      </c>
      <c r="AB582" s="766">
        <f t="shared" si="1544"/>
        <v>1530</v>
      </c>
      <c r="AC582" s="766">
        <f t="shared" si="1544"/>
        <v>1530</v>
      </c>
      <c r="AD582" s="766">
        <f t="shared" si="1544"/>
        <v>1530</v>
      </c>
      <c r="AE582" s="766">
        <f t="shared" si="1544"/>
        <v>1530</v>
      </c>
      <c r="AF582" s="766">
        <f t="shared" si="1544"/>
        <v>1530</v>
      </c>
      <c r="AG582" s="766">
        <f t="shared" si="1544"/>
        <v>1530</v>
      </c>
      <c r="AH582" s="766">
        <f t="shared" si="1544"/>
        <v>1530</v>
      </c>
      <c r="AI582" s="766">
        <f t="shared" si="1544"/>
        <v>1530</v>
      </c>
      <c r="AJ582" s="766">
        <f t="shared" si="1544"/>
        <v>1530</v>
      </c>
      <c r="AK582" s="606"/>
      <c r="AL582" s="766">
        <f>1530*$K$1</f>
        <v>1530</v>
      </c>
      <c r="AM582" s="766">
        <f t="shared" ref="AM582:BB582" si="1545">1530*$K$1</f>
        <v>1530</v>
      </c>
      <c r="AN582" s="766">
        <f t="shared" si="1545"/>
        <v>1530</v>
      </c>
      <c r="AO582" s="766">
        <f t="shared" si="1545"/>
        <v>1530</v>
      </c>
      <c r="AP582" s="766">
        <f t="shared" si="1545"/>
        <v>1530</v>
      </c>
      <c r="AQ582" s="766">
        <f t="shared" si="1545"/>
        <v>1530</v>
      </c>
      <c r="AR582" s="766">
        <f t="shared" si="1545"/>
        <v>1530</v>
      </c>
      <c r="AS582" s="766">
        <f t="shared" si="1545"/>
        <v>1530</v>
      </c>
      <c r="AT582" s="766">
        <f t="shared" si="1545"/>
        <v>1530</v>
      </c>
      <c r="AU582" s="766">
        <f t="shared" si="1545"/>
        <v>1530</v>
      </c>
      <c r="AV582" s="766">
        <f t="shared" si="1545"/>
        <v>1530</v>
      </c>
      <c r="AW582" s="766">
        <f t="shared" si="1545"/>
        <v>1530</v>
      </c>
      <c r="AX582" s="766">
        <f t="shared" si="1545"/>
        <v>1530</v>
      </c>
      <c r="AY582" s="766">
        <f t="shared" si="1545"/>
        <v>1530</v>
      </c>
      <c r="AZ582" s="766">
        <f t="shared" si="1545"/>
        <v>1530</v>
      </c>
      <c r="BA582" s="766">
        <f t="shared" si="1545"/>
        <v>1530</v>
      </c>
      <c r="BB582" s="766">
        <f t="shared" si="1545"/>
        <v>1530</v>
      </c>
      <c r="BC582" s="760"/>
      <c r="BD582" s="766">
        <f>1530*$K$1</f>
        <v>1530</v>
      </c>
      <c r="BE582" s="766">
        <f t="shared" ref="BE582:BY582" si="1546">1530*$K$1</f>
        <v>1530</v>
      </c>
      <c r="BF582" s="766">
        <f t="shared" si="1546"/>
        <v>1530</v>
      </c>
      <c r="BG582" s="766">
        <v>1530</v>
      </c>
      <c r="BH582" s="766">
        <v>1530</v>
      </c>
      <c r="BI582" s="766">
        <f t="shared" si="1546"/>
        <v>1530</v>
      </c>
      <c r="BJ582" s="766">
        <f t="shared" si="1546"/>
        <v>1530</v>
      </c>
      <c r="BK582" s="766">
        <f t="shared" si="1546"/>
        <v>1530</v>
      </c>
      <c r="BL582" s="766">
        <f t="shared" si="1546"/>
        <v>1530</v>
      </c>
      <c r="BM582" s="766">
        <f t="shared" si="1546"/>
        <v>1530</v>
      </c>
      <c r="BN582" s="766">
        <f t="shared" si="1546"/>
        <v>1530</v>
      </c>
      <c r="BO582" s="766">
        <f t="shared" si="1546"/>
        <v>1530</v>
      </c>
      <c r="BP582" s="766">
        <f t="shared" si="1546"/>
        <v>1530</v>
      </c>
      <c r="BQ582" s="766">
        <f t="shared" si="1546"/>
        <v>1530</v>
      </c>
      <c r="BR582" s="766">
        <f t="shared" si="1546"/>
        <v>1530</v>
      </c>
      <c r="BS582" s="766">
        <f t="shared" si="1546"/>
        <v>1530</v>
      </c>
      <c r="BT582" s="766">
        <f t="shared" si="1546"/>
        <v>1530</v>
      </c>
      <c r="BU582" s="760"/>
      <c r="BV582" s="766">
        <f t="shared" si="1546"/>
        <v>1530</v>
      </c>
      <c r="BW582" s="766">
        <f t="shared" si="1546"/>
        <v>1530</v>
      </c>
      <c r="BX582" s="766">
        <f t="shared" si="1546"/>
        <v>1530</v>
      </c>
      <c r="BY582" s="766">
        <f t="shared" si="1546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4"/>
        <v>1530</v>
      </c>
      <c r="CE582" s="89">
        <f t="shared" si="1514"/>
        <v>1530</v>
      </c>
      <c r="CF582" s="90">
        <f t="shared" si="1514"/>
        <v>1530</v>
      </c>
      <c r="CG582" s="90">
        <f t="shared" si="1514"/>
        <v>1530</v>
      </c>
      <c r="CH582" s="90">
        <f t="shared" si="1514"/>
        <v>1530</v>
      </c>
      <c r="CI582" s="90">
        <f t="shared" si="1514"/>
        <v>1530</v>
      </c>
      <c r="CJ582" s="90">
        <f t="shared" si="1514"/>
        <v>1530</v>
      </c>
      <c r="CK582" s="156">
        <f t="shared" si="1514"/>
        <v>1530</v>
      </c>
      <c r="CL582" s="156">
        <f t="shared" si="1514"/>
        <v>1530</v>
      </c>
      <c r="CM582" s="156">
        <f t="shared" si="1514"/>
        <v>1530</v>
      </c>
      <c r="CN582" s="90">
        <f t="shared" si="1514"/>
        <v>1530</v>
      </c>
      <c r="CO582" s="90">
        <f t="shared" si="1514"/>
        <v>1530</v>
      </c>
      <c r="CP582" s="90">
        <f t="shared" si="1514"/>
        <v>1530</v>
      </c>
      <c r="CQ582" s="90">
        <f t="shared" si="1514"/>
        <v>1530</v>
      </c>
      <c r="CR582" s="90">
        <f t="shared" si="1514"/>
        <v>1530</v>
      </c>
      <c r="CS582" s="89">
        <f t="shared" si="1514"/>
        <v>1530</v>
      </c>
      <c r="CT582" s="524">
        <f t="shared" si="1514"/>
        <v>1530</v>
      </c>
      <c r="CU582" s="552">
        <f t="shared" si="1515"/>
        <v>1530</v>
      </c>
      <c r="CV582" s="553">
        <f t="shared" si="1515"/>
        <v>1530</v>
      </c>
      <c r="CW582" s="554">
        <f t="shared" si="1515"/>
        <v>1530</v>
      </c>
      <c r="CX582" s="554">
        <f t="shared" si="1515"/>
        <v>1530</v>
      </c>
      <c r="CY582" s="554">
        <f t="shared" si="1515"/>
        <v>1530</v>
      </c>
      <c r="CZ582" s="554">
        <f t="shared" si="1515"/>
        <v>1530</v>
      </c>
      <c r="DA582" s="554">
        <f t="shared" si="1515"/>
        <v>1530</v>
      </c>
      <c r="DB582" s="555">
        <f t="shared" si="1515"/>
        <v>1530</v>
      </c>
      <c r="DC582" s="555">
        <f t="shared" si="1515"/>
        <v>1530</v>
      </c>
      <c r="DD582" s="555">
        <f t="shared" si="1515"/>
        <v>1530</v>
      </c>
      <c r="DE582" s="554">
        <f t="shared" si="1515"/>
        <v>1530</v>
      </c>
      <c r="DF582" s="554">
        <f t="shared" si="1515"/>
        <v>1530</v>
      </c>
      <c r="DG582" s="554">
        <f t="shared" si="1515"/>
        <v>1530</v>
      </c>
      <c r="DH582" s="554">
        <f t="shared" si="1515"/>
        <v>1530</v>
      </c>
      <c r="DI582" s="554">
        <f t="shared" si="1515"/>
        <v>1530</v>
      </c>
      <c r="DJ582" s="553">
        <f t="shared" si="1515"/>
        <v>1530</v>
      </c>
      <c r="DK582" s="552">
        <f t="shared" si="1516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7">IF(C580="","",C580*C581*C582/C$46/365/$F$1)</f>
        <v/>
      </c>
      <c r="D583" s="770" t="str">
        <f t="shared" si="1547"/>
        <v/>
      </c>
      <c r="E583" s="770" t="str">
        <f t="shared" si="1547"/>
        <v/>
      </c>
      <c r="F583" s="770" t="str">
        <f t="shared" si="1547"/>
        <v/>
      </c>
      <c r="G583" s="770" t="str">
        <f t="shared" si="1547"/>
        <v/>
      </c>
      <c r="H583" s="770" t="str">
        <f t="shared" si="1547"/>
        <v/>
      </c>
      <c r="I583" s="770" t="str">
        <f t="shared" si="1547"/>
        <v/>
      </c>
      <c r="J583" s="770" t="str">
        <f t="shared" si="1547"/>
        <v/>
      </c>
      <c r="K583" s="770" t="str">
        <f t="shared" si="1547"/>
        <v/>
      </c>
      <c r="L583" s="770" t="str">
        <f t="shared" si="1547"/>
        <v/>
      </c>
      <c r="M583" s="770" t="str">
        <f t="shared" si="1547"/>
        <v/>
      </c>
      <c r="N583" s="770" t="str">
        <f t="shared" si="1547"/>
        <v/>
      </c>
      <c r="O583" s="770" t="str">
        <f t="shared" si="1547"/>
        <v/>
      </c>
      <c r="P583" s="770" t="str">
        <f t="shared" si="1547"/>
        <v/>
      </c>
      <c r="Q583" s="770" t="str">
        <f t="shared" si="1547"/>
        <v/>
      </c>
      <c r="R583" s="770" t="str">
        <f t="shared" si="1547"/>
        <v/>
      </c>
      <c r="S583" s="592"/>
      <c r="T583" s="770" t="str">
        <f>IF(T580="","",T580*T581*T582/T$46/365/$F$1)</f>
        <v/>
      </c>
      <c r="U583" s="770" t="str">
        <f t="shared" ref="U583:AJ583" si="1548">IF(U580="","",U580*U581*U582/U$46/365/$F$1)</f>
        <v/>
      </c>
      <c r="V583" s="770" t="str">
        <f t="shared" si="1548"/>
        <v/>
      </c>
      <c r="W583" s="770" t="str">
        <f t="shared" si="1548"/>
        <v/>
      </c>
      <c r="X583" s="770" t="str">
        <f t="shared" si="1548"/>
        <v/>
      </c>
      <c r="Y583" s="770" t="str">
        <f t="shared" si="1548"/>
        <v/>
      </c>
      <c r="Z583" s="770" t="str">
        <f t="shared" si="1548"/>
        <v/>
      </c>
      <c r="AA583" s="770" t="str">
        <f t="shared" si="1548"/>
        <v/>
      </c>
      <c r="AB583" s="770" t="str">
        <f t="shared" si="1548"/>
        <v/>
      </c>
      <c r="AC583" s="770" t="str">
        <f t="shared" si="1548"/>
        <v/>
      </c>
      <c r="AD583" s="770" t="str">
        <f t="shared" si="1548"/>
        <v/>
      </c>
      <c r="AE583" s="770" t="str">
        <f t="shared" si="1548"/>
        <v/>
      </c>
      <c r="AF583" s="770" t="str">
        <f t="shared" si="1548"/>
        <v/>
      </c>
      <c r="AG583" s="770" t="str">
        <f t="shared" si="1548"/>
        <v/>
      </c>
      <c r="AH583" s="770" t="str">
        <f t="shared" si="1548"/>
        <v/>
      </c>
      <c r="AI583" s="770" t="str">
        <f t="shared" si="1548"/>
        <v/>
      </c>
      <c r="AJ583" s="770" t="str">
        <f t="shared" si="1548"/>
        <v/>
      </c>
      <c r="AK583" s="592"/>
      <c r="AL583" s="770" t="str">
        <f>IF(AL580="","",AL580*AL581*AL582/AL$46/365/$F$1)</f>
        <v/>
      </c>
      <c r="AM583" s="770" t="str">
        <f t="shared" ref="AM583:BB583" si="1549">IF(AM580="","",AM580*AM581*AM582/AM$46/365/$F$1)</f>
        <v/>
      </c>
      <c r="AN583" s="770" t="str">
        <f t="shared" si="1549"/>
        <v/>
      </c>
      <c r="AO583" s="770" t="str">
        <f t="shared" si="1549"/>
        <v/>
      </c>
      <c r="AP583" s="770" t="str">
        <f t="shared" si="1549"/>
        <v/>
      </c>
      <c r="AQ583" s="770" t="str">
        <f t="shared" si="1549"/>
        <v/>
      </c>
      <c r="AR583" s="770" t="str">
        <f t="shared" si="1549"/>
        <v/>
      </c>
      <c r="AS583" s="770" t="str">
        <f t="shared" si="1549"/>
        <v/>
      </c>
      <c r="AT583" s="770" t="str">
        <f t="shared" si="1549"/>
        <v/>
      </c>
      <c r="AU583" s="770" t="str">
        <f t="shared" si="1549"/>
        <v/>
      </c>
      <c r="AV583" s="770" t="str">
        <f t="shared" si="1549"/>
        <v/>
      </c>
      <c r="AW583" s="770" t="str">
        <f t="shared" si="1549"/>
        <v/>
      </c>
      <c r="AX583" s="770" t="str">
        <f t="shared" si="1549"/>
        <v/>
      </c>
      <c r="AY583" s="770" t="str">
        <f t="shared" si="1549"/>
        <v/>
      </c>
      <c r="AZ583" s="770" t="str">
        <f t="shared" si="1549"/>
        <v/>
      </c>
      <c r="BA583" s="770" t="str">
        <f t="shared" si="1549"/>
        <v/>
      </c>
      <c r="BB583" s="770" t="str">
        <f t="shared" si="1549"/>
        <v/>
      </c>
      <c r="BC583" s="656"/>
      <c r="BD583" s="770" t="str">
        <f>IF(BD580="","",BD580*BD581*BD582/BD$46/365/$F$1)</f>
        <v/>
      </c>
      <c r="BE583" s="770" t="str">
        <f t="shared" ref="BE583:BT583" si="1550">IF(BE580="","",BE580*BE581*BE582/BE$46/365/$F$1)</f>
        <v/>
      </c>
      <c r="BF583" s="770" t="str">
        <f t="shared" si="1550"/>
        <v/>
      </c>
      <c r="BG583" s="770" t="str">
        <f t="shared" si="1550"/>
        <v/>
      </c>
      <c r="BH583" s="770" t="str">
        <f t="shared" si="1550"/>
        <v/>
      </c>
      <c r="BI583" s="770" t="str">
        <f t="shared" si="1550"/>
        <v/>
      </c>
      <c r="BJ583" s="770" t="str">
        <f t="shared" si="1550"/>
        <v/>
      </c>
      <c r="BK583" s="770" t="str">
        <f t="shared" si="1550"/>
        <v/>
      </c>
      <c r="BL583" s="770" t="str">
        <f t="shared" si="1550"/>
        <v/>
      </c>
      <c r="BM583" s="770" t="str">
        <f t="shared" si="1550"/>
        <v/>
      </c>
      <c r="BN583" s="770" t="str">
        <f t="shared" si="1550"/>
        <v/>
      </c>
      <c r="BO583" s="770" t="str">
        <f t="shared" si="1550"/>
        <v/>
      </c>
      <c r="BP583" s="770" t="str">
        <f t="shared" si="1550"/>
        <v/>
      </c>
      <c r="BQ583" s="770" t="str">
        <f t="shared" si="1550"/>
        <v/>
      </c>
      <c r="BR583" s="770" t="str">
        <f t="shared" si="1550"/>
        <v/>
      </c>
      <c r="BS583" s="770" t="str">
        <f t="shared" si="1550"/>
        <v/>
      </c>
      <c r="BT583" s="770" t="str">
        <f t="shared" si="1550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1">IF(DL583&lt;3,"",(SUM(B583:R583)-MIN(B583:R583)-MAX(B583:R583))/(DL583-2))</f>
        <v/>
      </c>
      <c r="CA583" s="626" t="str">
        <f t="shared" ref="CA583" si="1552">IF(DM583&lt;3,"",(SUM(T583:AJ583)-MIN(T583:AJ583)-MAX(T583:AJ583))/(DM583-2))</f>
        <v/>
      </c>
      <c r="CB583" s="626" t="str">
        <f t="shared" ref="CB583" si="1553">IF(DN583&lt;3,"",(SUM(AL583:BB583)-MIN(AL583:BB583)-MAX(AL583:BB583))/(DN583-2))</f>
        <v/>
      </c>
      <c r="CC583" s="695" t="str">
        <f t="shared" ref="CC583" si="1554">IF(DO583&lt;3,"",(SUM(BD583:BT583)-MIN(BD583:BT583)-MAX(BD583:BT583))/(DO583-2))</f>
        <v/>
      </c>
      <c r="CD583" s="135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4" t="str">
        <f t="shared" si="1514"/>
        <v/>
      </c>
      <c r="CF583" s="1355" t="str">
        <f t="shared" si="1514"/>
        <v/>
      </c>
      <c r="CG583" s="1355" t="str">
        <f t="shared" si="1514"/>
        <v/>
      </c>
      <c r="CH583" s="1355" t="str">
        <f t="shared" si="1514"/>
        <v/>
      </c>
      <c r="CI583" s="1355" t="str">
        <f t="shared" si="1514"/>
        <v/>
      </c>
      <c r="CJ583" s="1355" t="str">
        <f t="shared" si="1514"/>
        <v/>
      </c>
      <c r="CK583" s="1356" t="str">
        <f t="shared" si="1514"/>
        <v/>
      </c>
      <c r="CL583" s="1356" t="str">
        <f t="shared" si="1514"/>
        <v/>
      </c>
      <c r="CM583" s="1356" t="str">
        <f t="shared" si="1514"/>
        <v/>
      </c>
      <c r="CN583" s="1355" t="str">
        <f t="shared" si="1514"/>
        <v/>
      </c>
      <c r="CO583" s="1355" t="str">
        <f t="shared" si="1514"/>
        <v/>
      </c>
      <c r="CP583" s="1355" t="str">
        <f t="shared" si="1514"/>
        <v/>
      </c>
      <c r="CQ583" s="1355" t="str">
        <f t="shared" si="1514"/>
        <v/>
      </c>
      <c r="CR583" s="1355" t="str">
        <f t="shared" si="1514"/>
        <v/>
      </c>
      <c r="CS583" s="1354" t="str">
        <f t="shared" si="1514"/>
        <v/>
      </c>
      <c r="CT583" s="1357" t="str">
        <f t="shared" si="1514"/>
        <v/>
      </c>
      <c r="CU583" s="540" t="str">
        <f t="shared" ref="CU583:DJ594" si="155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5"/>
        <v/>
      </c>
      <c r="CW583" s="542" t="str">
        <f t="shared" si="1555"/>
        <v/>
      </c>
      <c r="CX583" s="542" t="str">
        <f t="shared" si="1555"/>
        <v/>
      </c>
      <c r="CY583" s="542" t="str">
        <f t="shared" si="1555"/>
        <v/>
      </c>
      <c r="CZ583" s="542" t="str">
        <f t="shared" si="1555"/>
        <v/>
      </c>
      <c r="DA583" s="542" t="str">
        <f t="shared" si="1555"/>
        <v/>
      </c>
      <c r="DB583" s="543" t="str">
        <f t="shared" si="1555"/>
        <v/>
      </c>
      <c r="DC583" s="543" t="str">
        <f t="shared" si="1555"/>
        <v/>
      </c>
      <c r="DD583" s="543" t="str">
        <f t="shared" si="1555"/>
        <v/>
      </c>
      <c r="DE583" s="542" t="str">
        <f t="shared" si="1555"/>
        <v/>
      </c>
      <c r="DF583" s="542" t="str">
        <f t="shared" si="1555"/>
        <v/>
      </c>
      <c r="DG583" s="542" t="str">
        <f t="shared" si="1555"/>
        <v/>
      </c>
      <c r="DH583" s="542" t="str">
        <f t="shared" si="1555"/>
        <v/>
      </c>
      <c r="DI583" s="542" t="str">
        <f t="shared" si="1555"/>
        <v/>
      </c>
      <c r="DJ583" s="541" t="str">
        <f t="shared" si="1555"/>
        <v/>
      </c>
      <c r="DK583" s="540" t="str">
        <f t="shared" ref="DK583:DK589" si="155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7">COUNT(B583:R583)</f>
        <v>0</v>
      </c>
      <c r="DM583" s="106">
        <f t="shared" ref="DM583:DM590" si="1558">COUNT(T583:AJ583)</f>
        <v>0</v>
      </c>
      <c r="DN583" s="106">
        <f t="shared" ref="DN583:DN590" si="1559">COUNT(AL583:BB583)</f>
        <v>0</v>
      </c>
      <c r="DO583" s="106">
        <f t="shared" ref="DO583:DO590" si="1560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285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4"/>
        <v/>
      </c>
      <c r="CE584" s="89" t="str">
        <f t="shared" ref="CE584:CT591" si="156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1"/>
        <v/>
      </c>
      <c r="CG584" s="90" t="str">
        <f t="shared" si="1561"/>
        <v/>
      </c>
      <c r="CH584" s="90" t="str">
        <f t="shared" si="1561"/>
        <v/>
      </c>
      <c r="CI584" s="90" t="str">
        <f t="shared" si="1561"/>
        <v/>
      </c>
      <c r="CJ584" s="90" t="str">
        <f t="shared" si="1561"/>
        <v/>
      </c>
      <c r="CK584" s="156" t="str">
        <f t="shared" si="1561"/>
        <v/>
      </c>
      <c r="CL584" s="156" t="str">
        <f t="shared" si="1561"/>
        <v/>
      </c>
      <c r="CM584" s="156" t="str">
        <f t="shared" si="1561"/>
        <v/>
      </c>
      <c r="CN584" s="90" t="str">
        <f t="shared" si="1561"/>
        <v/>
      </c>
      <c r="CO584" s="90" t="str">
        <f t="shared" si="1561"/>
        <v/>
      </c>
      <c r="CP584" s="90" t="str">
        <f t="shared" si="1561"/>
        <v/>
      </c>
      <c r="CQ584" s="90" t="str">
        <f t="shared" si="1561"/>
        <v/>
      </c>
      <c r="CR584" s="90" t="str">
        <f t="shared" si="1561"/>
        <v/>
      </c>
      <c r="CS584" s="89" t="str">
        <f t="shared" si="1561"/>
        <v/>
      </c>
      <c r="CT584" s="524" t="str">
        <f t="shared" si="1561"/>
        <v/>
      </c>
      <c r="CU584" s="552" t="str">
        <f t="shared" si="1515"/>
        <v/>
      </c>
      <c r="CV584" s="553" t="str">
        <f t="shared" si="1515"/>
        <v/>
      </c>
      <c r="CW584" s="554" t="str">
        <f t="shared" si="1515"/>
        <v/>
      </c>
      <c r="CX584" s="554" t="str">
        <f t="shared" si="1515"/>
        <v/>
      </c>
      <c r="CY584" s="554" t="str">
        <f t="shared" si="1515"/>
        <v/>
      </c>
      <c r="CZ584" s="554" t="str">
        <f t="shared" si="1515"/>
        <v/>
      </c>
      <c r="DA584" s="554" t="str">
        <f t="shared" si="1515"/>
        <v/>
      </c>
      <c r="DB584" s="555" t="str">
        <f t="shared" si="1515"/>
        <v/>
      </c>
      <c r="DC584" s="555" t="str">
        <f t="shared" si="1515"/>
        <v/>
      </c>
      <c r="DD584" s="555" t="str">
        <f t="shared" si="1515"/>
        <v/>
      </c>
      <c r="DE584" s="554" t="str">
        <f t="shared" si="1515"/>
        <v/>
      </c>
      <c r="DF584" s="554" t="str">
        <f t="shared" si="1515"/>
        <v/>
      </c>
      <c r="DG584" s="554" t="str">
        <f t="shared" si="1515"/>
        <v/>
      </c>
      <c r="DH584" s="554" t="str">
        <f t="shared" si="1515"/>
        <v/>
      </c>
      <c r="DI584" s="554" t="str">
        <f t="shared" si="1515"/>
        <v/>
      </c>
      <c r="DJ584" s="553" t="str">
        <f t="shared" si="1555"/>
        <v/>
      </c>
      <c r="DK584" s="552" t="str">
        <f t="shared" si="1516"/>
        <v/>
      </c>
      <c r="DL584" s="897">
        <f t="shared" si="1557"/>
        <v>0</v>
      </c>
      <c r="DM584" s="852">
        <f t="shared" si="1558"/>
        <v>0</v>
      </c>
      <c r="DN584" s="852">
        <f t="shared" si="1559"/>
        <v>0</v>
      </c>
      <c r="DO584" s="852">
        <f t="shared" si="1560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283</v>
      </c>
      <c r="B585" s="765" t="str">
        <f t="shared" ref="B585:R585" si="1562">IF(B584="","",B581*B584)</f>
        <v/>
      </c>
      <c r="C585" s="765" t="str">
        <f t="shared" si="1562"/>
        <v/>
      </c>
      <c r="D585" s="765" t="str">
        <f t="shared" si="1562"/>
        <v/>
      </c>
      <c r="E585" s="765" t="str">
        <f t="shared" si="1562"/>
        <v/>
      </c>
      <c r="F585" s="765" t="str">
        <f t="shared" si="1562"/>
        <v/>
      </c>
      <c r="G585" s="765" t="str">
        <f t="shared" si="1562"/>
        <v/>
      </c>
      <c r="H585" s="765" t="str">
        <f t="shared" si="1562"/>
        <v/>
      </c>
      <c r="I585" s="765" t="str">
        <f t="shared" si="1562"/>
        <v/>
      </c>
      <c r="J585" s="765" t="str">
        <f t="shared" si="1562"/>
        <v/>
      </c>
      <c r="K585" s="765" t="str">
        <f t="shared" si="1562"/>
        <v/>
      </c>
      <c r="L585" s="765" t="str">
        <f t="shared" si="1562"/>
        <v/>
      </c>
      <c r="M585" s="765" t="str">
        <f t="shared" si="1562"/>
        <v/>
      </c>
      <c r="N585" s="765" t="str">
        <f t="shared" si="1562"/>
        <v/>
      </c>
      <c r="O585" s="765" t="str">
        <f t="shared" si="1562"/>
        <v/>
      </c>
      <c r="P585" s="765" t="str">
        <f t="shared" si="1562"/>
        <v/>
      </c>
      <c r="Q585" s="765" t="str">
        <f t="shared" si="1562"/>
        <v/>
      </c>
      <c r="R585" s="765" t="str">
        <f t="shared" si="1562"/>
        <v/>
      </c>
      <c r="S585" s="771"/>
      <c r="T585" s="765" t="str">
        <f t="shared" ref="T585:AJ585" si="1563">IF(T584="","",T581*T584)</f>
        <v/>
      </c>
      <c r="U585" s="765" t="str">
        <f t="shared" si="1563"/>
        <v/>
      </c>
      <c r="V585" s="765" t="str">
        <f t="shared" si="1563"/>
        <v/>
      </c>
      <c r="W585" s="765" t="str">
        <f t="shared" si="1563"/>
        <v/>
      </c>
      <c r="X585" s="765" t="str">
        <f t="shared" si="1563"/>
        <v/>
      </c>
      <c r="Y585" s="765" t="str">
        <f t="shared" si="1563"/>
        <v/>
      </c>
      <c r="Z585" s="765" t="str">
        <f t="shared" si="1563"/>
        <v/>
      </c>
      <c r="AA585" s="765" t="str">
        <f t="shared" si="1563"/>
        <v/>
      </c>
      <c r="AB585" s="765" t="str">
        <f t="shared" si="1563"/>
        <v/>
      </c>
      <c r="AC585" s="765" t="str">
        <f t="shared" si="1563"/>
        <v/>
      </c>
      <c r="AD585" s="765" t="str">
        <f t="shared" si="1563"/>
        <v/>
      </c>
      <c r="AE585" s="765" t="str">
        <f t="shared" si="1563"/>
        <v/>
      </c>
      <c r="AF585" s="765" t="str">
        <f t="shared" si="1563"/>
        <v/>
      </c>
      <c r="AG585" s="765" t="str">
        <f t="shared" si="1563"/>
        <v/>
      </c>
      <c r="AH585" s="765" t="str">
        <f t="shared" si="1563"/>
        <v/>
      </c>
      <c r="AI585" s="765" t="str">
        <f t="shared" si="1563"/>
        <v/>
      </c>
      <c r="AJ585" s="765" t="str">
        <f t="shared" si="1563"/>
        <v/>
      </c>
      <c r="AK585" s="771"/>
      <c r="AL585" s="765" t="str">
        <f t="shared" ref="AL585:BB585" si="1564">IF(AL584="","",AL581*AL584)</f>
        <v/>
      </c>
      <c r="AM585" s="765" t="str">
        <f t="shared" si="1564"/>
        <v/>
      </c>
      <c r="AN585" s="765" t="str">
        <f t="shared" si="1564"/>
        <v/>
      </c>
      <c r="AO585" s="765" t="str">
        <f t="shared" si="1564"/>
        <v/>
      </c>
      <c r="AP585" s="765" t="str">
        <f t="shared" si="1564"/>
        <v/>
      </c>
      <c r="AQ585" s="765" t="str">
        <f t="shared" si="1564"/>
        <v/>
      </c>
      <c r="AR585" s="765" t="str">
        <f t="shared" si="1564"/>
        <v/>
      </c>
      <c r="AS585" s="765" t="str">
        <f t="shared" si="1564"/>
        <v/>
      </c>
      <c r="AT585" s="765" t="str">
        <f t="shared" si="1564"/>
        <v/>
      </c>
      <c r="AU585" s="765" t="str">
        <f t="shared" si="1564"/>
        <v/>
      </c>
      <c r="AV585" s="765" t="str">
        <f t="shared" si="1564"/>
        <v/>
      </c>
      <c r="AW585" s="765" t="str">
        <f t="shared" si="1564"/>
        <v/>
      </c>
      <c r="AX585" s="765" t="str">
        <f t="shared" si="1564"/>
        <v/>
      </c>
      <c r="AY585" s="765" t="str">
        <f t="shared" si="1564"/>
        <v/>
      </c>
      <c r="AZ585" s="765" t="str">
        <f t="shared" si="1564"/>
        <v/>
      </c>
      <c r="BA585" s="765" t="str">
        <f t="shared" si="1564"/>
        <v/>
      </c>
      <c r="BB585" s="765" t="str">
        <f t="shared" si="1564"/>
        <v/>
      </c>
      <c r="BC585" s="771"/>
      <c r="BD585" s="765" t="str">
        <f t="shared" ref="BD585:BT585" si="1565">IF(BD584="","",BD581*BD584)</f>
        <v/>
      </c>
      <c r="BE585" s="765" t="str">
        <f t="shared" si="1565"/>
        <v/>
      </c>
      <c r="BF585" s="765" t="str">
        <f t="shared" si="1565"/>
        <v/>
      </c>
      <c r="BG585" s="765" t="str">
        <f t="shared" si="1565"/>
        <v/>
      </c>
      <c r="BH585" s="765" t="str">
        <f t="shared" si="1565"/>
        <v/>
      </c>
      <c r="BI585" s="765" t="str">
        <f t="shared" si="1565"/>
        <v/>
      </c>
      <c r="BJ585" s="765" t="str">
        <f t="shared" si="1565"/>
        <v/>
      </c>
      <c r="BK585" s="765" t="str">
        <f t="shared" si="1565"/>
        <v/>
      </c>
      <c r="BL585" s="765" t="str">
        <f t="shared" si="1565"/>
        <v/>
      </c>
      <c r="BM585" s="765" t="str">
        <f t="shared" si="1565"/>
        <v/>
      </c>
      <c r="BN585" s="765" t="str">
        <f t="shared" si="1565"/>
        <v/>
      </c>
      <c r="BO585" s="765" t="str">
        <f t="shared" si="1565"/>
        <v/>
      </c>
      <c r="BP585" s="765" t="str">
        <f t="shared" si="1565"/>
        <v/>
      </c>
      <c r="BQ585" s="765" t="str">
        <f t="shared" si="1565"/>
        <v/>
      </c>
      <c r="BR585" s="765" t="str">
        <f t="shared" si="1565"/>
        <v/>
      </c>
      <c r="BS585" s="765" t="str">
        <f t="shared" si="1565"/>
        <v/>
      </c>
      <c r="BT585" s="765" t="str">
        <f t="shared" si="1565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1"/>
        <v/>
      </c>
      <c r="CF585" s="90" t="str">
        <f t="shared" si="1561"/>
        <v/>
      </c>
      <c r="CG585" s="90" t="str">
        <f t="shared" si="1561"/>
        <v/>
      </c>
      <c r="CH585" s="90" t="str">
        <f t="shared" si="1561"/>
        <v/>
      </c>
      <c r="CI585" s="90" t="str">
        <f t="shared" si="1561"/>
        <v/>
      </c>
      <c r="CJ585" s="90" t="str">
        <f t="shared" si="1561"/>
        <v/>
      </c>
      <c r="CK585" s="156" t="str">
        <f t="shared" si="1561"/>
        <v/>
      </c>
      <c r="CL585" s="156" t="str">
        <f t="shared" si="1561"/>
        <v/>
      </c>
      <c r="CM585" s="156" t="str">
        <f t="shared" si="1561"/>
        <v/>
      </c>
      <c r="CN585" s="90" t="str">
        <f t="shared" si="1561"/>
        <v/>
      </c>
      <c r="CO585" s="90" t="str">
        <f t="shared" si="1561"/>
        <v/>
      </c>
      <c r="CP585" s="90" t="str">
        <f t="shared" si="1561"/>
        <v/>
      </c>
      <c r="CQ585" s="90" t="str">
        <f t="shared" si="1561"/>
        <v/>
      </c>
      <c r="CR585" s="90" t="str">
        <f t="shared" si="1561"/>
        <v/>
      </c>
      <c r="CS585" s="89" t="str">
        <f t="shared" si="1561"/>
        <v/>
      </c>
      <c r="CT585" s="524" t="str">
        <f t="shared" si="1561"/>
        <v/>
      </c>
      <c r="CU585" s="552" t="str">
        <f t="shared" ref="CU585:DI585" si="156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7"/>
        <v/>
      </c>
      <c r="CW585" s="554" t="str">
        <f t="shared" si="1567"/>
        <v/>
      </c>
      <c r="CX585" s="554" t="str">
        <f t="shared" si="1567"/>
        <v/>
      </c>
      <c r="CY585" s="554" t="str">
        <f t="shared" si="1567"/>
        <v/>
      </c>
      <c r="CZ585" s="554" t="str">
        <f t="shared" si="1567"/>
        <v/>
      </c>
      <c r="DA585" s="554" t="str">
        <f t="shared" si="1567"/>
        <v/>
      </c>
      <c r="DB585" s="555" t="str">
        <f t="shared" si="1567"/>
        <v/>
      </c>
      <c r="DC585" s="555" t="str">
        <f t="shared" si="1567"/>
        <v/>
      </c>
      <c r="DD585" s="555" t="str">
        <f t="shared" si="1567"/>
        <v/>
      </c>
      <c r="DE585" s="554" t="str">
        <f t="shared" si="1567"/>
        <v/>
      </c>
      <c r="DF585" s="554" t="str">
        <f t="shared" si="1567"/>
        <v/>
      </c>
      <c r="DG585" s="554" t="str">
        <f t="shared" si="1567"/>
        <v/>
      </c>
      <c r="DH585" s="554" t="str">
        <f t="shared" si="1567"/>
        <v/>
      </c>
      <c r="DI585" s="554" t="str">
        <f t="shared" si="1567"/>
        <v/>
      </c>
      <c r="DJ585" s="553" t="str">
        <f t="shared" si="1555"/>
        <v/>
      </c>
      <c r="DK585" s="552" t="str">
        <f t="shared" si="1516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3" t="s">
        <v>744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6"/>
        <v/>
      </c>
      <c r="CE586" s="89" t="str">
        <f t="shared" si="1561"/>
        <v/>
      </c>
      <c r="CF586" s="90" t="str">
        <f t="shared" si="1561"/>
        <v/>
      </c>
      <c r="CG586" s="90" t="str">
        <f t="shared" si="1561"/>
        <v/>
      </c>
      <c r="CH586" s="90" t="str">
        <f t="shared" si="1561"/>
        <v/>
      </c>
      <c r="CI586" s="90" t="str">
        <f t="shared" si="1561"/>
        <v/>
      </c>
      <c r="CJ586" s="90" t="str">
        <f t="shared" si="1561"/>
        <v/>
      </c>
      <c r="CK586" s="156" t="str">
        <f t="shared" si="1561"/>
        <v/>
      </c>
      <c r="CL586" s="156" t="str">
        <f t="shared" si="1561"/>
        <v/>
      </c>
      <c r="CM586" s="156" t="str">
        <f t="shared" si="1561"/>
        <v/>
      </c>
      <c r="CN586" s="90" t="str">
        <f t="shared" si="1561"/>
        <v/>
      </c>
      <c r="CO586" s="90" t="str">
        <f t="shared" si="1561"/>
        <v/>
      </c>
      <c r="CP586" s="90" t="str">
        <f t="shared" si="1561"/>
        <v/>
      </c>
      <c r="CQ586" s="90" t="str">
        <f t="shared" si="1561"/>
        <v/>
      </c>
      <c r="CR586" s="90" t="str">
        <f t="shared" si="1561"/>
        <v/>
      </c>
      <c r="CS586" s="89" t="str">
        <f t="shared" si="1561"/>
        <v/>
      </c>
      <c r="CT586" s="524" t="str">
        <f t="shared" si="1561"/>
        <v/>
      </c>
      <c r="CU586" s="540" t="str">
        <f t="shared" si="1555"/>
        <v/>
      </c>
      <c r="CV586" s="541" t="str">
        <f t="shared" si="1555"/>
        <v/>
      </c>
      <c r="CW586" s="542" t="str">
        <f t="shared" si="1555"/>
        <v/>
      </c>
      <c r="CX586" s="542" t="str">
        <f t="shared" si="1555"/>
        <v/>
      </c>
      <c r="CY586" s="542" t="str">
        <f t="shared" si="1555"/>
        <v/>
      </c>
      <c r="CZ586" s="542" t="str">
        <f t="shared" si="1555"/>
        <v/>
      </c>
      <c r="DA586" s="542" t="str">
        <f t="shared" si="1555"/>
        <v/>
      </c>
      <c r="DB586" s="543" t="str">
        <f t="shared" si="1555"/>
        <v/>
      </c>
      <c r="DC586" s="543" t="str">
        <f t="shared" si="1555"/>
        <v/>
      </c>
      <c r="DD586" s="543" t="str">
        <f t="shared" si="1555"/>
        <v/>
      </c>
      <c r="DE586" s="542" t="str">
        <f t="shared" si="1555"/>
        <v/>
      </c>
      <c r="DF586" s="542" t="str">
        <f t="shared" si="1555"/>
        <v/>
      </c>
      <c r="DG586" s="542" t="str">
        <f t="shared" si="1555"/>
        <v/>
      </c>
      <c r="DH586" s="542" t="str">
        <f t="shared" si="1555"/>
        <v/>
      </c>
      <c r="DI586" s="542" t="str">
        <f t="shared" si="1555"/>
        <v/>
      </c>
      <c r="DJ586" s="541" t="str">
        <f t="shared" si="1555"/>
        <v/>
      </c>
      <c r="DK586" s="540" t="str">
        <f t="shared" si="1556"/>
        <v/>
      </c>
      <c r="DL586" s="897">
        <f t="shared" si="1557"/>
        <v>0</v>
      </c>
      <c r="DM586" s="852">
        <f t="shared" si="1558"/>
        <v>0</v>
      </c>
      <c r="DN586" s="852">
        <f t="shared" si="1559"/>
        <v>0</v>
      </c>
      <c r="DO586" s="852">
        <f t="shared" si="1560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286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6"/>
        <v/>
      </c>
      <c r="CE587" s="89" t="str">
        <f t="shared" si="1561"/>
        <v/>
      </c>
      <c r="CF587" s="90" t="str">
        <f t="shared" si="1561"/>
        <v/>
      </c>
      <c r="CG587" s="90" t="str">
        <f t="shared" si="1561"/>
        <v/>
      </c>
      <c r="CH587" s="90" t="str">
        <f t="shared" si="1561"/>
        <v/>
      </c>
      <c r="CI587" s="90" t="str">
        <f t="shared" si="1561"/>
        <v/>
      </c>
      <c r="CJ587" s="90" t="str">
        <f t="shared" si="1561"/>
        <v/>
      </c>
      <c r="CK587" s="156" t="str">
        <f t="shared" si="1561"/>
        <v/>
      </c>
      <c r="CL587" s="156" t="str">
        <f t="shared" si="1561"/>
        <v/>
      </c>
      <c r="CM587" s="156" t="str">
        <f t="shared" si="1561"/>
        <v/>
      </c>
      <c r="CN587" s="90" t="str">
        <f t="shared" si="1561"/>
        <v/>
      </c>
      <c r="CO587" s="90" t="str">
        <f t="shared" si="1561"/>
        <v/>
      </c>
      <c r="CP587" s="90" t="str">
        <f t="shared" si="1561"/>
        <v/>
      </c>
      <c r="CQ587" s="90" t="str">
        <f t="shared" si="1561"/>
        <v/>
      </c>
      <c r="CR587" s="90" t="str">
        <f t="shared" si="1561"/>
        <v/>
      </c>
      <c r="CS587" s="89" t="str">
        <f t="shared" si="1561"/>
        <v/>
      </c>
      <c r="CT587" s="524" t="str">
        <f t="shared" si="1561"/>
        <v/>
      </c>
      <c r="CU587" s="552" t="str">
        <f t="shared" si="1555"/>
        <v/>
      </c>
      <c r="CV587" s="553" t="str">
        <f t="shared" si="1555"/>
        <v/>
      </c>
      <c r="CW587" s="554" t="str">
        <f t="shared" si="1555"/>
        <v/>
      </c>
      <c r="CX587" s="554" t="str">
        <f t="shared" si="1555"/>
        <v/>
      </c>
      <c r="CY587" s="554" t="str">
        <f t="shared" si="1555"/>
        <v/>
      </c>
      <c r="CZ587" s="554" t="str">
        <f t="shared" si="1555"/>
        <v/>
      </c>
      <c r="DA587" s="554" t="str">
        <f t="shared" si="1555"/>
        <v/>
      </c>
      <c r="DB587" s="555" t="str">
        <f t="shared" si="1555"/>
        <v/>
      </c>
      <c r="DC587" s="555" t="str">
        <f t="shared" si="1555"/>
        <v/>
      </c>
      <c r="DD587" s="555" t="str">
        <f t="shared" si="1555"/>
        <v/>
      </c>
      <c r="DE587" s="554" t="str">
        <f t="shared" si="1555"/>
        <v/>
      </c>
      <c r="DF587" s="554" t="str">
        <f t="shared" si="1555"/>
        <v/>
      </c>
      <c r="DG587" s="554" t="str">
        <f t="shared" si="1555"/>
        <v/>
      </c>
      <c r="DH587" s="554" t="str">
        <f t="shared" si="1555"/>
        <v/>
      </c>
      <c r="DI587" s="554" t="str">
        <f t="shared" si="1555"/>
        <v/>
      </c>
      <c r="DJ587" s="553" t="str">
        <f t="shared" si="1555"/>
        <v/>
      </c>
      <c r="DK587" s="552" t="str">
        <f t="shared" si="1516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68">3420*$K$1</f>
        <v>3420</v>
      </c>
      <c r="D588" s="766">
        <f t="shared" si="1568"/>
        <v>3420</v>
      </c>
      <c r="E588" s="766">
        <f t="shared" si="1568"/>
        <v>3420</v>
      </c>
      <c r="F588" s="766">
        <f t="shared" si="1568"/>
        <v>3420</v>
      </c>
      <c r="G588" s="766">
        <f t="shared" si="1568"/>
        <v>3420</v>
      </c>
      <c r="H588" s="766">
        <f t="shared" si="1568"/>
        <v>3420</v>
      </c>
      <c r="I588" s="766">
        <f t="shared" si="1568"/>
        <v>3420</v>
      </c>
      <c r="J588" s="766">
        <f t="shared" si="1568"/>
        <v>3420</v>
      </c>
      <c r="K588" s="766">
        <f t="shared" si="1568"/>
        <v>3420</v>
      </c>
      <c r="L588" s="766">
        <f t="shared" si="1568"/>
        <v>3420</v>
      </c>
      <c r="M588" s="766">
        <f t="shared" si="1568"/>
        <v>3420</v>
      </c>
      <c r="N588" s="766">
        <f t="shared" si="1568"/>
        <v>3420</v>
      </c>
      <c r="O588" s="766">
        <f t="shared" si="1568"/>
        <v>3420</v>
      </c>
      <c r="P588" s="766">
        <f t="shared" si="1568"/>
        <v>3420</v>
      </c>
      <c r="Q588" s="766">
        <f t="shared" si="1568"/>
        <v>3420</v>
      </c>
      <c r="R588" s="766">
        <f t="shared" si="1568"/>
        <v>3420</v>
      </c>
      <c r="S588" s="606"/>
      <c r="T588" s="766">
        <f>3420*$K$1</f>
        <v>3420</v>
      </c>
      <c r="U588" s="766">
        <f t="shared" ref="U588:AJ588" si="1569">3420*$K$1</f>
        <v>3420</v>
      </c>
      <c r="V588" s="766">
        <f t="shared" si="1569"/>
        <v>3420</v>
      </c>
      <c r="W588" s="766">
        <f t="shared" si="1569"/>
        <v>3420</v>
      </c>
      <c r="X588" s="766">
        <f t="shared" si="1569"/>
        <v>3420</v>
      </c>
      <c r="Y588" s="766">
        <f t="shared" si="1569"/>
        <v>3420</v>
      </c>
      <c r="Z588" s="766">
        <f t="shared" si="1569"/>
        <v>3420</v>
      </c>
      <c r="AA588" s="766">
        <f t="shared" si="1569"/>
        <v>3420</v>
      </c>
      <c r="AB588" s="766">
        <f t="shared" si="1569"/>
        <v>3420</v>
      </c>
      <c r="AC588" s="766">
        <f t="shared" si="1569"/>
        <v>3420</v>
      </c>
      <c r="AD588" s="766">
        <f t="shared" si="1569"/>
        <v>3420</v>
      </c>
      <c r="AE588" s="766">
        <f t="shared" si="1569"/>
        <v>3420</v>
      </c>
      <c r="AF588" s="766">
        <f t="shared" si="1569"/>
        <v>3420</v>
      </c>
      <c r="AG588" s="766">
        <f t="shared" si="1569"/>
        <v>3420</v>
      </c>
      <c r="AH588" s="766">
        <f t="shared" si="1569"/>
        <v>3420</v>
      </c>
      <c r="AI588" s="766">
        <f t="shared" si="1569"/>
        <v>3420</v>
      </c>
      <c r="AJ588" s="766">
        <f t="shared" si="1569"/>
        <v>3420</v>
      </c>
      <c r="AK588" s="606"/>
      <c r="AL588" s="766">
        <f>3420*$K$1</f>
        <v>3420</v>
      </c>
      <c r="AM588" s="766">
        <f t="shared" ref="AM588:BB588" si="1570">3420*$K$1</f>
        <v>3420</v>
      </c>
      <c r="AN588" s="766">
        <f t="shared" si="1570"/>
        <v>3420</v>
      </c>
      <c r="AO588" s="766">
        <f t="shared" si="1570"/>
        <v>3420</v>
      </c>
      <c r="AP588" s="766">
        <f t="shared" si="1570"/>
        <v>3420</v>
      </c>
      <c r="AQ588" s="766">
        <f t="shared" si="1570"/>
        <v>3420</v>
      </c>
      <c r="AR588" s="766">
        <f t="shared" si="1570"/>
        <v>3420</v>
      </c>
      <c r="AS588" s="766">
        <v>3420</v>
      </c>
      <c r="AT588" s="766">
        <f t="shared" si="1570"/>
        <v>3420</v>
      </c>
      <c r="AU588" s="766">
        <f t="shared" si="1570"/>
        <v>3420</v>
      </c>
      <c r="AV588" s="766">
        <f t="shared" si="1570"/>
        <v>3420</v>
      </c>
      <c r="AW588" s="766">
        <f t="shared" si="1570"/>
        <v>3420</v>
      </c>
      <c r="AX588" s="766">
        <f t="shared" si="1570"/>
        <v>3420</v>
      </c>
      <c r="AY588" s="766">
        <f t="shared" si="1570"/>
        <v>3420</v>
      </c>
      <c r="AZ588" s="766">
        <f t="shared" si="1570"/>
        <v>3420</v>
      </c>
      <c r="BA588" s="766">
        <f t="shared" si="1570"/>
        <v>3420</v>
      </c>
      <c r="BB588" s="766">
        <f t="shared" si="1570"/>
        <v>3420</v>
      </c>
      <c r="BC588" s="760"/>
      <c r="BD588" s="766">
        <f>3420*$K$1</f>
        <v>3420</v>
      </c>
      <c r="BE588" s="766">
        <f t="shared" ref="BE588:BY588" si="1571">3420*$K$1</f>
        <v>3420</v>
      </c>
      <c r="BF588" s="766">
        <f t="shared" si="1571"/>
        <v>3420</v>
      </c>
      <c r="BG588" s="766">
        <v>3420</v>
      </c>
      <c r="BH588" s="766">
        <f t="shared" si="1571"/>
        <v>3420</v>
      </c>
      <c r="BI588" s="766">
        <f t="shared" si="1571"/>
        <v>3420</v>
      </c>
      <c r="BJ588" s="766">
        <f t="shared" si="1571"/>
        <v>3420</v>
      </c>
      <c r="BK588" s="766">
        <f t="shared" si="1571"/>
        <v>3420</v>
      </c>
      <c r="BL588" s="766">
        <f t="shared" si="1571"/>
        <v>3420</v>
      </c>
      <c r="BM588" s="766">
        <f t="shared" si="1571"/>
        <v>3420</v>
      </c>
      <c r="BN588" s="766">
        <f t="shared" si="1571"/>
        <v>3420</v>
      </c>
      <c r="BO588" s="766">
        <f t="shared" si="1571"/>
        <v>3420</v>
      </c>
      <c r="BP588" s="766">
        <f t="shared" si="1571"/>
        <v>3420</v>
      </c>
      <c r="BQ588" s="766">
        <f t="shared" si="1571"/>
        <v>3420</v>
      </c>
      <c r="BR588" s="766">
        <f t="shared" si="1571"/>
        <v>3420</v>
      </c>
      <c r="BS588" s="766">
        <f t="shared" si="1571"/>
        <v>3420</v>
      </c>
      <c r="BT588" s="766">
        <f t="shared" si="1571"/>
        <v>3420</v>
      </c>
      <c r="BU588" s="760"/>
      <c r="BV588" s="766">
        <f t="shared" si="1571"/>
        <v>3420</v>
      </c>
      <c r="BW588" s="766">
        <f t="shared" si="1571"/>
        <v>3420</v>
      </c>
      <c r="BX588" s="766">
        <f t="shared" si="1571"/>
        <v>3420</v>
      </c>
      <c r="BY588" s="766">
        <f t="shared" si="1571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6"/>
        <v>3420</v>
      </c>
      <c r="CE588" s="89">
        <f t="shared" si="1561"/>
        <v>3420</v>
      </c>
      <c r="CF588" s="90">
        <f t="shared" si="1561"/>
        <v>3420</v>
      </c>
      <c r="CG588" s="90">
        <f t="shared" si="1561"/>
        <v>3420</v>
      </c>
      <c r="CH588" s="90">
        <f t="shared" si="1561"/>
        <v>3420</v>
      </c>
      <c r="CI588" s="90">
        <f t="shared" si="1561"/>
        <v>3420</v>
      </c>
      <c r="CJ588" s="90">
        <f t="shared" si="1561"/>
        <v>3420</v>
      </c>
      <c r="CK588" s="156">
        <f t="shared" si="1561"/>
        <v>3420</v>
      </c>
      <c r="CL588" s="156">
        <f t="shared" si="1561"/>
        <v>3420</v>
      </c>
      <c r="CM588" s="156">
        <f t="shared" si="1561"/>
        <v>3420</v>
      </c>
      <c r="CN588" s="90">
        <f t="shared" si="1561"/>
        <v>3420</v>
      </c>
      <c r="CO588" s="90">
        <f t="shared" si="1561"/>
        <v>3420</v>
      </c>
      <c r="CP588" s="90">
        <f t="shared" si="1561"/>
        <v>3420</v>
      </c>
      <c r="CQ588" s="90">
        <f t="shared" si="1561"/>
        <v>3420</v>
      </c>
      <c r="CR588" s="90">
        <f t="shared" si="1561"/>
        <v>3420</v>
      </c>
      <c r="CS588" s="89">
        <f t="shared" si="1561"/>
        <v>3420</v>
      </c>
      <c r="CT588" s="524">
        <f t="shared" si="1561"/>
        <v>3420</v>
      </c>
      <c r="CU588" s="552">
        <f t="shared" si="1555"/>
        <v>3420</v>
      </c>
      <c r="CV588" s="553">
        <f t="shared" si="1555"/>
        <v>3420</v>
      </c>
      <c r="CW588" s="554">
        <f t="shared" si="1555"/>
        <v>3420</v>
      </c>
      <c r="CX588" s="554">
        <f t="shared" si="1555"/>
        <v>3420</v>
      </c>
      <c r="CY588" s="554">
        <f t="shared" si="1555"/>
        <v>3420</v>
      </c>
      <c r="CZ588" s="554">
        <f t="shared" si="1555"/>
        <v>3420</v>
      </c>
      <c r="DA588" s="554">
        <f t="shared" si="1555"/>
        <v>3420</v>
      </c>
      <c r="DB588" s="555">
        <f t="shared" si="1555"/>
        <v>3420</v>
      </c>
      <c r="DC588" s="555">
        <f t="shared" si="1555"/>
        <v>3420</v>
      </c>
      <c r="DD588" s="555">
        <f t="shared" si="1555"/>
        <v>3420</v>
      </c>
      <c r="DE588" s="554">
        <f t="shared" si="1555"/>
        <v>3420</v>
      </c>
      <c r="DF588" s="554">
        <f t="shared" si="1555"/>
        <v>3420</v>
      </c>
      <c r="DG588" s="554">
        <f t="shared" si="1555"/>
        <v>3420</v>
      </c>
      <c r="DH588" s="554">
        <f t="shared" si="1555"/>
        <v>3420</v>
      </c>
      <c r="DI588" s="554">
        <f t="shared" si="1555"/>
        <v>3420</v>
      </c>
      <c r="DJ588" s="553">
        <f t="shared" si="1555"/>
        <v>3420</v>
      </c>
      <c r="DK588" s="552">
        <f t="shared" si="1516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2">IF(C586="","",C586*C587*C588/C$46/365/$F$1)</f>
        <v/>
      </c>
      <c r="D589" s="770" t="str">
        <f t="shared" si="1572"/>
        <v/>
      </c>
      <c r="E589" s="770" t="str">
        <f t="shared" si="1572"/>
        <v/>
      </c>
      <c r="F589" s="770" t="str">
        <f t="shared" si="1572"/>
        <v/>
      </c>
      <c r="G589" s="770" t="str">
        <f t="shared" si="1572"/>
        <v/>
      </c>
      <c r="H589" s="770" t="str">
        <f t="shared" si="1572"/>
        <v/>
      </c>
      <c r="I589" s="770" t="str">
        <f t="shared" si="1572"/>
        <v/>
      </c>
      <c r="J589" s="770" t="str">
        <f t="shared" si="1572"/>
        <v/>
      </c>
      <c r="K589" s="770" t="str">
        <f t="shared" si="1572"/>
        <v/>
      </c>
      <c r="L589" s="770" t="str">
        <f t="shared" si="1572"/>
        <v/>
      </c>
      <c r="M589" s="770" t="str">
        <f t="shared" si="1572"/>
        <v/>
      </c>
      <c r="N589" s="770" t="str">
        <f t="shared" si="1572"/>
        <v/>
      </c>
      <c r="O589" s="770" t="str">
        <f t="shared" si="1572"/>
        <v/>
      </c>
      <c r="P589" s="770" t="str">
        <f t="shared" si="1572"/>
        <v/>
      </c>
      <c r="Q589" s="770" t="str">
        <f t="shared" si="1572"/>
        <v/>
      </c>
      <c r="R589" s="770" t="str">
        <f t="shared" si="1572"/>
        <v/>
      </c>
      <c r="S589" s="592"/>
      <c r="T589" s="770" t="str">
        <f>IF(T586="","",T586*T587*T588/T$46/365/$F$1)</f>
        <v/>
      </c>
      <c r="U589" s="770" t="str">
        <f t="shared" ref="U589:AJ589" si="1573">IF(U586="","",U586*U587*U588/U$46/365/$F$1)</f>
        <v/>
      </c>
      <c r="V589" s="770" t="str">
        <f t="shared" si="1573"/>
        <v/>
      </c>
      <c r="W589" s="770" t="str">
        <f t="shared" si="1573"/>
        <v/>
      </c>
      <c r="X589" s="770" t="str">
        <f t="shared" si="1573"/>
        <v/>
      </c>
      <c r="Y589" s="770" t="str">
        <f t="shared" si="1573"/>
        <v/>
      </c>
      <c r="Z589" s="770" t="str">
        <f t="shared" si="1573"/>
        <v/>
      </c>
      <c r="AA589" s="770" t="str">
        <f t="shared" si="1573"/>
        <v/>
      </c>
      <c r="AB589" s="770" t="str">
        <f t="shared" si="1573"/>
        <v/>
      </c>
      <c r="AC589" s="770" t="str">
        <f t="shared" si="1573"/>
        <v/>
      </c>
      <c r="AD589" s="770" t="str">
        <f t="shared" si="1573"/>
        <v/>
      </c>
      <c r="AE589" s="770" t="str">
        <f t="shared" si="1573"/>
        <v/>
      </c>
      <c r="AF589" s="770" t="str">
        <f t="shared" si="1573"/>
        <v/>
      </c>
      <c r="AG589" s="770" t="str">
        <f t="shared" si="1573"/>
        <v/>
      </c>
      <c r="AH589" s="770" t="str">
        <f t="shared" si="1573"/>
        <v/>
      </c>
      <c r="AI589" s="770" t="str">
        <f t="shared" si="1573"/>
        <v/>
      </c>
      <c r="AJ589" s="770" t="str">
        <f t="shared" si="1573"/>
        <v/>
      </c>
      <c r="AK589" s="592"/>
      <c r="AL589" s="770" t="str">
        <f>IF(AL586="","",AL586*AL587*AL588/AL$46/365/$F$1)</f>
        <v/>
      </c>
      <c r="AM589" s="770" t="str">
        <f t="shared" ref="AM589:BB589" si="1574">IF(AM586="","",AM586*AM587*AM588/AM$46/365/$F$1)</f>
        <v/>
      </c>
      <c r="AN589" s="770" t="str">
        <f t="shared" si="1574"/>
        <v/>
      </c>
      <c r="AO589" s="770" t="str">
        <f t="shared" si="1574"/>
        <v/>
      </c>
      <c r="AP589" s="770" t="str">
        <f t="shared" si="1574"/>
        <v/>
      </c>
      <c r="AQ589" s="770" t="str">
        <f t="shared" si="1574"/>
        <v/>
      </c>
      <c r="AR589" s="770" t="str">
        <f t="shared" si="1574"/>
        <v/>
      </c>
      <c r="AS589" s="770" t="str">
        <f t="shared" si="1574"/>
        <v/>
      </c>
      <c r="AT589" s="770" t="str">
        <f t="shared" si="1574"/>
        <v/>
      </c>
      <c r="AU589" s="770" t="str">
        <f t="shared" si="1574"/>
        <v/>
      </c>
      <c r="AV589" s="770" t="str">
        <f t="shared" si="1574"/>
        <v/>
      </c>
      <c r="AW589" s="770" t="str">
        <f t="shared" si="1574"/>
        <v/>
      </c>
      <c r="AX589" s="770" t="str">
        <f t="shared" si="1574"/>
        <v/>
      </c>
      <c r="AY589" s="770" t="str">
        <f t="shared" si="1574"/>
        <v/>
      </c>
      <c r="AZ589" s="770" t="str">
        <f t="shared" si="1574"/>
        <v/>
      </c>
      <c r="BA589" s="770" t="str">
        <f t="shared" si="1574"/>
        <v/>
      </c>
      <c r="BB589" s="770" t="str">
        <f t="shared" si="1574"/>
        <v/>
      </c>
      <c r="BC589" s="656"/>
      <c r="BD589" s="770" t="str">
        <f>IF(BD586="","",BD586*BD587*BD588/BD$46/365/$F$1)</f>
        <v/>
      </c>
      <c r="BE589" s="770" t="str">
        <f t="shared" ref="BE589:BT589" si="1575">IF(BE586="","",BE586*BE587*BE588/BE$46/365/$F$1)</f>
        <v/>
      </c>
      <c r="BF589" s="770" t="str">
        <f t="shared" si="1575"/>
        <v/>
      </c>
      <c r="BG589" s="770" t="str">
        <f t="shared" si="1575"/>
        <v/>
      </c>
      <c r="BH589" s="770" t="str">
        <f t="shared" si="1575"/>
        <v/>
      </c>
      <c r="BI589" s="770" t="str">
        <f t="shared" si="1575"/>
        <v/>
      </c>
      <c r="BJ589" s="770" t="str">
        <f t="shared" si="1575"/>
        <v/>
      </c>
      <c r="BK589" s="770" t="str">
        <f t="shared" si="1575"/>
        <v/>
      </c>
      <c r="BL589" s="770" t="str">
        <f t="shared" si="1575"/>
        <v/>
      </c>
      <c r="BM589" s="770" t="str">
        <f t="shared" si="1575"/>
        <v/>
      </c>
      <c r="BN589" s="770" t="str">
        <f t="shared" si="1575"/>
        <v/>
      </c>
      <c r="BO589" s="770" t="str">
        <f t="shared" si="1575"/>
        <v/>
      </c>
      <c r="BP589" s="770" t="str">
        <f t="shared" si="1575"/>
        <v/>
      </c>
      <c r="BQ589" s="770" t="str">
        <f t="shared" si="1575"/>
        <v/>
      </c>
      <c r="BR589" s="770" t="str">
        <f t="shared" si="1575"/>
        <v/>
      </c>
      <c r="BS589" s="770" t="str">
        <f t="shared" si="1575"/>
        <v/>
      </c>
      <c r="BT589" s="770" t="str">
        <f t="shared" si="1575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6">IF(DL589&lt;3,"",(SUM(B589:R589)-MIN(B589:R589)-MAX(B589:R589))/(DL589-2))</f>
        <v/>
      </c>
      <c r="CA589" s="626" t="str">
        <f t="shared" ref="CA589" si="1577">IF(DM589&lt;3,"",(SUM(T589:AJ589)-MIN(T589:AJ589)-MAX(T589:AJ589))/(DM589-2))</f>
        <v/>
      </c>
      <c r="CB589" s="626" t="str">
        <f t="shared" ref="CB589" si="1578">IF(DN589&lt;3,"",(SUM(AL589:BB589)-MIN(AL589:BB589)-MAX(AL589:BB589))/(DN589-2))</f>
        <v/>
      </c>
      <c r="CC589" s="695" t="str">
        <f t="shared" ref="CC589" si="1579">IF(DO589&lt;3,"",(SUM(BD589:BT589)-MIN(BD589:BT589)-MAX(BD589:BT589))/(DO589-2))</f>
        <v/>
      </c>
      <c r="CD589" s="1353" t="str">
        <f t="shared" si="1566"/>
        <v/>
      </c>
      <c r="CE589" s="1354" t="str">
        <f t="shared" si="1561"/>
        <v/>
      </c>
      <c r="CF589" s="1355" t="str">
        <f t="shared" si="1561"/>
        <v/>
      </c>
      <c r="CG589" s="1355" t="str">
        <f t="shared" si="1561"/>
        <v/>
      </c>
      <c r="CH589" s="1355" t="str">
        <f t="shared" si="1561"/>
        <v/>
      </c>
      <c r="CI589" s="1355" t="str">
        <f t="shared" si="1561"/>
        <v/>
      </c>
      <c r="CJ589" s="1355" t="str">
        <f t="shared" si="1561"/>
        <v/>
      </c>
      <c r="CK589" s="1356" t="str">
        <f t="shared" si="1561"/>
        <v/>
      </c>
      <c r="CL589" s="1356" t="str">
        <f t="shared" si="1561"/>
        <v/>
      </c>
      <c r="CM589" s="1356" t="str">
        <f t="shared" si="1561"/>
        <v/>
      </c>
      <c r="CN589" s="1355" t="str">
        <f t="shared" si="1561"/>
        <v/>
      </c>
      <c r="CO589" s="1355" t="str">
        <f t="shared" si="1561"/>
        <v/>
      </c>
      <c r="CP589" s="1355" t="str">
        <f t="shared" si="1561"/>
        <v/>
      </c>
      <c r="CQ589" s="1355" t="str">
        <f t="shared" si="1561"/>
        <v/>
      </c>
      <c r="CR589" s="1355" t="str">
        <f t="shared" si="1561"/>
        <v/>
      </c>
      <c r="CS589" s="1354" t="str">
        <f t="shared" si="1561"/>
        <v/>
      </c>
      <c r="CT589" s="1357" t="str">
        <f t="shared" si="1561"/>
        <v/>
      </c>
      <c r="CU589" s="540" t="str">
        <f t="shared" si="1555"/>
        <v/>
      </c>
      <c r="CV589" s="541" t="str">
        <f t="shared" si="1555"/>
        <v/>
      </c>
      <c r="CW589" s="542" t="str">
        <f t="shared" si="1555"/>
        <v/>
      </c>
      <c r="CX589" s="542" t="str">
        <f t="shared" si="1555"/>
        <v/>
      </c>
      <c r="CY589" s="542" t="str">
        <f t="shared" si="1555"/>
        <v/>
      </c>
      <c r="CZ589" s="542" t="str">
        <f t="shared" si="1555"/>
        <v/>
      </c>
      <c r="DA589" s="542" t="str">
        <f t="shared" si="1555"/>
        <v/>
      </c>
      <c r="DB589" s="543" t="str">
        <f t="shared" si="1555"/>
        <v/>
      </c>
      <c r="DC589" s="543" t="str">
        <f t="shared" si="1555"/>
        <v/>
      </c>
      <c r="DD589" s="543" t="str">
        <f t="shared" si="1555"/>
        <v/>
      </c>
      <c r="DE589" s="542" t="str">
        <f t="shared" si="1555"/>
        <v/>
      </c>
      <c r="DF589" s="542" t="str">
        <f t="shared" si="1555"/>
        <v/>
      </c>
      <c r="DG589" s="542" t="str">
        <f t="shared" si="1555"/>
        <v/>
      </c>
      <c r="DH589" s="542" t="str">
        <f t="shared" si="1555"/>
        <v/>
      </c>
      <c r="DI589" s="542" t="str">
        <f t="shared" si="1555"/>
        <v/>
      </c>
      <c r="DJ589" s="541" t="str">
        <f t="shared" si="1555"/>
        <v/>
      </c>
      <c r="DK589" s="540" t="str">
        <f t="shared" si="1556"/>
        <v/>
      </c>
      <c r="DL589" s="657">
        <f t="shared" si="1557"/>
        <v>0</v>
      </c>
      <c r="DM589" s="106">
        <f t="shared" si="1558"/>
        <v>0</v>
      </c>
      <c r="DN589" s="106">
        <f t="shared" si="1559"/>
        <v>0</v>
      </c>
      <c r="DO589" s="106">
        <f t="shared" si="1560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285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6"/>
        <v/>
      </c>
      <c r="CE590" s="89" t="str">
        <f t="shared" si="1561"/>
        <v/>
      </c>
      <c r="CF590" s="90" t="str">
        <f t="shared" si="1561"/>
        <v/>
      </c>
      <c r="CG590" s="90" t="str">
        <f t="shared" si="1561"/>
        <v/>
      </c>
      <c r="CH590" s="90" t="str">
        <f t="shared" si="1561"/>
        <v/>
      </c>
      <c r="CI590" s="90" t="str">
        <f t="shared" si="1561"/>
        <v/>
      </c>
      <c r="CJ590" s="90" t="str">
        <f t="shared" si="1561"/>
        <v/>
      </c>
      <c r="CK590" s="156" t="str">
        <f t="shared" si="1561"/>
        <v/>
      </c>
      <c r="CL590" s="156" t="str">
        <f t="shared" si="1561"/>
        <v/>
      </c>
      <c r="CM590" s="156" t="str">
        <f t="shared" si="1561"/>
        <v/>
      </c>
      <c r="CN590" s="90" t="str">
        <f t="shared" si="1561"/>
        <v/>
      </c>
      <c r="CO590" s="90" t="str">
        <f t="shared" si="1561"/>
        <v/>
      </c>
      <c r="CP590" s="90" t="str">
        <f t="shared" si="1561"/>
        <v/>
      </c>
      <c r="CQ590" s="90" t="str">
        <f t="shared" si="1561"/>
        <v/>
      </c>
      <c r="CR590" s="90" t="str">
        <f t="shared" si="1561"/>
        <v/>
      </c>
      <c r="CS590" s="89" t="str">
        <f t="shared" si="1561"/>
        <v/>
      </c>
      <c r="CT590" s="524" t="str">
        <f t="shared" si="1561"/>
        <v/>
      </c>
      <c r="CU590" s="552" t="str">
        <f t="shared" si="1555"/>
        <v/>
      </c>
      <c r="CV590" s="553" t="str">
        <f t="shared" si="1555"/>
        <v/>
      </c>
      <c r="CW590" s="554" t="str">
        <f t="shared" si="1555"/>
        <v/>
      </c>
      <c r="CX590" s="554" t="str">
        <f t="shared" si="1555"/>
        <v/>
      </c>
      <c r="CY590" s="554" t="str">
        <f t="shared" si="1555"/>
        <v/>
      </c>
      <c r="CZ590" s="554" t="str">
        <f t="shared" si="1555"/>
        <v/>
      </c>
      <c r="DA590" s="554" t="str">
        <f t="shared" si="1555"/>
        <v/>
      </c>
      <c r="DB590" s="555" t="str">
        <f t="shared" si="1555"/>
        <v/>
      </c>
      <c r="DC590" s="555" t="str">
        <f t="shared" si="1555"/>
        <v/>
      </c>
      <c r="DD590" s="555" t="str">
        <f t="shared" si="1555"/>
        <v/>
      </c>
      <c r="DE590" s="554" t="str">
        <f t="shared" si="1555"/>
        <v/>
      </c>
      <c r="DF590" s="554" t="str">
        <f t="shared" si="1555"/>
        <v/>
      </c>
      <c r="DG590" s="554" t="str">
        <f t="shared" si="1555"/>
        <v/>
      </c>
      <c r="DH590" s="554" t="str">
        <f t="shared" si="1555"/>
        <v/>
      </c>
      <c r="DI590" s="554" t="str">
        <f t="shared" si="1555"/>
        <v/>
      </c>
      <c r="DJ590" s="553" t="str">
        <f t="shared" si="1555"/>
        <v/>
      </c>
      <c r="DK590" s="552" t="str">
        <f t="shared" si="1516"/>
        <v/>
      </c>
      <c r="DL590" s="897">
        <f t="shared" si="1557"/>
        <v>0</v>
      </c>
      <c r="DM590" s="852">
        <f t="shared" si="1558"/>
        <v>0</v>
      </c>
      <c r="DN590" s="852">
        <f t="shared" si="1559"/>
        <v>0</v>
      </c>
      <c r="DO590" s="852">
        <f t="shared" si="1560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283</v>
      </c>
      <c r="B591" s="765" t="str">
        <f t="shared" ref="B591:R591" si="1580">IF(B590="","",B587*B590)</f>
        <v/>
      </c>
      <c r="C591" s="765" t="str">
        <f t="shared" si="1580"/>
        <v/>
      </c>
      <c r="D591" s="765" t="str">
        <f t="shared" si="1580"/>
        <v/>
      </c>
      <c r="E591" s="765" t="str">
        <f t="shared" si="1580"/>
        <v/>
      </c>
      <c r="F591" s="765" t="str">
        <f t="shared" si="1580"/>
        <v/>
      </c>
      <c r="G591" s="765" t="str">
        <f t="shared" si="1580"/>
        <v/>
      </c>
      <c r="H591" s="765" t="str">
        <f t="shared" si="1580"/>
        <v/>
      </c>
      <c r="I591" s="765" t="str">
        <f t="shared" si="1580"/>
        <v/>
      </c>
      <c r="J591" s="765" t="str">
        <f t="shared" si="1580"/>
        <v/>
      </c>
      <c r="K591" s="765" t="str">
        <f t="shared" si="1580"/>
        <v/>
      </c>
      <c r="L591" s="765" t="str">
        <f t="shared" si="1580"/>
        <v/>
      </c>
      <c r="M591" s="765" t="str">
        <f t="shared" si="1580"/>
        <v/>
      </c>
      <c r="N591" s="765" t="str">
        <f t="shared" si="1580"/>
        <v/>
      </c>
      <c r="O591" s="765" t="str">
        <f t="shared" si="1580"/>
        <v/>
      </c>
      <c r="P591" s="765" t="str">
        <f t="shared" si="1580"/>
        <v/>
      </c>
      <c r="Q591" s="765" t="str">
        <f t="shared" si="1580"/>
        <v/>
      </c>
      <c r="R591" s="765" t="str">
        <f t="shared" si="1580"/>
        <v/>
      </c>
      <c r="S591" s="771"/>
      <c r="T591" s="765" t="str">
        <f t="shared" ref="T591:AJ591" si="1581">IF(T590="","",T587*T590)</f>
        <v/>
      </c>
      <c r="U591" s="765" t="str">
        <f t="shared" si="1581"/>
        <v/>
      </c>
      <c r="V591" s="765" t="str">
        <f t="shared" si="1581"/>
        <v/>
      </c>
      <c r="W591" s="765" t="str">
        <f t="shared" si="1581"/>
        <v/>
      </c>
      <c r="X591" s="765" t="str">
        <f t="shared" si="1581"/>
        <v/>
      </c>
      <c r="Y591" s="765" t="str">
        <f t="shared" si="1581"/>
        <v/>
      </c>
      <c r="Z591" s="765" t="str">
        <f t="shared" si="1581"/>
        <v/>
      </c>
      <c r="AA591" s="765" t="str">
        <f t="shared" si="1581"/>
        <v/>
      </c>
      <c r="AB591" s="765" t="str">
        <f t="shared" si="1581"/>
        <v/>
      </c>
      <c r="AC591" s="765" t="str">
        <f t="shared" si="1581"/>
        <v/>
      </c>
      <c r="AD591" s="765" t="str">
        <f t="shared" si="1581"/>
        <v/>
      </c>
      <c r="AE591" s="765" t="str">
        <f t="shared" si="1581"/>
        <v/>
      </c>
      <c r="AF591" s="765" t="str">
        <f t="shared" si="1581"/>
        <v/>
      </c>
      <c r="AG591" s="765" t="str">
        <f t="shared" si="1581"/>
        <v/>
      </c>
      <c r="AH591" s="765" t="str">
        <f t="shared" si="1581"/>
        <v/>
      </c>
      <c r="AI591" s="765" t="str">
        <f t="shared" si="1581"/>
        <v/>
      </c>
      <c r="AJ591" s="765" t="str">
        <f t="shared" si="1581"/>
        <v/>
      </c>
      <c r="AK591" s="771"/>
      <c r="AL591" s="765" t="str">
        <f t="shared" ref="AL591:BB591" si="1582">IF(AL590="","",AL587*AL590)</f>
        <v/>
      </c>
      <c r="AM591" s="765" t="str">
        <f t="shared" si="1582"/>
        <v/>
      </c>
      <c r="AN591" s="765" t="str">
        <f t="shared" si="1582"/>
        <v/>
      </c>
      <c r="AO591" s="765" t="str">
        <f t="shared" si="1582"/>
        <v/>
      </c>
      <c r="AP591" s="765" t="str">
        <f t="shared" si="1582"/>
        <v/>
      </c>
      <c r="AQ591" s="765" t="str">
        <f t="shared" si="1582"/>
        <v/>
      </c>
      <c r="AR591" s="765" t="str">
        <f t="shared" si="1582"/>
        <v/>
      </c>
      <c r="AS591" s="765" t="str">
        <f t="shared" si="1582"/>
        <v/>
      </c>
      <c r="AT591" s="765" t="str">
        <f t="shared" si="1582"/>
        <v/>
      </c>
      <c r="AU591" s="765" t="str">
        <f t="shared" si="1582"/>
        <v/>
      </c>
      <c r="AV591" s="765" t="str">
        <f t="shared" si="1582"/>
        <v/>
      </c>
      <c r="AW591" s="765" t="str">
        <f t="shared" si="1582"/>
        <v/>
      </c>
      <c r="AX591" s="765" t="str">
        <f t="shared" si="1582"/>
        <v/>
      </c>
      <c r="AY591" s="765" t="str">
        <f t="shared" si="1582"/>
        <v/>
      </c>
      <c r="AZ591" s="765" t="str">
        <f t="shared" si="1582"/>
        <v/>
      </c>
      <c r="BA591" s="765" t="str">
        <f t="shared" si="1582"/>
        <v/>
      </c>
      <c r="BB591" s="765" t="str">
        <f t="shared" si="1582"/>
        <v/>
      </c>
      <c r="BC591" s="771"/>
      <c r="BD591" s="765" t="str">
        <f t="shared" ref="BD591:BT591" si="1583">IF(BD590="","",BD587*BD590)</f>
        <v/>
      </c>
      <c r="BE591" s="765" t="str">
        <f t="shared" si="1583"/>
        <v/>
      </c>
      <c r="BF591" s="765" t="str">
        <f t="shared" si="1583"/>
        <v/>
      </c>
      <c r="BG591" s="765" t="str">
        <f t="shared" si="1583"/>
        <v/>
      </c>
      <c r="BH591" s="765" t="str">
        <f t="shared" si="1583"/>
        <v/>
      </c>
      <c r="BI591" s="765" t="str">
        <f t="shared" si="1583"/>
        <v/>
      </c>
      <c r="BJ591" s="765" t="str">
        <f t="shared" si="1583"/>
        <v/>
      </c>
      <c r="BK591" s="765" t="str">
        <f t="shared" si="1583"/>
        <v/>
      </c>
      <c r="BL591" s="765" t="str">
        <f t="shared" si="1583"/>
        <v/>
      </c>
      <c r="BM591" s="765" t="str">
        <f t="shared" si="1583"/>
        <v/>
      </c>
      <c r="BN591" s="765" t="str">
        <f t="shared" si="1583"/>
        <v/>
      </c>
      <c r="BO591" s="765" t="str">
        <f t="shared" si="1583"/>
        <v/>
      </c>
      <c r="BP591" s="765" t="str">
        <f t="shared" si="1583"/>
        <v/>
      </c>
      <c r="BQ591" s="765" t="str">
        <f t="shared" si="1583"/>
        <v/>
      </c>
      <c r="BR591" s="765" t="str">
        <f t="shared" si="1583"/>
        <v/>
      </c>
      <c r="BS591" s="765" t="str">
        <f t="shared" si="1583"/>
        <v/>
      </c>
      <c r="BT591" s="765" t="str">
        <f t="shared" si="1583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6"/>
        <v/>
      </c>
      <c r="CE591" s="89" t="str">
        <f t="shared" si="1561"/>
        <v/>
      </c>
      <c r="CF591" s="90" t="str">
        <f t="shared" si="1561"/>
        <v/>
      </c>
      <c r="CG591" s="90" t="str">
        <f t="shared" si="1561"/>
        <v/>
      </c>
      <c r="CH591" s="90" t="str">
        <f t="shared" si="1561"/>
        <v/>
      </c>
      <c r="CI591" s="90" t="str">
        <f t="shared" si="1561"/>
        <v/>
      </c>
      <c r="CJ591" s="90" t="str">
        <f t="shared" si="1561"/>
        <v/>
      </c>
      <c r="CK591" s="156" t="str">
        <f t="shared" si="1561"/>
        <v/>
      </c>
      <c r="CL591" s="156" t="str">
        <f t="shared" ref="CL591:CT591" si="158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4"/>
        <v/>
      </c>
      <c r="CN591" s="90" t="str">
        <f t="shared" si="1584"/>
        <v/>
      </c>
      <c r="CO591" s="90" t="str">
        <f t="shared" si="1584"/>
        <v/>
      </c>
      <c r="CP591" s="90" t="str">
        <f t="shared" si="1584"/>
        <v/>
      </c>
      <c r="CQ591" s="90" t="str">
        <f t="shared" si="1584"/>
        <v/>
      </c>
      <c r="CR591" s="90" t="str">
        <f t="shared" si="1584"/>
        <v/>
      </c>
      <c r="CS591" s="89" t="str">
        <f t="shared" si="1584"/>
        <v/>
      </c>
      <c r="CT591" s="524" t="str">
        <f t="shared" si="1584"/>
        <v/>
      </c>
      <c r="CU591" s="552" t="str">
        <f t="shared" si="1555"/>
        <v/>
      </c>
      <c r="CV591" s="553" t="str">
        <f t="shared" si="1555"/>
        <v/>
      </c>
      <c r="CW591" s="554" t="str">
        <f t="shared" si="1555"/>
        <v/>
      </c>
      <c r="CX591" s="554" t="str">
        <f t="shared" si="1555"/>
        <v/>
      </c>
      <c r="CY591" s="554" t="str">
        <f t="shared" si="1555"/>
        <v/>
      </c>
      <c r="CZ591" s="554" t="str">
        <f t="shared" si="1555"/>
        <v/>
      </c>
      <c r="DA591" s="554" t="str">
        <f t="shared" si="1555"/>
        <v/>
      </c>
      <c r="DB591" s="555" t="str">
        <f t="shared" si="1555"/>
        <v/>
      </c>
      <c r="DC591" s="555" t="str">
        <f t="shared" si="1555"/>
        <v/>
      </c>
      <c r="DD591" s="555" t="str">
        <f t="shared" si="1555"/>
        <v/>
      </c>
      <c r="DE591" s="554" t="str">
        <f t="shared" si="1555"/>
        <v/>
      </c>
      <c r="DF591" s="554" t="str">
        <f t="shared" si="1555"/>
        <v/>
      </c>
      <c r="DG591" s="554" t="str">
        <f t="shared" si="1555"/>
        <v/>
      </c>
      <c r="DH591" s="554" t="str">
        <f t="shared" si="1555"/>
        <v/>
      </c>
      <c r="DI591" s="554" t="str">
        <f t="shared" si="1555"/>
        <v/>
      </c>
      <c r="DJ591" s="553" t="str">
        <f t="shared" si="1555"/>
        <v/>
      </c>
      <c r="DK591" s="552" t="str">
        <f t="shared" si="1516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3" t="s">
        <v>739</v>
      </c>
      <c r="B592" s="227" t="s">
        <v>261</v>
      </c>
      <c r="C592" s="227" t="s">
        <v>261</v>
      </c>
      <c r="D592" s="227" t="s">
        <v>261</v>
      </c>
      <c r="E592" s="227"/>
      <c r="F592" s="227"/>
      <c r="G592" s="227" t="s">
        <v>261</v>
      </c>
      <c r="H592" s="227" t="s">
        <v>261</v>
      </c>
      <c r="I592" s="227" t="s">
        <v>261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261</v>
      </c>
      <c r="U592" s="227"/>
      <c r="V592" s="227" t="s">
        <v>261</v>
      </c>
      <c r="W592" s="227" t="s">
        <v>261</v>
      </c>
      <c r="X592" s="227"/>
      <c r="Y592" s="227" t="s">
        <v>261</v>
      </c>
      <c r="Z592" s="227" t="s">
        <v>261</v>
      </c>
      <c r="AA592" s="227" t="s">
        <v>261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778</v>
      </c>
      <c r="AM592" s="227" t="s">
        <v>261</v>
      </c>
      <c r="AN592" s="227"/>
      <c r="AO592" s="227"/>
      <c r="AP592" s="227"/>
      <c r="AQ592" s="227"/>
      <c r="AR592" s="227"/>
      <c r="AS592" s="227"/>
      <c r="AT592" s="227" t="s">
        <v>261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261</v>
      </c>
      <c r="BE592" s="227" t="s">
        <v>778</v>
      </c>
      <c r="BF592" s="227"/>
      <c r="BG592" s="227"/>
      <c r="BH592" s="227"/>
      <c r="BI592" s="227"/>
      <c r="BJ592" s="227" t="s">
        <v>261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289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5">IF(DL593&lt;3,"",(SUM(B593:R593)-MIN(B593:R593)-MAX(B593:R593))/(DL593-2))</f>
        <v>0.97500000000000009</v>
      </c>
      <c r="CA593" s="895">
        <f t="shared" ref="CA593:CA598" si="1586">IF(DM593&lt;3,"",(SUM(T593:AJ593)-MIN(T593:AJ593)-MAX(T593:AJ593))/(DM593-2))</f>
        <v>0.44999999999999996</v>
      </c>
      <c r="CB593" s="895">
        <f t="shared" ref="CB593:CB598" si="1587">IF(DN593&lt;3,"",(SUM(AL593:BB593)-MIN(AL593:BB593)-MAX(AL593:BB593))/(DN593-2))</f>
        <v>0.29999999999999982</v>
      </c>
      <c r="CC593" s="896">
        <f t="shared" ref="CC593:CC598" si="1588">IF(DO593&lt;3,"",(SUM(BD593:BT593)-MIN(BD593:BT593)-MAX(BD593:BT593))/(DO593-2))</f>
        <v>16</v>
      </c>
      <c r="CD593" s="523" t="str">
        <f t="shared" ref="CD593:CM596" si="158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89"/>
        <v/>
      </c>
      <c r="CF593" s="90" t="str">
        <f t="shared" si="1589"/>
        <v/>
      </c>
      <c r="CG593" s="90" t="str">
        <f t="shared" si="1589"/>
        <v/>
      </c>
      <c r="CH593" s="90" t="str">
        <f t="shared" si="1589"/>
        <v/>
      </c>
      <c r="CI593" s="90" t="str">
        <f t="shared" si="1589"/>
        <v/>
      </c>
      <c r="CJ593" s="90" t="str">
        <f t="shared" si="1589"/>
        <v/>
      </c>
      <c r="CK593" s="156">
        <f t="shared" si="1589"/>
        <v>5</v>
      </c>
      <c r="CL593" s="156">
        <f t="shared" si="1589"/>
        <v>16</v>
      </c>
      <c r="CM593" s="156">
        <f t="shared" si="1589"/>
        <v>18</v>
      </c>
      <c r="CN593" s="90" t="str">
        <f t="shared" ref="CN593:CT596" si="159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0"/>
        <v/>
      </c>
      <c r="CP593" s="90" t="str">
        <f t="shared" si="1590"/>
        <v/>
      </c>
      <c r="CQ593" s="90" t="str">
        <f t="shared" si="1590"/>
        <v/>
      </c>
      <c r="CR593" s="90" t="str">
        <f t="shared" si="1590"/>
        <v/>
      </c>
      <c r="CS593" s="89" t="str">
        <f t="shared" si="1590"/>
        <v/>
      </c>
      <c r="CT593" s="524" t="str">
        <f t="shared" si="1590"/>
        <v/>
      </c>
      <c r="CU593" s="552" t="str">
        <f t="shared" si="1555"/>
        <v/>
      </c>
      <c r="CV593" s="553" t="str">
        <f t="shared" si="1555"/>
        <v/>
      </c>
      <c r="CW593" s="554" t="str">
        <f t="shared" si="1555"/>
        <v/>
      </c>
      <c r="CX593" s="554" t="str">
        <f t="shared" si="1555"/>
        <v/>
      </c>
      <c r="CY593" s="554" t="str">
        <f t="shared" si="1555"/>
        <v/>
      </c>
      <c r="CZ593" s="554" t="str">
        <f t="shared" si="1555"/>
        <v/>
      </c>
      <c r="DA593" s="554" t="str">
        <f t="shared" si="1555"/>
        <v/>
      </c>
      <c r="DB593" s="555">
        <f t="shared" si="1555"/>
        <v>5</v>
      </c>
      <c r="DC593" s="555">
        <f t="shared" si="1555"/>
        <v>16</v>
      </c>
      <c r="DD593" s="555">
        <f t="shared" si="1555"/>
        <v>18</v>
      </c>
      <c r="DE593" s="554" t="str">
        <f t="shared" si="1555"/>
        <v/>
      </c>
      <c r="DF593" s="554" t="str">
        <f t="shared" si="1555"/>
        <v/>
      </c>
      <c r="DG593" s="554" t="str">
        <f t="shared" si="1555"/>
        <v/>
      </c>
      <c r="DH593" s="554" t="str">
        <f t="shared" si="1555"/>
        <v/>
      </c>
      <c r="DI593" s="554" t="str">
        <f t="shared" si="1555"/>
        <v/>
      </c>
      <c r="DJ593" s="553" t="str">
        <f t="shared" si="1555"/>
        <v/>
      </c>
      <c r="DK593" s="552" t="str">
        <f t="shared" si="1516"/>
        <v/>
      </c>
      <c r="DL593" s="897">
        <f t="shared" ref="DL593:DL598" si="1591">COUNT(B593:R593)</f>
        <v>6</v>
      </c>
      <c r="DM593" s="852">
        <f t="shared" ref="DM593:DM598" si="1592">COUNT(T593:AJ593)</f>
        <v>6</v>
      </c>
      <c r="DN593" s="852">
        <f t="shared" ref="DN593:DN598" si="1593">COUNT(AL593:BB593)</f>
        <v>3</v>
      </c>
      <c r="DO593" s="852">
        <f t="shared" ref="DO593:DO598" si="1594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286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5"/>
        <v>209.25</v>
      </c>
      <c r="CA594" s="895">
        <f t="shared" si="1586"/>
        <v>109</v>
      </c>
      <c r="CB594" s="895">
        <f t="shared" si="1587"/>
        <v>48</v>
      </c>
      <c r="CC594" s="896">
        <f t="shared" si="1588"/>
        <v>12</v>
      </c>
      <c r="CD594" s="523" t="str">
        <f t="shared" si="1589"/>
        <v/>
      </c>
      <c r="CE594" s="89" t="str">
        <f t="shared" si="1589"/>
        <v/>
      </c>
      <c r="CF594" s="90" t="str">
        <f t="shared" si="1589"/>
        <v/>
      </c>
      <c r="CG594" s="90" t="str">
        <f t="shared" si="1589"/>
        <v/>
      </c>
      <c r="CH594" s="90" t="str">
        <f t="shared" si="1589"/>
        <v/>
      </c>
      <c r="CI594" s="90" t="str">
        <f t="shared" si="1589"/>
        <v/>
      </c>
      <c r="CJ594" s="90" t="str">
        <f t="shared" si="1589"/>
        <v/>
      </c>
      <c r="CK594" s="156">
        <f t="shared" si="1589"/>
        <v>10</v>
      </c>
      <c r="CL594" s="156">
        <f t="shared" si="1589"/>
        <v>12</v>
      </c>
      <c r="CM594" s="156">
        <f t="shared" si="1589"/>
        <v>12</v>
      </c>
      <c r="CN594" s="90" t="str">
        <f t="shared" si="1590"/>
        <v/>
      </c>
      <c r="CO594" s="90" t="str">
        <f t="shared" si="1590"/>
        <v/>
      </c>
      <c r="CP594" s="90" t="str">
        <f t="shared" si="1590"/>
        <v/>
      </c>
      <c r="CQ594" s="90" t="str">
        <f t="shared" si="1590"/>
        <v/>
      </c>
      <c r="CR594" s="90" t="str">
        <f t="shared" si="1590"/>
        <v/>
      </c>
      <c r="CS594" s="89" t="str">
        <f t="shared" si="1590"/>
        <v/>
      </c>
      <c r="CT594" s="524" t="str">
        <f t="shared" si="1590"/>
        <v/>
      </c>
      <c r="CU594" s="552" t="str">
        <f t="shared" si="1555"/>
        <v/>
      </c>
      <c r="CV594" s="553" t="str">
        <f t="shared" si="1555"/>
        <v/>
      </c>
      <c r="CW594" s="554" t="str">
        <f t="shared" si="1555"/>
        <v/>
      </c>
      <c r="CX594" s="554" t="str">
        <f t="shared" si="1555"/>
        <v/>
      </c>
      <c r="CY594" s="554" t="str">
        <f t="shared" si="1555"/>
        <v/>
      </c>
      <c r="CZ594" s="554" t="str">
        <f t="shared" si="1555"/>
        <v/>
      </c>
      <c r="DA594" s="554" t="str">
        <f t="shared" si="1555"/>
        <v/>
      </c>
      <c r="DB594" s="555">
        <f t="shared" si="1555"/>
        <v>10</v>
      </c>
      <c r="DC594" s="555">
        <f t="shared" si="1555"/>
        <v>12</v>
      </c>
      <c r="DD594" s="555">
        <f t="shared" si="1555"/>
        <v>12</v>
      </c>
      <c r="DE594" s="554" t="str">
        <f t="shared" si="1555"/>
        <v/>
      </c>
      <c r="DF594" s="554" t="str">
        <f t="shared" si="1555"/>
        <v/>
      </c>
      <c r="DG594" s="554" t="str">
        <f t="shared" si="1555"/>
        <v/>
      </c>
      <c r="DH594" s="554" t="str">
        <f t="shared" ref="CU594:DJ595" si="159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5"/>
        <v/>
      </c>
      <c r="DJ594" s="553" t="str">
        <f t="shared" si="1595"/>
        <v/>
      </c>
      <c r="DK594" s="552" t="str">
        <f t="shared" si="1516"/>
        <v/>
      </c>
      <c r="DL594" s="897">
        <f t="shared" si="1591"/>
        <v>6</v>
      </c>
      <c r="DM594" s="852">
        <f t="shared" si="1592"/>
        <v>6</v>
      </c>
      <c r="DN594" s="852">
        <f t="shared" si="1593"/>
        <v>3</v>
      </c>
      <c r="DO594" s="852">
        <f t="shared" si="1594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6">330*$K$1</f>
        <v>330</v>
      </c>
      <c r="D595" s="766">
        <f t="shared" si="1596"/>
        <v>330</v>
      </c>
      <c r="E595" s="766">
        <f t="shared" si="1596"/>
        <v>330</v>
      </c>
      <c r="F595" s="766">
        <f t="shared" si="1596"/>
        <v>330</v>
      </c>
      <c r="G595" s="766">
        <f t="shared" si="1596"/>
        <v>330</v>
      </c>
      <c r="H595" s="766">
        <f t="shared" si="1596"/>
        <v>330</v>
      </c>
      <c r="I595" s="766">
        <f t="shared" si="1596"/>
        <v>330</v>
      </c>
      <c r="J595" s="766">
        <f t="shared" si="1596"/>
        <v>330</v>
      </c>
      <c r="K595" s="766">
        <f t="shared" si="1596"/>
        <v>330</v>
      </c>
      <c r="L595" s="766">
        <f t="shared" si="1596"/>
        <v>330</v>
      </c>
      <c r="M595" s="766">
        <f t="shared" si="1596"/>
        <v>330</v>
      </c>
      <c r="N595" s="766">
        <f t="shared" si="1596"/>
        <v>330</v>
      </c>
      <c r="O595" s="766">
        <f t="shared" si="1596"/>
        <v>330</v>
      </c>
      <c r="P595" s="766">
        <f t="shared" si="1596"/>
        <v>330</v>
      </c>
      <c r="Q595" s="766">
        <f t="shared" si="1596"/>
        <v>330</v>
      </c>
      <c r="R595" s="766">
        <f t="shared" si="1596"/>
        <v>330</v>
      </c>
      <c r="S595" s="592"/>
      <c r="T595" s="766">
        <f t="shared" ref="T595:AJ595" si="1597">330*$K$1</f>
        <v>330</v>
      </c>
      <c r="U595" s="766">
        <f t="shared" si="1597"/>
        <v>330</v>
      </c>
      <c r="V595" s="766">
        <f t="shared" si="1597"/>
        <v>330</v>
      </c>
      <c r="W595" s="766">
        <f t="shared" si="1597"/>
        <v>330</v>
      </c>
      <c r="X595" s="766">
        <f t="shared" si="1597"/>
        <v>330</v>
      </c>
      <c r="Y595" s="766">
        <f t="shared" si="1597"/>
        <v>330</v>
      </c>
      <c r="Z595" s="766">
        <f t="shared" si="1597"/>
        <v>330</v>
      </c>
      <c r="AA595" s="766">
        <f t="shared" si="1597"/>
        <v>330</v>
      </c>
      <c r="AB595" s="766">
        <f t="shared" si="1597"/>
        <v>330</v>
      </c>
      <c r="AC595" s="766">
        <f t="shared" si="1597"/>
        <v>330</v>
      </c>
      <c r="AD595" s="766">
        <f t="shared" si="1597"/>
        <v>330</v>
      </c>
      <c r="AE595" s="766">
        <f t="shared" si="1597"/>
        <v>330</v>
      </c>
      <c r="AF595" s="766">
        <f t="shared" si="1597"/>
        <v>330</v>
      </c>
      <c r="AG595" s="766">
        <f t="shared" si="1597"/>
        <v>330</v>
      </c>
      <c r="AH595" s="766">
        <f t="shared" si="1597"/>
        <v>330</v>
      </c>
      <c r="AI595" s="766">
        <f t="shared" si="1597"/>
        <v>330</v>
      </c>
      <c r="AJ595" s="766">
        <f t="shared" si="1597"/>
        <v>330</v>
      </c>
      <c r="AK595" s="592"/>
      <c r="AL595" s="766">
        <v>280</v>
      </c>
      <c r="AM595" s="766">
        <f t="shared" ref="AM595:BB595" si="1598">330*$K$1</f>
        <v>330</v>
      </c>
      <c r="AN595" s="766">
        <f t="shared" si="1598"/>
        <v>330</v>
      </c>
      <c r="AO595" s="766">
        <f t="shared" si="1598"/>
        <v>330</v>
      </c>
      <c r="AP595" s="766">
        <f t="shared" si="1598"/>
        <v>330</v>
      </c>
      <c r="AQ595" s="766">
        <f t="shared" si="1598"/>
        <v>330</v>
      </c>
      <c r="AR595" s="766">
        <f t="shared" si="1598"/>
        <v>330</v>
      </c>
      <c r="AS595" s="766">
        <f t="shared" si="1598"/>
        <v>330</v>
      </c>
      <c r="AT595" s="766">
        <f t="shared" si="1598"/>
        <v>330</v>
      </c>
      <c r="AU595" s="766">
        <f t="shared" si="1598"/>
        <v>330</v>
      </c>
      <c r="AV595" s="766">
        <f t="shared" si="1598"/>
        <v>330</v>
      </c>
      <c r="AW595" s="766">
        <f t="shared" si="1598"/>
        <v>330</v>
      </c>
      <c r="AX595" s="766">
        <f t="shared" si="1598"/>
        <v>330</v>
      </c>
      <c r="AY595" s="766">
        <f t="shared" si="1598"/>
        <v>330</v>
      </c>
      <c r="AZ595" s="766">
        <f t="shared" si="1598"/>
        <v>330</v>
      </c>
      <c r="BA595" s="766">
        <f t="shared" si="1598"/>
        <v>330</v>
      </c>
      <c r="BB595" s="766">
        <f t="shared" si="1598"/>
        <v>330</v>
      </c>
      <c r="BC595" s="592"/>
      <c r="BD595" s="766">
        <f t="shared" ref="BD595:BT595" si="1599">330*$K$1</f>
        <v>330</v>
      </c>
      <c r="BE595" s="766">
        <f t="shared" si="1599"/>
        <v>330</v>
      </c>
      <c r="BF595" s="766">
        <f t="shared" si="1599"/>
        <v>330</v>
      </c>
      <c r="BG595" s="766">
        <f t="shared" si="1599"/>
        <v>330</v>
      </c>
      <c r="BH595" s="766">
        <f t="shared" si="1599"/>
        <v>330</v>
      </c>
      <c r="BI595" s="766">
        <f t="shared" si="1599"/>
        <v>330</v>
      </c>
      <c r="BJ595" s="766">
        <f t="shared" si="1599"/>
        <v>330</v>
      </c>
      <c r="BK595" s="766">
        <f t="shared" si="1599"/>
        <v>330</v>
      </c>
      <c r="BL595" s="766">
        <f t="shared" si="1599"/>
        <v>330</v>
      </c>
      <c r="BM595" s="766">
        <f t="shared" si="1599"/>
        <v>330</v>
      </c>
      <c r="BN595" s="766">
        <f t="shared" si="1599"/>
        <v>330</v>
      </c>
      <c r="BO595" s="766">
        <f t="shared" si="1599"/>
        <v>330</v>
      </c>
      <c r="BP595" s="766">
        <f t="shared" si="1599"/>
        <v>330</v>
      </c>
      <c r="BQ595" s="766">
        <f t="shared" si="1599"/>
        <v>330</v>
      </c>
      <c r="BR595" s="766">
        <f t="shared" si="1599"/>
        <v>330</v>
      </c>
      <c r="BS595" s="766">
        <f t="shared" si="1599"/>
        <v>330</v>
      </c>
      <c r="BT595" s="766">
        <f t="shared" si="1599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5"/>
        <v>330</v>
      </c>
      <c r="CA595" s="895">
        <f t="shared" si="1586"/>
        <v>330</v>
      </c>
      <c r="CB595" s="895">
        <f t="shared" si="1587"/>
        <v>330</v>
      </c>
      <c r="CC595" s="896">
        <f t="shared" si="1588"/>
        <v>330</v>
      </c>
      <c r="CD595" s="523">
        <f t="shared" si="1589"/>
        <v>330</v>
      </c>
      <c r="CE595" s="89">
        <f t="shared" si="1589"/>
        <v>330</v>
      </c>
      <c r="CF595" s="90">
        <f t="shared" si="1589"/>
        <v>330</v>
      </c>
      <c r="CG595" s="90">
        <f t="shared" si="1589"/>
        <v>330</v>
      </c>
      <c r="CH595" s="90">
        <f t="shared" si="1589"/>
        <v>330</v>
      </c>
      <c r="CI595" s="90">
        <f t="shared" si="1589"/>
        <v>330</v>
      </c>
      <c r="CJ595" s="90">
        <f t="shared" si="1589"/>
        <v>330</v>
      </c>
      <c r="CK595" s="156">
        <f t="shared" si="1589"/>
        <v>330</v>
      </c>
      <c r="CL595" s="156">
        <f t="shared" si="1589"/>
        <v>330</v>
      </c>
      <c r="CM595" s="156">
        <f t="shared" si="1589"/>
        <v>330</v>
      </c>
      <c r="CN595" s="90">
        <f t="shared" si="1590"/>
        <v>330</v>
      </c>
      <c r="CO595" s="90">
        <f t="shared" si="1590"/>
        <v>330</v>
      </c>
      <c r="CP595" s="90">
        <f t="shared" si="1590"/>
        <v>330</v>
      </c>
      <c r="CQ595" s="90">
        <f t="shared" si="1590"/>
        <v>330</v>
      </c>
      <c r="CR595" s="90">
        <f t="shared" si="1590"/>
        <v>330</v>
      </c>
      <c r="CS595" s="89">
        <f t="shared" si="1590"/>
        <v>330</v>
      </c>
      <c r="CT595" s="524">
        <f t="shared" si="1590"/>
        <v>330</v>
      </c>
      <c r="CU595" s="552">
        <f t="shared" si="1595"/>
        <v>330</v>
      </c>
      <c r="CV595" s="553">
        <f t="shared" si="1595"/>
        <v>330</v>
      </c>
      <c r="CW595" s="554">
        <f t="shared" si="1595"/>
        <v>330</v>
      </c>
      <c r="CX595" s="554">
        <f t="shared" si="1595"/>
        <v>330</v>
      </c>
      <c r="CY595" s="554">
        <f t="shared" si="1595"/>
        <v>330</v>
      </c>
      <c r="CZ595" s="554">
        <f t="shared" si="1595"/>
        <v>330</v>
      </c>
      <c r="DA595" s="554">
        <f t="shared" si="1595"/>
        <v>330</v>
      </c>
      <c r="DB595" s="555">
        <f t="shared" si="1595"/>
        <v>330</v>
      </c>
      <c r="DC595" s="555">
        <f t="shared" si="1595"/>
        <v>330</v>
      </c>
      <c r="DD595" s="555">
        <f t="shared" si="1595"/>
        <v>330</v>
      </c>
      <c r="DE595" s="554">
        <f t="shared" si="1595"/>
        <v>330</v>
      </c>
      <c r="DF595" s="554">
        <f t="shared" si="1595"/>
        <v>330</v>
      </c>
      <c r="DG595" s="554">
        <f t="shared" si="1595"/>
        <v>330</v>
      </c>
      <c r="DH595" s="554">
        <f t="shared" si="1595"/>
        <v>330</v>
      </c>
      <c r="DI595" s="554">
        <f t="shared" si="1595"/>
        <v>330</v>
      </c>
      <c r="DJ595" s="553">
        <f t="shared" si="1595"/>
        <v>330</v>
      </c>
      <c r="DK595" s="552">
        <f t="shared" si="1516"/>
        <v>330</v>
      </c>
      <c r="DL595" s="897">
        <f t="shared" si="1591"/>
        <v>17</v>
      </c>
      <c r="DM595" s="852">
        <f t="shared" si="1592"/>
        <v>17</v>
      </c>
      <c r="DN595" s="852">
        <f t="shared" si="1593"/>
        <v>17</v>
      </c>
      <c r="DO595" s="852">
        <f t="shared" si="1594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5"/>
        <v>7.2984344422700586E-3</v>
      </c>
      <c r="CA596" s="626">
        <f t="shared" si="1586"/>
        <v>2.2250489236790615E-3</v>
      </c>
      <c r="CB596" s="626">
        <f t="shared" si="1587"/>
        <v>1.3432485322896286E-3</v>
      </c>
      <c r="CC596" s="626">
        <f t="shared" si="1588"/>
        <v>7.7495107632093944E-3</v>
      </c>
      <c r="CD596" s="1353" t="str">
        <f t="shared" si="1589"/>
        <v/>
      </c>
      <c r="CE596" s="1354" t="str">
        <f t="shared" si="1589"/>
        <v/>
      </c>
      <c r="CF596" s="1355" t="str">
        <f t="shared" si="1589"/>
        <v/>
      </c>
      <c r="CG596" s="1355" t="str">
        <f t="shared" si="1589"/>
        <v/>
      </c>
      <c r="CH596" s="1355" t="str">
        <f t="shared" si="1589"/>
        <v/>
      </c>
      <c r="CI596" s="1355" t="str">
        <f t="shared" si="1589"/>
        <v/>
      </c>
      <c r="CJ596" s="1355" t="str">
        <f t="shared" si="1589"/>
        <v/>
      </c>
      <c r="CK596" s="1356">
        <f t="shared" si="1589"/>
        <v>6.4579256360078286E-4</v>
      </c>
      <c r="CL596" s="1356">
        <f t="shared" si="1589"/>
        <v>7.7495107632093926E-3</v>
      </c>
      <c r="CM596" s="1356">
        <f t="shared" si="1589"/>
        <v>8.2661448140900189E-3</v>
      </c>
      <c r="CN596" s="1355" t="str">
        <f t="shared" si="1590"/>
        <v/>
      </c>
      <c r="CO596" s="1355" t="str">
        <f t="shared" si="1590"/>
        <v/>
      </c>
      <c r="CP596" s="1355" t="str">
        <f t="shared" si="1590"/>
        <v/>
      </c>
      <c r="CQ596" s="1355" t="str">
        <f t="shared" si="1590"/>
        <v/>
      </c>
      <c r="CR596" s="1355" t="str">
        <f t="shared" si="1590"/>
        <v/>
      </c>
      <c r="CS596" s="1354" t="str">
        <f t="shared" si="1590"/>
        <v/>
      </c>
      <c r="CT596" s="1357" t="str">
        <f t="shared" si="1590"/>
        <v/>
      </c>
      <c r="CU596" s="540" t="str">
        <f t="shared" ref="CU596:DK596" si="160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0"/>
        <v/>
      </c>
      <c r="CW596" s="542" t="str">
        <f t="shared" si="1600"/>
        <v/>
      </c>
      <c r="CX596" s="542" t="str">
        <f t="shared" si="1600"/>
        <v/>
      </c>
      <c r="CY596" s="542" t="str">
        <f t="shared" si="1600"/>
        <v/>
      </c>
      <c r="CZ596" s="542" t="str">
        <f t="shared" si="1600"/>
        <v/>
      </c>
      <c r="DA596" s="542" t="str">
        <f t="shared" si="1600"/>
        <v/>
      </c>
      <c r="DB596" s="543">
        <f t="shared" si="1600"/>
        <v>6.4579256360078286E-4</v>
      </c>
      <c r="DC596" s="543">
        <f t="shared" si="1600"/>
        <v>7.7495107632093926E-3</v>
      </c>
      <c r="DD596" s="543">
        <f t="shared" si="1600"/>
        <v>8.2661448140900189E-3</v>
      </c>
      <c r="DE596" s="542" t="str">
        <f t="shared" si="1600"/>
        <v/>
      </c>
      <c r="DF596" s="542" t="str">
        <f t="shared" si="1600"/>
        <v/>
      </c>
      <c r="DG596" s="542" t="str">
        <f t="shared" si="1600"/>
        <v/>
      </c>
      <c r="DH596" s="542" t="str">
        <f t="shared" si="1600"/>
        <v/>
      </c>
      <c r="DI596" s="542" t="str">
        <f t="shared" si="1600"/>
        <v/>
      </c>
      <c r="DJ596" s="541" t="str">
        <f t="shared" si="1600"/>
        <v/>
      </c>
      <c r="DK596" s="540" t="str">
        <f t="shared" si="1600"/>
        <v/>
      </c>
      <c r="DL596" s="657">
        <f t="shared" si="1591"/>
        <v>6</v>
      </c>
      <c r="DM596" s="106">
        <f t="shared" si="1592"/>
        <v>6</v>
      </c>
      <c r="DN596" s="106">
        <f t="shared" si="1593"/>
        <v>3</v>
      </c>
      <c r="DO596" s="106">
        <f t="shared" si="1594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285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5"/>
        <v>1.9165000000000001</v>
      </c>
      <c r="CA597" s="895">
        <f t="shared" si="1586"/>
        <v>3.33</v>
      </c>
      <c r="CB597" s="895">
        <f t="shared" si="1587"/>
        <v>6.6600000000000019</v>
      </c>
      <c r="CC597" s="896">
        <f t="shared" si="1588"/>
        <v>3.3330000000000002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4" t="str">
        <f t="shared" ref="CZ597:DK598" si="16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1"/>
        <v/>
      </c>
      <c r="DB597" s="555">
        <f t="shared" si="1601"/>
        <v>2.5</v>
      </c>
      <c r="DC597" s="555">
        <f t="shared" si="1601"/>
        <v>3.3330000000000002</v>
      </c>
      <c r="DD597" s="555">
        <f t="shared" si="1601"/>
        <v>5</v>
      </c>
      <c r="DE597" s="554" t="str">
        <f t="shared" si="1601"/>
        <v/>
      </c>
      <c r="DF597" s="554" t="str">
        <f t="shared" si="1601"/>
        <v/>
      </c>
      <c r="DG597" s="554" t="str">
        <f t="shared" si="1601"/>
        <v/>
      </c>
      <c r="DH597" s="554" t="str">
        <f t="shared" si="1601"/>
        <v/>
      </c>
      <c r="DI597" s="554" t="str">
        <f t="shared" si="1601"/>
        <v/>
      </c>
      <c r="DJ597" s="553" t="str">
        <f t="shared" si="1601"/>
        <v/>
      </c>
      <c r="DK597" s="552" t="str">
        <f t="shared" si="1601"/>
        <v/>
      </c>
      <c r="DL597" s="657">
        <f t="shared" si="1591"/>
        <v>6</v>
      </c>
      <c r="DM597" s="106">
        <f t="shared" si="1592"/>
        <v>6</v>
      </c>
      <c r="DN597" s="106">
        <f t="shared" si="1593"/>
        <v>3</v>
      </c>
      <c r="DO597" s="106">
        <f t="shared" si="1594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283</v>
      </c>
      <c r="B598" s="633">
        <f t="shared" ref="B598:R598" si="1602">IF(B597="","",B593*B594*B597)</f>
        <v>90</v>
      </c>
      <c r="C598" s="633">
        <f t="shared" si="1602"/>
        <v>365</v>
      </c>
      <c r="D598" s="633">
        <f t="shared" si="1602"/>
        <v>181.9272</v>
      </c>
      <c r="E598" s="633" t="str">
        <f t="shared" si="1602"/>
        <v/>
      </c>
      <c r="F598" s="633" t="str">
        <f t="shared" si="1602"/>
        <v/>
      </c>
      <c r="G598" s="633">
        <f t="shared" si="1602"/>
        <v>240</v>
      </c>
      <c r="H598" s="633">
        <f t="shared" si="1602"/>
        <v>192</v>
      </c>
      <c r="I598" s="633">
        <f t="shared" si="1602"/>
        <v>729.92700000000002</v>
      </c>
      <c r="J598" s="633" t="str">
        <f t="shared" si="1602"/>
        <v/>
      </c>
      <c r="K598" s="633" t="str">
        <f t="shared" si="1602"/>
        <v/>
      </c>
      <c r="L598" s="633" t="str">
        <f t="shared" si="1602"/>
        <v/>
      </c>
      <c r="M598" s="633" t="str">
        <f t="shared" si="1602"/>
        <v/>
      </c>
      <c r="N598" s="633" t="str">
        <f t="shared" si="1602"/>
        <v/>
      </c>
      <c r="O598" s="633" t="str">
        <f t="shared" si="1602"/>
        <v/>
      </c>
      <c r="P598" s="633" t="str">
        <f t="shared" si="1602"/>
        <v/>
      </c>
      <c r="Q598" s="633" t="str">
        <f t="shared" si="1602"/>
        <v/>
      </c>
      <c r="R598" s="633" t="str">
        <f t="shared" si="1602"/>
        <v/>
      </c>
      <c r="S598" s="666"/>
      <c r="T598" s="633">
        <f t="shared" ref="T598:AJ598" si="1603">IF(T597="","",T593*T594*T597)</f>
        <v>155.84400000000002</v>
      </c>
      <c r="U598" s="633" t="str">
        <f t="shared" si="1603"/>
        <v/>
      </c>
      <c r="V598" s="633">
        <f t="shared" si="1603"/>
        <v>624</v>
      </c>
      <c r="W598" s="633">
        <f t="shared" si="1603"/>
        <v>47.951999999999998</v>
      </c>
      <c r="X598" s="633" t="str">
        <f t="shared" si="1603"/>
        <v/>
      </c>
      <c r="Y598" s="633">
        <f t="shared" si="1603"/>
        <v>143.85599999999999</v>
      </c>
      <c r="Z598" s="633">
        <f t="shared" si="1603"/>
        <v>180</v>
      </c>
      <c r="AA598" s="633">
        <f t="shared" si="1603"/>
        <v>191.80799999999999</v>
      </c>
      <c r="AB598" s="633" t="str">
        <f t="shared" si="1603"/>
        <v/>
      </c>
      <c r="AC598" s="633" t="str">
        <f t="shared" si="1603"/>
        <v/>
      </c>
      <c r="AD598" s="633" t="str">
        <f t="shared" si="1603"/>
        <v/>
      </c>
      <c r="AE598" s="633" t="str">
        <f t="shared" si="1603"/>
        <v/>
      </c>
      <c r="AF598" s="633" t="str">
        <f t="shared" si="1603"/>
        <v/>
      </c>
      <c r="AG598" s="633" t="str">
        <f t="shared" si="1603"/>
        <v/>
      </c>
      <c r="AH598" s="633" t="str">
        <f t="shared" si="1603"/>
        <v/>
      </c>
      <c r="AI598" s="633" t="str">
        <f t="shared" si="1603"/>
        <v/>
      </c>
      <c r="AJ598" s="633" t="str">
        <f t="shared" si="1603"/>
        <v/>
      </c>
      <c r="AK598" s="666"/>
      <c r="AL598" s="633">
        <f t="shared" ref="AL598:BB598" si="1604">IF(AL597="","",AL593*AL594*AL597)</f>
        <v>150</v>
      </c>
      <c r="AM598" s="633">
        <f t="shared" si="1604"/>
        <v>191.95199999999997</v>
      </c>
      <c r="AN598" s="633" t="str">
        <f t="shared" si="1604"/>
        <v/>
      </c>
      <c r="AO598" s="633" t="str">
        <f t="shared" si="1604"/>
        <v/>
      </c>
      <c r="AP598" s="633" t="str">
        <f t="shared" si="1604"/>
        <v/>
      </c>
      <c r="AQ598" s="633" t="str">
        <f t="shared" si="1604"/>
        <v/>
      </c>
      <c r="AR598" s="633" t="str">
        <f t="shared" si="1604"/>
        <v/>
      </c>
      <c r="AS598" s="633" t="str">
        <f t="shared" si="1604"/>
        <v/>
      </c>
      <c r="AT598" s="633">
        <f t="shared" si="1604"/>
        <v>207.792</v>
      </c>
      <c r="AU598" s="633" t="str">
        <f t="shared" si="1604"/>
        <v/>
      </c>
      <c r="AV598" s="633" t="str">
        <f t="shared" si="1604"/>
        <v/>
      </c>
      <c r="AW598" s="633" t="str">
        <f t="shared" si="1604"/>
        <v/>
      </c>
      <c r="AX598" s="633" t="str">
        <f t="shared" si="1604"/>
        <v/>
      </c>
      <c r="AY598" s="633" t="str">
        <f t="shared" si="1604"/>
        <v/>
      </c>
      <c r="AZ598" s="633" t="str">
        <f t="shared" si="1604"/>
        <v/>
      </c>
      <c r="BA598" s="633" t="str">
        <f t="shared" si="1604"/>
        <v/>
      </c>
      <c r="BB598" s="633" t="str">
        <f t="shared" si="1604"/>
        <v/>
      </c>
      <c r="BC598" s="666"/>
      <c r="BD598" s="633">
        <f t="shared" ref="BD598:BT598" si="1605">IF(BD597="","",BD593*BD594*BD597)</f>
        <v>599.94000000000005</v>
      </c>
      <c r="BE598" s="633">
        <f t="shared" si="1605"/>
        <v>150</v>
      </c>
      <c r="BF598" s="633" t="str">
        <f t="shared" si="1605"/>
        <v/>
      </c>
      <c r="BG598" s="633" t="str">
        <f t="shared" si="1605"/>
        <v/>
      </c>
      <c r="BH598" s="633" t="str">
        <f t="shared" si="1605"/>
        <v/>
      </c>
      <c r="BI598" s="633" t="str">
        <f t="shared" si="1605"/>
        <v/>
      </c>
      <c r="BJ598" s="633">
        <f t="shared" si="1605"/>
        <v>960</v>
      </c>
      <c r="BK598" s="633" t="str">
        <f t="shared" si="1605"/>
        <v/>
      </c>
      <c r="BL598" s="633" t="str">
        <f t="shared" si="1605"/>
        <v/>
      </c>
      <c r="BM598" s="633" t="str">
        <f t="shared" si="1605"/>
        <v/>
      </c>
      <c r="BN598" s="633" t="str">
        <f t="shared" si="1605"/>
        <v/>
      </c>
      <c r="BO598" s="633" t="str">
        <f t="shared" si="1605"/>
        <v/>
      </c>
      <c r="BP598" s="633" t="str">
        <f t="shared" si="1605"/>
        <v/>
      </c>
      <c r="BQ598" s="633" t="str">
        <f t="shared" si="1605"/>
        <v/>
      </c>
      <c r="BR598" s="633" t="str">
        <f t="shared" si="1605"/>
        <v/>
      </c>
      <c r="BS598" s="633" t="str">
        <f t="shared" si="1605"/>
        <v/>
      </c>
      <c r="BT598" s="633" t="str">
        <f t="shared" si="1605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5"/>
        <v>244.73180000000005</v>
      </c>
      <c r="CA598" s="895">
        <f t="shared" si="1586"/>
        <v>167.87700000000001</v>
      </c>
      <c r="CB598" s="895">
        <f t="shared" si="1587"/>
        <v>191.95200000000003</v>
      </c>
      <c r="CC598" s="896">
        <f t="shared" si="1588"/>
        <v>599.94000000000005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4" t="str">
        <f t="shared" si="1601"/>
        <v/>
      </c>
      <c r="DA598" s="554" t="str">
        <f t="shared" si="1601"/>
        <v/>
      </c>
      <c r="DB598" s="555">
        <f t="shared" si="1601"/>
        <v>150</v>
      </c>
      <c r="DC598" s="555">
        <f t="shared" si="1601"/>
        <v>599.94000000000005</v>
      </c>
      <c r="DD598" s="555">
        <f t="shared" si="1601"/>
        <v>960</v>
      </c>
      <c r="DE598" s="554" t="str">
        <f t="shared" si="1601"/>
        <v/>
      </c>
      <c r="DF598" s="554" t="str">
        <f t="shared" si="1601"/>
        <v/>
      </c>
      <c r="DG598" s="554" t="str">
        <f t="shared" si="1601"/>
        <v/>
      </c>
      <c r="DH598" s="554" t="str">
        <f t="shared" si="1601"/>
        <v/>
      </c>
      <c r="DI598" s="554" t="str">
        <f t="shared" si="1601"/>
        <v/>
      </c>
      <c r="DJ598" s="553" t="str">
        <f t="shared" si="1601"/>
        <v/>
      </c>
      <c r="DK598" s="552" t="str">
        <f t="shared" si="1601"/>
        <v/>
      </c>
      <c r="DL598" s="657">
        <f t="shared" si="1591"/>
        <v>6</v>
      </c>
      <c r="DM598" s="106">
        <f t="shared" si="1592"/>
        <v>6</v>
      </c>
      <c r="DN598" s="106">
        <f t="shared" si="1593"/>
        <v>3</v>
      </c>
      <c r="DO598" s="106">
        <f t="shared" si="1594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3" t="s">
        <v>738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261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6"/>
        <v/>
      </c>
      <c r="CF600" s="90" t="str">
        <f t="shared" si="1606"/>
        <v/>
      </c>
      <c r="CG600" s="90" t="str">
        <f t="shared" si="1606"/>
        <v/>
      </c>
      <c r="CH600" s="90" t="str">
        <f t="shared" si="1606"/>
        <v/>
      </c>
      <c r="CI600" s="90" t="str">
        <f t="shared" si="1606"/>
        <v/>
      </c>
      <c r="CJ600" s="90" t="str">
        <f t="shared" si="1606"/>
        <v/>
      </c>
      <c r="CK600" s="156" t="str">
        <f t="shared" si="1606"/>
        <v/>
      </c>
      <c r="CL600" s="156">
        <f t="shared" si="1606"/>
        <v>26.4</v>
      </c>
      <c r="CM600" s="156" t="str">
        <f t="shared" si="1606"/>
        <v/>
      </c>
      <c r="CN600" s="90" t="str">
        <f t="shared" si="1606"/>
        <v/>
      </c>
      <c r="CO600" s="90" t="str">
        <f t="shared" si="1606"/>
        <v/>
      </c>
      <c r="CP600" s="90" t="str">
        <f t="shared" si="1606"/>
        <v/>
      </c>
      <c r="CQ600" s="90" t="str">
        <f t="shared" si="1606"/>
        <v/>
      </c>
      <c r="CR600" s="90" t="str">
        <f t="shared" si="1606"/>
        <v/>
      </c>
      <c r="CS600" s="89" t="str">
        <f t="shared" si="1606"/>
        <v/>
      </c>
      <c r="CT600" s="524" t="str">
        <f t="shared" si="1606"/>
        <v/>
      </c>
      <c r="CU600" s="552" t="str">
        <f t="shared" ref="CU600:DK604" si="160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7"/>
        <v/>
      </c>
      <c r="CW600" s="554" t="str">
        <f t="shared" si="1607"/>
        <v/>
      </c>
      <c r="CX600" s="554" t="str">
        <f t="shared" si="1607"/>
        <v/>
      </c>
      <c r="CY600" s="554" t="str">
        <f t="shared" si="1607"/>
        <v/>
      </c>
      <c r="CZ600" s="554" t="str">
        <f t="shared" si="1607"/>
        <v/>
      </c>
      <c r="DA600" s="554" t="str">
        <f t="shared" si="1607"/>
        <v/>
      </c>
      <c r="DB600" s="555" t="str">
        <f t="shared" si="1607"/>
        <v/>
      </c>
      <c r="DC600" s="555">
        <f t="shared" si="1607"/>
        <v>26.4</v>
      </c>
      <c r="DD600" s="555" t="str">
        <f t="shared" si="1607"/>
        <v/>
      </c>
      <c r="DE600" s="554" t="str">
        <f t="shared" si="1607"/>
        <v/>
      </c>
      <c r="DF600" s="554" t="str">
        <f t="shared" si="1607"/>
        <v/>
      </c>
      <c r="DG600" s="554" t="str">
        <f t="shared" si="1607"/>
        <v/>
      </c>
      <c r="DH600" s="554" t="str">
        <f t="shared" si="1607"/>
        <v/>
      </c>
      <c r="DI600" s="554" t="str">
        <f t="shared" si="1607"/>
        <v/>
      </c>
      <c r="DJ600" s="553" t="str">
        <f t="shared" si="1607"/>
        <v/>
      </c>
      <c r="DK600" s="552" t="str">
        <f t="shared" si="1607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08">950*$K$1</f>
        <v>950</v>
      </c>
      <c r="D601" s="614">
        <f t="shared" si="1608"/>
        <v>950</v>
      </c>
      <c r="E601" s="614">
        <f t="shared" si="1608"/>
        <v>950</v>
      </c>
      <c r="F601" s="614">
        <f t="shared" si="1608"/>
        <v>950</v>
      </c>
      <c r="G601" s="614">
        <f t="shared" si="1608"/>
        <v>950</v>
      </c>
      <c r="H601" s="614">
        <f t="shared" si="1608"/>
        <v>950</v>
      </c>
      <c r="I601" s="614">
        <f t="shared" si="1608"/>
        <v>950</v>
      </c>
      <c r="J601" s="614">
        <f t="shared" si="1608"/>
        <v>950</v>
      </c>
      <c r="K601" s="614">
        <f t="shared" si="1608"/>
        <v>950</v>
      </c>
      <c r="L601" s="614">
        <f t="shared" si="1608"/>
        <v>950</v>
      </c>
      <c r="M601" s="614">
        <f t="shared" si="1608"/>
        <v>950</v>
      </c>
      <c r="N601" s="614">
        <f t="shared" si="1608"/>
        <v>950</v>
      </c>
      <c r="O601" s="614">
        <f t="shared" si="1608"/>
        <v>950</v>
      </c>
      <c r="P601" s="614">
        <f t="shared" si="1608"/>
        <v>950</v>
      </c>
      <c r="Q601" s="614">
        <f t="shared" si="1608"/>
        <v>950</v>
      </c>
      <c r="R601" s="614">
        <f t="shared" si="1608"/>
        <v>950</v>
      </c>
      <c r="S601" s="718"/>
      <c r="T601" s="614">
        <f>950*$K$1</f>
        <v>950</v>
      </c>
      <c r="U601" s="614">
        <f t="shared" ref="U601:AJ601" si="1609">950*$K$1</f>
        <v>950</v>
      </c>
      <c r="V601" s="614">
        <f t="shared" si="1609"/>
        <v>950</v>
      </c>
      <c r="W601" s="614">
        <f t="shared" si="1609"/>
        <v>950</v>
      </c>
      <c r="X601" s="614">
        <f t="shared" si="1609"/>
        <v>950</v>
      </c>
      <c r="Y601" s="614">
        <f t="shared" si="1609"/>
        <v>950</v>
      </c>
      <c r="Z601" s="614">
        <f t="shared" si="1609"/>
        <v>950</v>
      </c>
      <c r="AA601" s="614">
        <f t="shared" si="1609"/>
        <v>950</v>
      </c>
      <c r="AB601" s="614">
        <f t="shared" si="1609"/>
        <v>950</v>
      </c>
      <c r="AC601" s="614">
        <f t="shared" si="1609"/>
        <v>950</v>
      </c>
      <c r="AD601" s="614">
        <f t="shared" si="1609"/>
        <v>950</v>
      </c>
      <c r="AE601" s="614">
        <f t="shared" si="1609"/>
        <v>950</v>
      </c>
      <c r="AF601" s="614">
        <f t="shared" si="1609"/>
        <v>950</v>
      </c>
      <c r="AG601" s="614">
        <f t="shared" si="1609"/>
        <v>950</v>
      </c>
      <c r="AH601" s="614">
        <f t="shared" si="1609"/>
        <v>950</v>
      </c>
      <c r="AI601" s="614">
        <f t="shared" si="1609"/>
        <v>950</v>
      </c>
      <c r="AJ601" s="614">
        <f t="shared" si="1609"/>
        <v>950</v>
      </c>
      <c r="AK601" s="718"/>
      <c r="AL601" s="614">
        <f>950*$K$1</f>
        <v>950</v>
      </c>
      <c r="AM601" s="614">
        <f t="shared" ref="AM601:BB601" si="1610">950*$K$1</f>
        <v>950</v>
      </c>
      <c r="AN601" s="614">
        <f t="shared" si="1610"/>
        <v>950</v>
      </c>
      <c r="AO601" s="614">
        <f t="shared" si="1610"/>
        <v>950</v>
      </c>
      <c r="AP601" s="614">
        <f t="shared" si="1610"/>
        <v>950</v>
      </c>
      <c r="AQ601" s="614">
        <v>950</v>
      </c>
      <c r="AR601" s="614">
        <f t="shared" si="1610"/>
        <v>950</v>
      </c>
      <c r="AS601" s="614">
        <f t="shared" si="1610"/>
        <v>950</v>
      </c>
      <c r="AT601" s="614">
        <f t="shared" si="1610"/>
        <v>950</v>
      </c>
      <c r="AU601" s="614">
        <f t="shared" si="1610"/>
        <v>950</v>
      </c>
      <c r="AV601" s="614">
        <f t="shared" si="1610"/>
        <v>950</v>
      </c>
      <c r="AW601" s="614">
        <f t="shared" si="1610"/>
        <v>950</v>
      </c>
      <c r="AX601" s="614">
        <f t="shared" si="1610"/>
        <v>950</v>
      </c>
      <c r="AY601" s="614">
        <f t="shared" si="1610"/>
        <v>950</v>
      </c>
      <c r="AZ601" s="614">
        <f t="shared" si="1610"/>
        <v>950</v>
      </c>
      <c r="BA601" s="614">
        <f t="shared" si="1610"/>
        <v>950</v>
      </c>
      <c r="BB601" s="614">
        <f t="shared" si="1610"/>
        <v>950</v>
      </c>
      <c r="BC601" s="718"/>
      <c r="BD601" s="614">
        <f>950*$K$1</f>
        <v>950</v>
      </c>
      <c r="BE601" s="614">
        <f t="shared" ref="BE601:BY601" si="1611">950*$K$1</f>
        <v>950</v>
      </c>
      <c r="BF601" s="614">
        <f t="shared" si="1611"/>
        <v>950</v>
      </c>
      <c r="BG601" s="614">
        <f t="shared" si="1611"/>
        <v>950</v>
      </c>
      <c r="BH601" s="614">
        <f t="shared" si="1611"/>
        <v>950</v>
      </c>
      <c r="BI601" s="614">
        <f t="shared" si="1611"/>
        <v>950</v>
      </c>
      <c r="BJ601" s="614">
        <f t="shared" si="1611"/>
        <v>950</v>
      </c>
      <c r="BK601" s="614">
        <f t="shared" si="1611"/>
        <v>950</v>
      </c>
      <c r="BL601" s="614">
        <f t="shared" si="1611"/>
        <v>950</v>
      </c>
      <c r="BM601" s="614">
        <f t="shared" si="1611"/>
        <v>950</v>
      </c>
      <c r="BN601" s="614">
        <f t="shared" si="1611"/>
        <v>950</v>
      </c>
      <c r="BO601" s="614">
        <f t="shared" si="1611"/>
        <v>950</v>
      </c>
      <c r="BP601" s="614">
        <f t="shared" si="1611"/>
        <v>950</v>
      </c>
      <c r="BQ601" s="614">
        <f t="shared" si="1611"/>
        <v>950</v>
      </c>
      <c r="BR601" s="614">
        <f t="shared" si="1611"/>
        <v>950</v>
      </c>
      <c r="BS601" s="614">
        <f t="shared" si="1611"/>
        <v>950</v>
      </c>
      <c r="BT601" s="614">
        <f t="shared" si="1611"/>
        <v>950</v>
      </c>
      <c r="BU601" s="718"/>
      <c r="BV601" s="614">
        <f t="shared" si="1611"/>
        <v>950</v>
      </c>
      <c r="BW601" s="614">
        <f t="shared" si="1611"/>
        <v>950</v>
      </c>
      <c r="BX601" s="614">
        <f t="shared" si="1611"/>
        <v>950</v>
      </c>
      <c r="BY601" s="614">
        <f t="shared" si="1611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6"/>
        <v>950</v>
      </c>
      <c r="CE601" s="89">
        <f t="shared" si="1606"/>
        <v>950</v>
      </c>
      <c r="CF601" s="90">
        <f t="shared" si="1606"/>
        <v>950</v>
      </c>
      <c r="CG601" s="90">
        <f t="shared" si="1606"/>
        <v>950</v>
      </c>
      <c r="CH601" s="90">
        <f t="shared" si="1606"/>
        <v>950</v>
      </c>
      <c r="CI601" s="90">
        <f t="shared" si="1606"/>
        <v>950</v>
      </c>
      <c r="CJ601" s="90">
        <f t="shared" si="1606"/>
        <v>950</v>
      </c>
      <c r="CK601" s="156">
        <f t="shared" si="1606"/>
        <v>950</v>
      </c>
      <c r="CL601" s="156">
        <f t="shared" si="1606"/>
        <v>950</v>
      </c>
      <c r="CM601" s="156">
        <f t="shared" si="1606"/>
        <v>950</v>
      </c>
      <c r="CN601" s="90">
        <f t="shared" si="1606"/>
        <v>950</v>
      </c>
      <c r="CO601" s="90">
        <f t="shared" si="1606"/>
        <v>950</v>
      </c>
      <c r="CP601" s="90">
        <f t="shared" si="1606"/>
        <v>950</v>
      </c>
      <c r="CQ601" s="90">
        <f t="shared" si="1606"/>
        <v>950</v>
      </c>
      <c r="CR601" s="90">
        <f t="shared" si="1606"/>
        <v>950</v>
      </c>
      <c r="CS601" s="89">
        <f t="shared" si="1606"/>
        <v>950</v>
      </c>
      <c r="CT601" s="524">
        <f t="shared" si="1606"/>
        <v>950</v>
      </c>
      <c r="CU601" s="552">
        <f t="shared" si="1607"/>
        <v>950</v>
      </c>
      <c r="CV601" s="553">
        <f t="shared" si="1607"/>
        <v>950</v>
      </c>
      <c r="CW601" s="554">
        <f t="shared" si="1607"/>
        <v>950</v>
      </c>
      <c r="CX601" s="554">
        <f t="shared" si="1607"/>
        <v>950</v>
      </c>
      <c r="CY601" s="554">
        <f t="shared" si="1607"/>
        <v>950</v>
      </c>
      <c r="CZ601" s="554">
        <f t="shared" si="1607"/>
        <v>950</v>
      </c>
      <c r="DA601" s="554">
        <f t="shared" si="1607"/>
        <v>950</v>
      </c>
      <c r="DB601" s="555">
        <f t="shared" si="1607"/>
        <v>950</v>
      </c>
      <c r="DC601" s="555">
        <f t="shared" si="1607"/>
        <v>950</v>
      </c>
      <c r="DD601" s="555">
        <f t="shared" si="1607"/>
        <v>950</v>
      </c>
      <c r="DE601" s="554">
        <f t="shared" si="1607"/>
        <v>950</v>
      </c>
      <c r="DF601" s="554">
        <f t="shared" si="1607"/>
        <v>950</v>
      </c>
      <c r="DG601" s="554">
        <f t="shared" si="1607"/>
        <v>950</v>
      </c>
      <c r="DH601" s="554">
        <f t="shared" si="1607"/>
        <v>950</v>
      </c>
      <c r="DI601" s="554">
        <f t="shared" si="1607"/>
        <v>950</v>
      </c>
      <c r="DJ601" s="553">
        <f t="shared" si="1607"/>
        <v>950</v>
      </c>
      <c r="DK601" s="552">
        <f t="shared" si="1607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2">IF(DL602&lt;3,"",(SUM(B602:R602)-MIN(B602:R602)-MAX(B602:R602))/(DL602-2))</f>
        <v/>
      </c>
      <c r="CA602" s="626" t="str">
        <f t="shared" ref="CA602" si="1613">IF(DM602&lt;3,"",(SUM(T602:AJ602)-MIN(T602:AJ602)-MAX(T602:AJ602))/(DM602-2))</f>
        <v/>
      </c>
      <c r="CB602" s="626" t="str">
        <f t="shared" ref="CB602" si="1614">IF(DN602&lt;3,"",(SUM(AL602:BB602)-MIN(AL602:BB602)-MAX(AL602:BB602))/(DN602-2))</f>
        <v/>
      </c>
      <c r="CC602" s="695" t="str">
        <f t="shared" ref="CC602" si="1615">IF(DO602&lt;3,"",(SUM(BD602:BT602)-MIN(BD602:BT602)-MAX(BD602:BT602))/(DO602-2))</f>
        <v/>
      </c>
      <c r="CD602" s="135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4" t="str">
        <f t="shared" si="1606"/>
        <v/>
      </c>
      <c r="CF602" s="1355" t="str">
        <f t="shared" si="1606"/>
        <v/>
      </c>
      <c r="CG602" s="1355" t="str">
        <f t="shared" si="1606"/>
        <v/>
      </c>
      <c r="CH602" s="1355" t="str">
        <f t="shared" si="1606"/>
        <v/>
      </c>
      <c r="CI602" s="1355" t="str">
        <f t="shared" si="1606"/>
        <v/>
      </c>
      <c r="CJ602" s="1355" t="str">
        <f t="shared" si="1606"/>
        <v/>
      </c>
      <c r="CK602" s="1356" t="str">
        <f t="shared" si="1606"/>
        <v/>
      </c>
      <c r="CL602" s="1356">
        <f t="shared" si="1606"/>
        <v>2.7266797129810827E-3</v>
      </c>
      <c r="CM602" s="1356" t="str">
        <f t="shared" si="1606"/>
        <v/>
      </c>
      <c r="CN602" s="1355" t="str">
        <f t="shared" si="1606"/>
        <v/>
      </c>
      <c r="CO602" s="1355" t="str">
        <f t="shared" si="1606"/>
        <v/>
      </c>
      <c r="CP602" s="1355" t="str">
        <f t="shared" si="1606"/>
        <v/>
      </c>
      <c r="CQ602" s="1355" t="str">
        <f t="shared" si="1606"/>
        <v/>
      </c>
      <c r="CR602" s="1355" t="str">
        <f t="shared" si="1606"/>
        <v/>
      </c>
      <c r="CS602" s="1354" t="str">
        <f t="shared" si="1606"/>
        <v/>
      </c>
      <c r="CT602" s="1357" t="str">
        <f t="shared" si="1606"/>
        <v/>
      </c>
      <c r="CU602" s="540" t="str">
        <f t="shared" ref="CU602:DD602" si="161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6"/>
        <v/>
      </c>
      <c r="CW602" s="542" t="str">
        <f t="shared" si="1616"/>
        <v/>
      </c>
      <c r="CX602" s="542" t="str">
        <f t="shared" si="1616"/>
        <v/>
      </c>
      <c r="CY602" s="542" t="str">
        <f t="shared" si="1616"/>
        <v/>
      </c>
      <c r="CZ602" s="542" t="str">
        <f t="shared" si="1616"/>
        <v/>
      </c>
      <c r="DA602" s="542" t="str">
        <f t="shared" si="1616"/>
        <v/>
      </c>
      <c r="DB602" s="543" t="str">
        <f t="shared" si="1616"/>
        <v/>
      </c>
      <c r="DC602" s="543">
        <f t="shared" si="1616"/>
        <v>2.7266797129810827E-3</v>
      </c>
      <c r="DD602" s="543" t="str">
        <f t="shared" si="1616"/>
        <v/>
      </c>
      <c r="DE602" s="542" t="str">
        <f t="shared" ref="DE602:DK602" si="161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7"/>
        <v/>
      </c>
      <c r="DG602" s="542" t="str">
        <f t="shared" si="1617"/>
        <v/>
      </c>
      <c r="DH602" s="542" t="str">
        <f t="shared" si="1617"/>
        <v/>
      </c>
      <c r="DI602" s="542" t="str">
        <f t="shared" si="1617"/>
        <v/>
      </c>
      <c r="DJ602" s="541" t="str">
        <f t="shared" si="1617"/>
        <v/>
      </c>
      <c r="DK602" s="540" t="str">
        <f t="shared" si="1617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6"/>
        <v/>
      </c>
      <c r="CE603" s="89" t="str">
        <f t="shared" si="1606"/>
        <v/>
      </c>
      <c r="CF603" s="90" t="str">
        <f t="shared" si="1606"/>
        <v/>
      </c>
      <c r="CG603" s="90" t="str">
        <f t="shared" si="1606"/>
        <v/>
      </c>
      <c r="CH603" s="90" t="str">
        <f t="shared" si="1606"/>
        <v/>
      </c>
      <c r="CI603" s="90" t="str">
        <f t="shared" si="1606"/>
        <v/>
      </c>
      <c r="CJ603" s="90" t="str">
        <f t="shared" si="1606"/>
        <v/>
      </c>
      <c r="CK603" s="156" t="str">
        <f t="shared" si="1606"/>
        <v/>
      </c>
      <c r="CL603" s="156">
        <f t="shared" si="1606"/>
        <v>20</v>
      </c>
      <c r="CM603" s="156" t="str">
        <f t="shared" si="1606"/>
        <v/>
      </c>
      <c r="CN603" s="90" t="str">
        <f t="shared" si="1606"/>
        <v/>
      </c>
      <c r="CO603" s="90" t="str">
        <f t="shared" si="1606"/>
        <v/>
      </c>
      <c r="CP603" s="90" t="str">
        <f t="shared" si="1606"/>
        <v/>
      </c>
      <c r="CQ603" s="90" t="str">
        <f t="shared" si="1606"/>
        <v/>
      </c>
      <c r="CR603" s="90" t="str">
        <f t="shared" si="1606"/>
        <v/>
      </c>
      <c r="CS603" s="89" t="str">
        <f t="shared" si="1606"/>
        <v/>
      </c>
      <c r="CT603" s="524" t="str">
        <f t="shared" si="1606"/>
        <v/>
      </c>
      <c r="CU603" s="552" t="str">
        <f t="shared" si="1607"/>
        <v/>
      </c>
      <c r="CV603" s="553" t="str">
        <f t="shared" si="1607"/>
        <v/>
      </c>
      <c r="CW603" s="554" t="str">
        <f t="shared" si="1607"/>
        <v/>
      </c>
      <c r="CX603" s="554" t="str">
        <f t="shared" si="1607"/>
        <v/>
      </c>
      <c r="CY603" s="554" t="str">
        <f t="shared" si="1607"/>
        <v/>
      </c>
      <c r="CZ603" s="554" t="str">
        <f t="shared" si="1607"/>
        <v/>
      </c>
      <c r="DA603" s="554" t="str">
        <f t="shared" si="1607"/>
        <v/>
      </c>
      <c r="DB603" s="555" t="str">
        <f t="shared" si="1607"/>
        <v/>
      </c>
      <c r="DC603" s="555">
        <f t="shared" si="1607"/>
        <v>20</v>
      </c>
      <c r="DD603" s="555" t="str">
        <f t="shared" si="1607"/>
        <v/>
      </c>
      <c r="DE603" s="554" t="str">
        <f t="shared" si="1607"/>
        <v/>
      </c>
      <c r="DF603" s="554" t="str">
        <f t="shared" si="1607"/>
        <v/>
      </c>
      <c r="DG603" s="554" t="str">
        <f t="shared" si="1607"/>
        <v/>
      </c>
      <c r="DH603" s="554" t="str">
        <f t="shared" si="1607"/>
        <v/>
      </c>
      <c r="DI603" s="554" t="str">
        <f t="shared" si="1607"/>
        <v/>
      </c>
      <c r="DJ603" s="553" t="str">
        <f t="shared" si="1607"/>
        <v/>
      </c>
      <c r="DK603" s="552" t="str">
        <f t="shared" si="1607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283</v>
      </c>
      <c r="B604" s="633" t="str">
        <f t="shared" ref="B604:R604" si="1618">IF(B603="","",B600*B603)</f>
        <v/>
      </c>
      <c r="C604" s="633" t="str">
        <f t="shared" si="1618"/>
        <v/>
      </c>
      <c r="D604" s="633" t="str">
        <f t="shared" si="1618"/>
        <v/>
      </c>
      <c r="E604" s="633" t="str">
        <f t="shared" si="1618"/>
        <v/>
      </c>
      <c r="F604" s="633" t="str">
        <f t="shared" si="1618"/>
        <v/>
      </c>
      <c r="G604" s="633" t="str">
        <f t="shared" si="1618"/>
        <v/>
      </c>
      <c r="H604" s="633" t="str">
        <f t="shared" si="1618"/>
        <v/>
      </c>
      <c r="I604" s="633" t="str">
        <f t="shared" si="1618"/>
        <v/>
      </c>
      <c r="J604" s="633" t="str">
        <f t="shared" si="1618"/>
        <v/>
      </c>
      <c r="K604" s="633" t="str">
        <f t="shared" si="1618"/>
        <v/>
      </c>
      <c r="L604" s="633" t="str">
        <f t="shared" si="1618"/>
        <v/>
      </c>
      <c r="M604" s="633" t="str">
        <f t="shared" si="1618"/>
        <v/>
      </c>
      <c r="N604" s="633" t="str">
        <f t="shared" si="1618"/>
        <v/>
      </c>
      <c r="O604" s="633" t="str">
        <f t="shared" si="1618"/>
        <v/>
      </c>
      <c r="P604" s="633" t="str">
        <f t="shared" si="1618"/>
        <v/>
      </c>
      <c r="Q604" s="633" t="str">
        <f t="shared" si="1618"/>
        <v/>
      </c>
      <c r="R604" s="633" t="str">
        <f t="shared" si="1618"/>
        <v/>
      </c>
      <c r="S604" s="718"/>
      <c r="T604" s="633" t="str">
        <f t="shared" ref="T604:AJ604" si="1619">IF(T603="","",T600*T603)</f>
        <v/>
      </c>
      <c r="U604" s="633" t="str">
        <f t="shared" si="1619"/>
        <v/>
      </c>
      <c r="V604" s="633" t="str">
        <f t="shared" si="1619"/>
        <v/>
      </c>
      <c r="W604" s="633" t="str">
        <f t="shared" si="1619"/>
        <v/>
      </c>
      <c r="X604" s="633" t="str">
        <f t="shared" si="1619"/>
        <v/>
      </c>
      <c r="Y604" s="633" t="str">
        <f t="shared" si="1619"/>
        <v/>
      </c>
      <c r="Z604" s="633" t="str">
        <f t="shared" si="1619"/>
        <v/>
      </c>
      <c r="AA604" s="633" t="str">
        <f t="shared" si="1619"/>
        <v/>
      </c>
      <c r="AB604" s="633" t="str">
        <f t="shared" si="1619"/>
        <v/>
      </c>
      <c r="AC604" s="633" t="str">
        <f t="shared" si="1619"/>
        <v/>
      </c>
      <c r="AD604" s="633" t="str">
        <f t="shared" si="1619"/>
        <v/>
      </c>
      <c r="AE604" s="633" t="str">
        <f t="shared" si="1619"/>
        <v/>
      </c>
      <c r="AF604" s="633" t="str">
        <f t="shared" si="1619"/>
        <v/>
      </c>
      <c r="AG604" s="633" t="str">
        <f t="shared" si="1619"/>
        <v/>
      </c>
      <c r="AH604" s="633" t="str">
        <f t="shared" si="1619"/>
        <v/>
      </c>
      <c r="AI604" s="633" t="str">
        <f t="shared" si="1619"/>
        <v/>
      </c>
      <c r="AJ604" s="633" t="str">
        <f t="shared" si="1619"/>
        <v/>
      </c>
      <c r="AK604" s="718"/>
      <c r="AL604" s="633" t="str">
        <f t="shared" ref="AL604:BB604" si="1620">IF(AL603="","",AL600*AL603)</f>
        <v/>
      </c>
      <c r="AM604" s="633" t="str">
        <f t="shared" si="1620"/>
        <v/>
      </c>
      <c r="AN604" s="633" t="str">
        <f t="shared" si="1620"/>
        <v/>
      </c>
      <c r="AO604" s="633" t="str">
        <f t="shared" si="1620"/>
        <v/>
      </c>
      <c r="AP604" s="633" t="str">
        <f t="shared" si="1620"/>
        <v/>
      </c>
      <c r="AQ604" s="633" t="str">
        <f t="shared" si="1620"/>
        <v/>
      </c>
      <c r="AR604" s="633" t="str">
        <f t="shared" si="1620"/>
        <v/>
      </c>
      <c r="AS604" s="633" t="str">
        <f t="shared" si="1620"/>
        <v/>
      </c>
      <c r="AT604" s="633" t="str">
        <f t="shared" si="1620"/>
        <v/>
      </c>
      <c r="AU604" s="633" t="str">
        <f t="shared" si="1620"/>
        <v/>
      </c>
      <c r="AV604" s="633" t="str">
        <f t="shared" si="1620"/>
        <v/>
      </c>
      <c r="AW604" s="633" t="str">
        <f t="shared" si="1620"/>
        <v/>
      </c>
      <c r="AX604" s="633" t="str">
        <f t="shared" si="1620"/>
        <v/>
      </c>
      <c r="AY604" s="633" t="str">
        <f t="shared" si="1620"/>
        <v/>
      </c>
      <c r="AZ604" s="633" t="str">
        <f t="shared" si="1620"/>
        <v/>
      </c>
      <c r="BA604" s="633" t="str">
        <f t="shared" si="1620"/>
        <v/>
      </c>
      <c r="BB604" s="633" t="str">
        <f t="shared" si="1620"/>
        <v/>
      </c>
      <c r="BC604" s="718"/>
      <c r="BD604" s="633" t="str">
        <f t="shared" ref="BD604:BT604" si="1621">IF(BD603="","",BD600*BD603)</f>
        <v/>
      </c>
      <c r="BE604" s="633" t="str">
        <f t="shared" si="1621"/>
        <v/>
      </c>
      <c r="BF604" s="633" t="str">
        <f t="shared" si="1621"/>
        <v/>
      </c>
      <c r="BG604" s="633" t="str">
        <f t="shared" si="1621"/>
        <v/>
      </c>
      <c r="BH604" s="633" t="str">
        <f t="shared" si="1621"/>
        <v/>
      </c>
      <c r="BI604" s="633" t="str">
        <f t="shared" si="1621"/>
        <v/>
      </c>
      <c r="BJ604" s="633" t="str">
        <f t="shared" si="1621"/>
        <v/>
      </c>
      <c r="BK604" s="633">
        <f t="shared" si="1621"/>
        <v>528</v>
      </c>
      <c r="BL604" s="633" t="str">
        <f t="shared" si="1621"/>
        <v/>
      </c>
      <c r="BM604" s="633" t="str">
        <f t="shared" si="1621"/>
        <v/>
      </c>
      <c r="BN604" s="633" t="str">
        <f t="shared" si="1621"/>
        <v/>
      </c>
      <c r="BO604" s="633" t="str">
        <f t="shared" si="1621"/>
        <v/>
      </c>
      <c r="BP604" s="633" t="str">
        <f t="shared" si="1621"/>
        <v/>
      </c>
      <c r="BQ604" s="633" t="str">
        <f t="shared" si="1621"/>
        <v/>
      </c>
      <c r="BR604" s="633" t="str">
        <f t="shared" si="1621"/>
        <v/>
      </c>
      <c r="BS604" s="633" t="str">
        <f t="shared" si="1621"/>
        <v/>
      </c>
      <c r="BT604" s="633" t="str">
        <f t="shared" si="1621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6"/>
        <v/>
      </c>
      <c r="CE604" s="89" t="str">
        <f t="shared" si="1606"/>
        <v/>
      </c>
      <c r="CF604" s="90" t="str">
        <f t="shared" si="1606"/>
        <v/>
      </c>
      <c r="CG604" s="90" t="str">
        <f t="shared" si="1606"/>
        <v/>
      </c>
      <c r="CH604" s="90" t="str">
        <f t="shared" si="1606"/>
        <v/>
      </c>
      <c r="CI604" s="90" t="str">
        <f t="shared" si="1606"/>
        <v/>
      </c>
      <c r="CJ604" s="90" t="str">
        <f t="shared" si="1606"/>
        <v/>
      </c>
      <c r="CK604" s="156" t="str">
        <f t="shared" si="1606"/>
        <v/>
      </c>
      <c r="CL604" s="156">
        <f t="shared" si="1606"/>
        <v>528</v>
      </c>
      <c r="CM604" s="156" t="str">
        <f t="shared" si="1606"/>
        <v/>
      </c>
      <c r="CN604" s="90" t="str">
        <f t="shared" si="1606"/>
        <v/>
      </c>
      <c r="CO604" s="90" t="str">
        <f t="shared" si="1606"/>
        <v/>
      </c>
      <c r="CP604" s="90" t="str">
        <f t="shared" si="1606"/>
        <v/>
      </c>
      <c r="CQ604" s="90" t="str">
        <f t="shared" si="1606"/>
        <v/>
      </c>
      <c r="CR604" s="90" t="str">
        <f t="shared" si="1606"/>
        <v/>
      </c>
      <c r="CS604" s="89" t="str">
        <f t="shared" si="1606"/>
        <v/>
      </c>
      <c r="CT604" s="524" t="str">
        <f t="shared" si="1606"/>
        <v/>
      </c>
      <c r="CU604" s="552" t="str">
        <f t="shared" si="1607"/>
        <v/>
      </c>
      <c r="CV604" s="553" t="str">
        <f t="shared" si="1607"/>
        <v/>
      </c>
      <c r="CW604" s="554" t="str">
        <f t="shared" si="1607"/>
        <v/>
      </c>
      <c r="CX604" s="554" t="str">
        <f t="shared" si="1607"/>
        <v/>
      </c>
      <c r="CY604" s="554" t="str">
        <f t="shared" si="1607"/>
        <v/>
      </c>
      <c r="CZ604" s="554" t="str">
        <f t="shared" si="1607"/>
        <v/>
      </c>
      <c r="DA604" s="554" t="str">
        <f t="shared" si="1607"/>
        <v/>
      </c>
      <c r="DB604" s="555" t="str">
        <f t="shared" si="1607"/>
        <v/>
      </c>
      <c r="DC604" s="555">
        <f t="shared" si="1607"/>
        <v>528</v>
      </c>
      <c r="DD604" s="555" t="str">
        <f t="shared" si="1607"/>
        <v/>
      </c>
      <c r="DE604" s="554" t="str">
        <f t="shared" si="1607"/>
        <v/>
      </c>
      <c r="DF604" s="554" t="str">
        <f t="shared" si="1607"/>
        <v/>
      </c>
      <c r="DG604" s="554" t="str">
        <f t="shared" si="1607"/>
        <v/>
      </c>
      <c r="DH604" s="554" t="str">
        <f t="shared" si="1607"/>
        <v/>
      </c>
      <c r="DI604" s="554" t="str">
        <f t="shared" si="1607"/>
        <v/>
      </c>
      <c r="DJ604" s="553" t="str">
        <f t="shared" si="1607"/>
        <v/>
      </c>
      <c r="DK604" s="552" t="str">
        <f t="shared" si="1607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3" t="s">
        <v>814</v>
      </c>
      <c r="B605" s="645" t="s">
        <v>261</v>
      </c>
      <c r="C605" s="645" t="s">
        <v>261</v>
      </c>
      <c r="D605" s="645" t="s">
        <v>261</v>
      </c>
      <c r="E605" s="645"/>
      <c r="F605" s="645"/>
      <c r="G605" s="645" t="s">
        <v>261</v>
      </c>
      <c r="H605" s="645" t="s">
        <v>261</v>
      </c>
      <c r="I605" s="645" t="s">
        <v>261</v>
      </c>
      <c r="J605" s="645" t="s">
        <v>261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261</v>
      </c>
      <c r="U605" s="645"/>
      <c r="V605" s="645" t="s">
        <v>261</v>
      </c>
      <c r="W605" s="645" t="s">
        <v>261</v>
      </c>
      <c r="X605" s="645" t="s">
        <v>770</v>
      </c>
      <c r="Y605" s="645" t="s">
        <v>261</v>
      </c>
      <c r="Z605" s="645" t="s">
        <v>261</v>
      </c>
      <c r="AA605" s="645" t="s">
        <v>261</v>
      </c>
      <c r="AB605" s="645" t="s">
        <v>261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261</v>
      </c>
      <c r="AM605" s="645" t="s">
        <v>261</v>
      </c>
      <c r="AN605" s="645" t="s">
        <v>261</v>
      </c>
      <c r="AO605" s="645" t="s">
        <v>261</v>
      </c>
      <c r="AP605" s="645" t="s">
        <v>261</v>
      </c>
      <c r="AQ605" s="645" t="s">
        <v>261</v>
      </c>
      <c r="AR605" s="645" t="s">
        <v>261</v>
      </c>
      <c r="AS605" s="645" t="s">
        <v>261</v>
      </c>
      <c r="AT605" s="645" t="s">
        <v>261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261</v>
      </c>
      <c r="BE605" s="645" t="s">
        <v>261</v>
      </c>
      <c r="BF605" s="645"/>
      <c r="BG605" s="645" t="s">
        <v>261</v>
      </c>
      <c r="BH605" s="645" t="s">
        <v>261</v>
      </c>
      <c r="BI605" s="645" t="s">
        <v>261</v>
      </c>
      <c r="BJ605" s="645" t="s">
        <v>261</v>
      </c>
      <c r="BK605" s="645" t="s">
        <v>261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289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9" t="str">
        <f t="shared" ref="CE606:CT608" si="16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0" t="str">
        <f t="shared" si="1622"/>
        <v/>
      </c>
      <c r="CG606" s="1350" t="str">
        <f t="shared" si="1622"/>
        <v/>
      </c>
      <c r="CH606" s="1350" t="str">
        <f t="shared" si="1622"/>
        <v/>
      </c>
      <c r="CI606" s="1350">
        <f t="shared" si="1622"/>
        <v>24</v>
      </c>
      <c r="CJ606" s="1350">
        <f t="shared" si="1622"/>
        <v>48</v>
      </c>
      <c r="CK606" s="1351">
        <f t="shared" si="1622"/>
        <v>48</v>
      </c>
      <c r="CL606" s="1351">
        <f t="shared" si="1622"/>
        <v>60</v>
      </c>
      <c r="CM606" s="1351">
        <f t="shared" si="1622"/>
        <v>100</v>
      </c>
      <c r="CN606" s="1350">
        <f t="shared" si="1622"/>
        <v>120</v>
      </c>
      <c r="CO606" s="1350">
        <f t="shared" si="1622"/>
        <v>500</v>
      </c>
      <c r="CP606" s="1350" t="str">
        <f t="shared" si="1622"/>
        <v/>
      </c>
      <c r="CQ606" s="1350" t="str">
        <f t="shared" si="1622"/>
        <v/>
      </c>
      <c r="CR606" s="1350" t="str">
        <f t="shared" si="1622"/>
        <v/>
      </c>
      <c r="CS606" s="1349" t="str">
        <f t="shared" si="1622"/>
        <v/>
      </c>
      <c r="CT606" s="1352" t="str">
        <f t="shared" si="1622"/>
        <v/>
      </c>
      <c r="CU606" s="552" t="str">
        <f t="shared" ref="CU606:DD610" si="16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3"/>
        <v/>
      </c>
      <c r="CW606" s="554" t="str">
        <f t="shared" si="1623"/>
        <v/>
      </c>
      <c r="CX606" s="554" t="str">
        <f t="shared" si="1623"/>
        <v/>
      </c>
      <c r="CY606" s="554" t="str">
        <f t="shared" si="1623"/>
        <v/>
      </c>
      <c r="CZ606" s="554">
        <f t="shared" si="1623"/>
        <v>24</v>
      </c>
      <c r="DA606" s="554">
        <f t="shared" si="1623"/>
        <v>48</v>
      </c>
      <c r="DB606" s="555">
        <f t="shared" si="1623"/>
        <v>48</v>
      </c>
      <c r="DC606" s="555">
        <f t="shared" si="1623"/>
        <v>60</v>
      </c>
      <c r="DD606" s="555">
        <f t="shared" si="1623"/>
        <v>100</v>
      </c>
      <c r="DE606" s="554">
        <f t="shared" ref="DE606:DK610" si="16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4"/>
        <v>500</v>
      </c>
      <c r="DG606" s="554" t="str">
        <f t="shared" si="1624"/>
        <v/>
      </c>
      <c r="DH606" s="554" t="str">
        <f t="shared" si="1624"/>
        <v/>
      </c>
      <c r="DI606" s="554" t="str">
        <f t="shared" si="1624"/>
        <v/>
      </c>
      <c r="DJ606" s="553" t="str">
        <f t="shared" si="1624"/>
        <v/>
      </c>
      <c r="DK606" s="552" t="str">
        <f t="shared" si="1624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5">3090*$K$1</f>
        <v>3090</v>
      </c>
      <c r="C607" s="614">
        <f t="shared" si="1625"/>
        <v>3090</v>
      </c>
      <c r="D607" s="614">
        <f t="shared" si="1625"/>
        <v>3090</v>
      </c>
      <c r="E607" s="614">
        <f t="shared" si="1625"/>
        <v>3090</v>
      </c>
      <c r="F607" s="614">
        <f t="shared" si="1625"/>
        <v>3090</v>
      </c>
      <c r="G607" s="614">
        <f t="shared" si="1625"/>
        <v>3090</v>
      </c>
      <c r="H607" s="614">
        <f t="shared" ref="H607:R607" si="1626">3090*$K$1</f>
        <v>3090</v>
      </c>
      <c r="I607" s="614">
        <f t="shared" si="1626"/>
        <v>3090</v>
      </c>
      <c r="J607" s="614">
        <f t="shared" si="1626"/>
        <v>3090</v>
      </c>
      <c r="K607" s="614">
        <f t="shared" si="1626"/>
        <v>3090</v>
      </c>
      <c r="L607" s="614">
        <f t="shared" si="1626"/>
        <v>3090</v>
      </c>
      <c r="M607" s="614">
        <f t="shared" si="1626"/>
        <v>3090</v>
      </c>
      <c r="N607" s="614">
        <f t="shared" si="1626"/>
        <v>3090</v>
      </c>
      <c r="O607" s="614">
        <f t="shared" si="1626"/>
        <v>3090</v>
      </c>
      <c r="P607" s="614">
        <f t="shared" si="1626"/>
        <v>3090</v>
      </c>
      <c r="Q607" s="614">
        <f t="shared" si="1626"/>
        <v>3090</v>
      </c>
      <c r="R607" s="614">
        <f t="shared" si="1626"/>
        <v>3090</v>
      </c>
      <c r="S607" s="718"/>
      <c r="T607" s="614">
        <f t="shared" ref="T607:Y607" si="1627">3090*$K$1</f>
        <v>3090</v>
      </c>
      <c r="U607" s="614">
        <f t="shared" si="1627"/>
        <v>3090</v>
      </c>
      <c r="V607" s="614">
        <f t="shared" si="1627"/>
        <v>3090</v>
      </c>
      <c r="W607" s="614">
        <f t="shared" si="1627"/>
        <v>3090</v>
      </c>
      <c r="X607" s="614">
        <f t="shared" si="1627"/>
        <v>3090</v>
      </c>
      <c r="Y607" s="614">
        <f t="shared" si="1627"/>
        <v>3090</v>
      </c>
      <c r="Z607" s="614">
        <f t="shared" ref="Z607:AJ607" si="1628">3090*$K$1</f>
        <v>3090</v>
      </c>
      <c r="AA607" s="614">
        <f t="shared" si="1628"/>
        <v>3090</v>
      </c>
      <c r="AB607" s="614">
        <f t="shared" si="1628"/>
        <v>3090</v>
      </c>
      <c r="AC607" s="614">
        <f t="shared" si="1628"/>
        <v>3090</v>
      </c>
      <c r="AD607" s="614">
        <f t="shared" si="1628"/>
        <v>3090</v>
      </c>
      <c r="AE607" s="614">
        <f t="shared" si="1628"/>
        <v>3090</v>
      </c>
      <c r="AF607" s="614">
        <f t="shared" si="1628"/>
        <v>3090</v>
      </c>
      <c r="AG607" s="614">
        <f t="shared" si="1628"/>
        <v>3090</v>
      </c>
      <c r="AH607" s="614">
        <f t="shared" si="1628"/>
        <v>3090</v>
      </c>
      <c r="AI607" s="614">
        <f t="shared" si="1628"/>
        <v>3090</v>
      </c>
      <c r="AJ607" s="614">
        <f t="shared" si="1628"/>
        <v>3090</v>
      </c>
      <c r="AK607" s="718"/>
      <c r="AL607" s="614">
        <f t="shared" ref="AL607:AQ607" si="1629">3090*$K$1</f>
        <v>3090</v>
      </c>
      <c r="AM607" s="614">
        <f t="shared" si="1629"/>
        <v>3090</v>
      </c>
      <c r="AN607" s="614">
        <f t="shared" si="1629"/>
        <v>3090</v>
      </c>
      <c r="AO607" s="614">
        <f t="shared" si="1629"/>
        <v>3090</v>
      </c>
      <c r="AP607" s="614">
        <f t="shared" si="1629"/>
        <v>3090</v>
      </c>
      <c r="AQ607" s="614">
        <f t="shared" si="1629"/>
        <v>3090</v>
      </c>
      <c r="AR607" s="614">
        <f t="shared" ref="AR607:BB607" si="1630">3090*$K$1</f>
        <v>3090</v>
      </c>
      <c r="AS607" s="614">
        <f t="shared" si="1630"/>
        <v>3090</v>
      </c>
      <c r="AT607" s="614">
        <f t="shared" si="1630"/>
        <v>3090</v>
      </c>
      <c r="AU607" s="614">
        <f t="shared" si="1630"/>
        <v>3090</v>
      </c>
      <c r="AV607" s="614">
        <f t="shared" si="1630"/>
        <v>3090</v>
      </c>
      <c r="AW607" s="614">
        <f t="shared" si="1630"/>
        <v>3090</v>
      </c>
      <c r="AX607" s="614">
        <f t="shared" si="1630"/>
        <v>3090</v>
      </c>
      <c r="AY607" s="614">
        <f t="shared" si="1630"/>
        <v>3090</v>
      </c>
      <c r="AZ607" s="614">
        <f t="shared" si="1630"/>
        <v>3090</v>
      </c>
      <c r="BA607" s="614">
        <f t="shared" si="1630"/>
        <v>3090</v>
      </c>
      <c r="BB607" s="614">
        <f t="shared" si="1630"/>
        <v>3090</v>
      </c>
      <c r="BC607" s="718"/>
      <c r="BD607" s="614">
        <f t="shared" ref="BD607:BI607" si="1631">3090*$K$1</f>
        <v>3090</v>
      </c>
      <c r="BE607" s="614">
        <v>3090</v>
      </c>
      <c r="BF607" s="614">
        <f t="shared" si="1631"/>
        <v>3090</v>
      </c>
      <c r="BG607" s="614">
        <f t="shared" si="1631"/>
        <v>3090</v>
      </c>
      <c r="BH607" s="614">
        <f t="shared" si="1631"/>
        <v>3090</v>
      </c>
      <c r="BI607" s="614">
        <f t="shared" si="1631"/>
        <v>3090</v>
      </c>
      <c r="BJ607" s="614">
        <f t="shared" ref="BJ607:BY607" si="1632">3090*$K$1</f>
        <v>3090</v>
      </c>
      <c r="BK607" s="614">
        <f t="shared" si="1632"/>
        <v>3090</v>
      </c>
      <c r="BL607" s="614">
        <f t="shared" si="1632"/>
        <v>3090</v>
      </c>
      <c r="BM607" s="614">
        <f t="shared" si="1632"/>
        <v>3090</v>
      </c>
      <c r="BN607" s="614">
        <f t="shared" si="1632"/>
        <v>3090</v>
      </c>
      <c r="BO607" s="614">
        <f t="shared" si="1632"/>
        <v>3090</v>
      </c>
      <c r="BP607" s="614">
        <f t="shared" si="1632"/>
        <v>3090</v>
      </c>
      <c r="BQ607" s="614">
        <f t="shared" si="1632"/>
        <v>3090</v>
      </c>
      <c r="BR607" s="614">
        <f t="shared" si="1632"/>
        <v>3090</v>
      </c>
      <c r="BS607" s="614">
        <f t="shared" si="1632"/>
        <v>3090</v>
      </c>
      <c r="BT607" s="614">
        <f t="shared" si="1632"/>
        <v>3090</v>
      </c>
      <c r="BU607" s="718"/>
      <c r="BV607" s="614">
        <f t="shared" si="1632"/>
        <v>3090</v>
      </c>
      <c r="BW607" s="614">
        <f t="shared" si="1632"/>
        <v>3090</v>
      </c>
      <c r="BX607" s="614">
        <f t="shared" si="1632"/>
        <v>3090</v>
      </c>
      <c r="BY607" s="614">
        <f t="shared" si="1632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9">
        <f t="shared" si="1622"/>
        <v>3090</v>
      </c>
      <c r="CF607" s="1350">
        <f t="shared" si="1622"/>
        <v>3090</v>
      </c>
      <c r="CG607" s="1350">
        <f t="shared" si="1622"/>
        <v>3090</v>
      </c>
      <c r="CH607" s="1350">
        <f t="shared" si="1622"/>
        <v>3090</v>
      </c>
      <c r="CI607" s="1350">
        <f t="shared" si="1622"/>
        <v>3090</v>
      </c>
      <c r="CJ607" s="1350">
        <f t="shared" si="1622"/>
        <v>3090</v>
      </c>
      <c r="CK607" s="1351">
        <f t="shared" si="1622"/>
        <v>3090</v>
      </c>
      <c r="CL607" s="1351">
        <f t="shared" si="1622"/>
        <v>3090</v>
      </c>
      <c r="CM607" s="1351">
        <f t="shared" si="1622"/>
        <v>3090</v>
      </c>
      <c r="CN607" s="1350">
        <f t="shared" si="1622"/>
        <v>3090</v>
      </c>
      <c r="CO607" s="1350">
        <f t="shared" si="1622"/>
        <v>3090</v>
      </c>
      <c r="CP607" s="1350">
        <f t="shared" si="1622"/>
        <v>3090</v>
      </c>
      <c r="CQ607" s="1350">
        <f t="shared" si="1622"/>
        <v>3090</v>
      </c>
      <c r="CR607" s="1350">
        <f t="shared" si="1622"/>
        <v>3090</v>
      </c>
      <c r="CS607" s="1349">
        <f t="shared" si="1622"/>
        <v>3090</v>
      </c>
      <c r="CT607" s="1352">
        <f t="shared" si="1622"/>
        <v>3090</v>
      </c>
      <c r="CU607" s="552">
        <f t="shared" si="1623"/>
        <v>3090</v>
      </c>
      <c r="CV607" s="553">
        <f t="shared" si="1623"/>
        <v>3090</v>
      </c>
      <c r="CW607" s="554">
        <f t="shared" si="1623"/>
        <v>3090</v>
      </c>
      <c r="CX607" s="554">
        <f t="shared" si="1623"/>
        <v>3090</v>
      </c>
      <c r="CY607" s="554">
        <f t="shared" si="1623"/>
        <v>3090</v>
      </c>
      <c r="CZ607" s="554">
        <f t="shared" si="1623"/>
        <v>3090</v>
      </c>
      <c r="DA607" s="554">
        <f t="shared" si="1623"/>
        <v>3090</v>
      </c>
      <c r="DB607" s="555">
        <f t="shared" si="1623"/>
        <v>3090</v>
      </c>
      <c r="DC607" s="555">
        <f t="shared" si="1623"/>
        <v>3090</v>
      </c>
      <c r="DD607" s="555">
        <f t="shared" si="1623"/>
        <v>3090</v>
      </c>
      <c r="DE607" s="554">
        <f t="shared" si="1624"/>
        <v>3090</v>
      </c>
      <c r="DF607" s="554">
        <f t="shared" si="1624"/>
        <v>3090</v>
      </c>
      <c r="DG607" s="554">
        <f t="shared" si="1624"/>
        <v>3090</v>
      </c>
      <c r="DH607" s="554">
        <f t="shared" si="1624"/>
        <v>3090</v>
      </c>
      <c r="DI607" s="554">
        <f t="shared" si="1624"/>
        <v>3090</v>
      </c>
      <c r="DJ607" s="553">
        <f t="shared" si="1624"/>
        <v>3090</v>
      </c>
      <c r="DK607" s="552">
        <f t="shared" si="1624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4" t="str">
        <f t="shared" si="1622"/>
        <v/>
      </c>
      <c r="CF608" s="1355" t="str">
        <f t="shared" si="1622"/>
        <v/>
      </c>
      <c r="CG608" s="1355" t="str">
        <f t="shared" si="1622"/>
        <v/>
      </c>
      <c r="CH608" s="1355" t="str">
        <f t="shared" si="1622"/>
        <v/>
      </c>
      <c r="CI608" s="1355">
        <f t="shared" si="1622"/>
        <v>9.6751467710371828E-3</v>
      </c>
      <c r="CJ608" s="1355">
        <f t="shared" si="1622"/>
        <v>1.0750163078930203E-2</v>
      </c>
      <c r="CK608" s="1356">
        <f t="shared" si="1622"/>
        <v>1.2093933463796476E-2</v>
      </c>
      <c r="CL608" s="1356">
        <f t="shared" si="1622"/>
        <v>1.8324141611812846E-2</v>
      </c>
      <c r="CM608" s="1356">
        <f t="shared" si="1622"/>
        <v>2.0156555772994127E-2</v>
      </c>
      <c r="CN608" s="1355">
        <f t="shared" si="1622"/>
        <v>4.8375733855185905E-2</v>
      </c>
      <c r="CO608" s="1355">
        <f t="shared" si="1622"/>
        <v>5.0391389432485327E-2</v>
      </c>
      <c r="CP608" s="1355" t="str">
        <f t="shared" si="1622"/>
        <v/>
      </c>
      <c r="CQ608" s="1355" t="str">
        <f t="shared" si="1622"/>
        <v/>
      </c>
      <c r="CR608" s="1355" t="str">
        <f t="shared" si="1622"/>
        <v/>
      </c>
      <c r="CS608" s="1354" t="str">
        <f t="shared" si="1622"/>
        <v/>
      </c>
      <c r="CT608" s="1357" t="str">
        <f t="shared" si="1622"/>
        <v/>
      </c>
      <c r="CU608" s="540" t="str">
        <f t="shared" si="1623"/>
        <v/>
      </c>
      <c r="CV608" s="541" t="str">
        <f t="shared" si="1623"/>
        <v/>
      </c>
      <c r="CW608" s="542" t="str">
        <f t="shared" si="1623"/>
        <v/>
      </c>
      <c r="CX608" s="542" t="str">
        <f t="shared" si="1623"/>
        <v/>
      </c>
      <c r="CY608" s="542" t="str">
        <f t="shared" si="1623"/>
        <v/>
      </c>
      <c r="CZ608" s="542">
        <f t="shared" si="1623"/>
        <v>9.6751467710371828E-3</v>
      </c>
      <c r="DA608" s="542">
        <f t="shared" si="1623"/>
        <v>1.0750163078930203E-2</v>
      </c>
      <c r="DB608" s="543">
        <f t="shared" si="1623"/>
        <v>1.2093933463796476E-2</v>
      </c>
      <c r="DC608" s="543">
        <f t="shared" si="1623"/>
        <v>1.8324141611812846E-2</v>
      </c>
      <c r="DD608" s="543">
        <f t="shared" si="1623"/>
        <v>2.0156555772994127E-2</v>
      </c>
      <c r="DE608" s="542">
        <f t="shared" si="1624"/>
        <v>4.8375733855185905E-2</v>
      </c>
      <c r="DF608" s="542">
        <f t="shared" si="1624"/>
        <v>5.0391389432485327E-2</v>
      </c>
      <c r="DG608" s="542" t="str">
        <f t="shared" si="1624"/>
        <v/>
      </c>
      <c r="DH608" s="542" t="str">
        <f t="shared" si="1624"/>
        <v/>
      </c>
      <c r="DI608" s="542" t="str">
        <f t="shared" si="1624"/>
        <v/>
      </c>
      <c r="DJ608" s="541" t="str">
        <f t="shared" si="1624"/>
        <v/>
      </c>
      <c r="DK608" s="540" t="str">
        <f t="shared" si="1624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285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8" t="str">
        <f t="shared" ref="CD609:CS610" si="16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1633"/>
        <v/>
      </c>
      <c r="CF609" s="1350" t="str">
        <f t="shared" si="1633"/>
        <v/>
      </c>
      <c r="CG609" s="1350" t="str">
        <f t="shared" si="1633"/>
        <v/>
      </c>
      <c r="CH609" s="1350" t="str">
        <f t="shared" si="1633"/>
        <v/>
      </c>
      <c r="CI609" s="1350">
        <f t="shared" si="1633"/>
        <v>6</v>
      </c>
      <c r="CJ609" s="1350">
        <f t="shared" si="1633"/>
        <v>10</v>
      </c>
      <c r="CK609" s="1351">
        <f t="shared" si="1633"/>
        <v>14</v>
      </c>
      <c r="CL609" s="1351">
        <f t="shared" si="1633"/>
        <v>20</v>
      </c>
      <c r="CM609" s="1351">
        <f t="shared" si="1633"/>
        <v>20</v>
      </c>
      <c r="CN609" s="1350">
        <f t="shared" si="1633"/>
        <v>25</v>
      </c>
      <c r="CO609" s="1350">
        <f t="shared" si="1633"/>
        <v>30</v>
      </c>
      <c r="CP609" s="1350" t="str">
        <f t="shared" si="1633"/>
        <v/>
      </c>
      <c r="CQ609" s="1350" t="str">
        <f t="shared" si="1633"/>
        <v/>
      </c>
      <c r="CR609" s="1350" t="str">
        <f t="shared" si="1633"/>
        <v/>
      </c>
      <c r="CS609" s="1349" t="str">
        <f t="shared" si="1633"/>
        <v/>
      </c>
      <c r="CT609" s="1352" t="str">
        <f t="shared" ref="CE609:CT610" si="163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3"/>
        <v/>
      </c>
      <c r="CV609" s="553" t="str">
        <f t="shared" si="1623"/>
        <v/>
      </c>
      <c r="CW609" s="554" t="str">
        <f t="shared" si="1623"/>
        <v/>
      </c>
      <c r="CX609" s="554" t="str">
        <f t="shared" si="1623"/>
        <v/>
      </c>
      <c r="CY609" s="554" t="str">
        <f t="shared" si="1623"/>
        <v/>
      </c>
      <c r="CZ609" s="554">
        <f t="shared" si="1623"/>
        <v>6</v>
      </c>
      <c r="DA609" s="554">
        <f t="shared" si="1623"/>
        <v>10</v>
      </c>
      <c r="DB609" s="555">
        <f t="shared" si="1623"/>
        <v>14</v>
      </c>
      <c r="DC609" s="555">
        <f t="shared" si="1623"/>
        <v>20</v>
      </c>
      <c r="DD609" s="555">
        <f t="shared" si="1623"/>
        <v>20</v>
      </c>
      <c r="DE609" s="554">
        <f t="shared" si="1624"/>
        <v>25</v>
      </c>
      <c r="DF609" s="554">
        <f t="shared" si="1624"/>
        <v>30</v>
      </c>
      <c r="DG609" s="554" t="str">
        <f t="shared" si="1624"/>
        <v/>
      </c>
      <c r="DH609" s="554" t="str">
        <f t="shared" si="1624"/>
        <v/>
      </c>
      <c r="DI609" s="554" t="str">
        <f t="shared" si="1624"/>
        <v/>
      </c>
      <c r="DJ609" s="553" t="str">
        <f t="shared" si="1624"/>
        <v/>
      </c>
      <c r="DK609" s="552" t="str">
        <f t="shared" si="1624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283</v>
      </c>
      <c r="B610" s="633">
        <f t="shared" ref="B610:R610" si="1635">IF(B609="","",B606*B609)</f>
        <v>500</v>
      </c>
      <c r="C610" s="633">
        <f t="shared" si="1635"/>
        <v>1999.8</v>
      </c>
      <c r="D610" s="633">
        <f t="shared" si="1635"/>
        <v>360</v>
      </c>
      <c r="E610" s="633" t="str">
        <f t="shared" si="1635"/>
        <v/>
      </c>
      <c r="F610" s="633" t="str">
        <f t="shared" si="1635"/>
        <v/>
      </c>
      <c r="G610" s="633">
        <f t="shared" si="1635"/>
        <v>500</v>
      </c>
      <c r="H610" s="633">
        <f t="shared" si="1635"/>
        <v>1350</v>
      </c>
      <c r="I610" s="633">
        <f t="shared" si="1635"/>
        <v>60</v>
      </c>
      <c r="J610" s="633">
        <f t="shared" si="1635"/>
        <v>129.99</v>
      </c>
      <c r="K610" s="633" t="str">
        <f t="shared" si="1635"/>
        <v/>
      </c>
      <c r="L610" s="633" t="str">
        <f t="shared" si="1635"/>
        <v/>
      </c>
      <c r="M610" s="633" t="str">
        <f t="shared" si="1635"/>
        <v/>
      </c>
      <c r="N610" s="633" t="str">
        <f t="shared" si="1635"/>
        <v/>
      </c>
      <c r="O610" s="633" t="str">
        <f t="shared" si="1635"/>
        <v/>
      </c>
      <c r="P610" s="633" t="str">
        <f t="shared" si="1635"/>
        <v/>
      </c>
      <c r="Q610" s="633" t="str">
        <f t="shared" si="1635"/>
        <v/>
      </c>
      <c r="R610" s="633" t="str">
        <f t="shared" si="1635"/>
        <v/>
      </c>
      <c r="S610" s="718"/>
      <c r="T610" s="633">
        <f t="shared" ref="T610:AJ610" si="1636">IF(T609="","",T606*T609)</f>
        <v>216</v>
      </c>
      <c r="U610" s="633" t="str">
        <f t="shared" si="1636"/>
        <v/>
      </c>
      <c r="V610" s="633">
        <f t="shared" si="1636"/>
        <v>520</v>
      </c>
      <c r="W610" s="633">
        <f t="shared" si="1636"/>
        <v>750</v>
      </c>
      <c r="X610" s="633">
        <f t="shared" si="1636"/>
        <v>359.964</v>
      </c>
      <c r="Y610" s="633">
        <f t="shared" si="1636"/>
        <v>499.79999999999995</v>
      </c>
      <c r="Z610" s="633">
        <f t="shared" si="1636"/>
        <v>27</v>
      </c>
      <c r="AA610" s="633">
        <f t="shared" si="1636"/>
        <v>400</v>
      </c>
      <c r="AB610" s="633">
        <f t="shared" si="1636"/>
        <v>360</v>
      </c>
      <c r="AC610" s="633" t="str">
        <f t="shared" si="1636"/>
        <v/>
      </c>
      <c r="AD610" s="633" t="str">
        <f t="shared" si="1636"/>
        <v/>
      </c>
      <c r="AE610" s="633" t="str">
        <f t="shared" si="1636"/>
        <v/>
      </c>
      <c r="AF610" s="633" t="str">
        <f t="shared" si="1636"/>
        <v/>
      </c>
      <c r="AG610" s="633" t="str">
        <f t="shared" si="1636"/>
        <v/>
      </c>
      <c r="AH610" s="633" t="str">
        <f t="shared" si="1636"/>
        <v/>
      </c>
      <c r="AI610" s="633" t="str">
        <f t="shared" si="1636"/>
        <v/>
      </c>
      <c r="AJ610" s="633" t="str">
        <f t="shared" si="1636"/>
        <v/>
      </c>
      <c r="AK610" s="718"/>
      <c r="AL610" s="633">
        <f t="shared" ref="AL610:BB610" si="1637">IF(AL609="","",AL606*AL609)</f>
        <v>900</v>
      </c>
      <c r="AM610" s="633">
        <f t="shared" si="1637"/>
        <v>1200</v>
      </c>
      <c r="AN610" s="633">
        <f t="shared" si="1637"/>
        <v>300</v>
      </c>
      <c r="AO610" s="633">
        <f t="shared" si="1637"/>
        <v>180</v>
      </c>
      <c r="AP610" s="633">
        <f t="shared" si="1637"/>
        <v>216</v>
      </c>
      <c r="AQ610" s="633">
        <f t="shared" si="1637"/>
        <v>1500</v>
      </c>
      <c r="AR610" s="633">
        <f t="shared" si="1637"/>
        <v>1200</v>
      </c>
      <c r="AS610" s="633">
        <f t="shared" si="1637"/>
        <v>2250</v>
      </c>
      <c r="AT610" s="633">
        <f t="shared" si="1637"/>
        <v>3600</v>
      </c>
      <c r="AU610" s="633" t="str">
        <f t="shared" si="1637"/>
        <v/>
      </c>
      <c r="AV610" s="633" t="str">
        <f t="shared" si="1637"/>
        <v/>
      </c>
      <c r="AW610" s="633" t="str">
        <f t="shared" si="1637"/>
        <v/>
      </c>
      <c r="AX610" s="633" t="str">
        <f t="shared" si="1637"/>
        <v/>
      </c>
      <c r="AY610" s="633" t="str">
        <f t="shared" si="1637"/>
        <v/>
      </c>
      <c r="AZ610" s="633" t="str">
        <f t="shared" si="1637"/>
        <v/>
      </c>
      <c r="BA610" s="633" t="str">
        <f t="shared" si="1637"/>
        <v/>
      </c>
      <c r="BB610" s="633" t="str">
        <f t="shared" si="1637"/>
        <v/>
      </c>
      <c r="BC610" s="718"/>
      <c r="BD610" s="633">
        <f t="shared" ref="BD610:BT610" si="1638">IF(BD609="","",BD606*BD609)</f>
        <v>600</v>
      </c>
      <c r="BE610" s="633">
        <f t="shared" si="1638"/>
        <v>3000</v>
      </c>
      <c r="BF610" s="633" t="str">
        <f t="shared" si="1638"/>
        <v/>
      </c>
      <c r="BG610" s="633">
        <f t="shared" si="1638"/>
        <v>960</v>
      </c>
      <c r="BH610" s="633">
        <f t="shared" si="1638"/>
        <v>1400</v>
      </c>
      <c r="BI610" s="633">
        <f t="shared" si="1638"/>
        <v>480</v>
      </c>
      <c r="BJ610" s="633">
        <f t="shared" si="1638"/>
        <v>3600</v>
      </c>
      <c r="BK610" s="633">
        <f t="shared" si="1638"/>
        <v>1200</v>
      </c>
      <c r="BL610" s="633" t="str">
        <f t="shared" si="1638"/>
        <v/>
      </c>
      <c r="BM610" s="633" t="str">
        <f t="shared" si="1638"/>
        <v/>
      </c>
      <c r="BN610" s="633" t="str">
        <f t="shared" si="1638"/>
        <v/>
      </c>
      <c r="BO610" s="633" t="str">
        <f t="shared" si="1638"/>
        <v/>
      </c>
      <c r="BP610" s="633" t="str">
        <f t="shared" si="1638"/>
        <v/>
      </c>
      <c r="BQ610" s="633" t="str">
        <f t="shared" si="1638"/>
        <v/>
      </c>
      <c r="BR610" s="633" t="str">
        <f t="shared" si="1638"/>
        <v/>
      </c>
      <c r="BS610" s="633" t="str">
        <f t="shared" si="1638"/>
        <v/>
      </c>
      <c r="BT610" s="633" t="str">
        <f t="shared" si="1638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8" t="str">
        <f t="shared" si="1633"/>
        <v/>
      </c>
      <c r="CE610" s="1349" t="str">
        <f t="shared" si="1634"/>
        <v/>
      </c>
      <c r="CF610" s="1350" t="str">
        <f t="shared" si="1634"/>
        <v/>
      </c>
      <c r="CG610" s="1350" t="str">
        <f t="shared" si="1634"/>
        <v/>
      </c>
      <c r="CH610" s="1350" t="str">
        <f t="shared" si="1634"/>
        <v/>
      </c>
      <c r="CI610" s="1350">
        <f t="shared" si="1634"/>
        <v>480</v>
      </c>
      <c r="CJ610" s="1350">
        <f t="shared" si="1634"/>
        <v>600</v>
      </c>
      <c r="CK610" s="1351">
        <f t="shared" si="1634"/>
        <v>960</v>
      </c>
      <c r="CL610" s="1351">
        <f t="shared" si="1634"/>
        <v>1200</v>
      </c>
      <c r="CM610" s="1351">
        <f t="shared" si="1634"/>
        <v>1400</v>
      </c>
      <c r="CN610" s="1350">
        <f t="shared" si="1634"/>
        <v>3000</v>
      </c>
      <c r="CO610" s="1350">
        <f t="shared" si="1634"/>
        <v>3600</v>
      </c>
      <c r="CP610" s="1350" t="str">
        <f t="shared" si="1634"/>
        <v/>
      </c>
      <c r="CQ610" s="1350" t="str">
        <f t="shared" si="1634"/>
        <v/>
      </c>
      <c r="CR610" s="1350" t="str">
        <f t="shared" si="1634"/>
        <v/>
      </c>
      <c r="CS610" s="1349" t="str">
        <f t="shared" si="1634"/>
        <v/>
      </c>
      <c r="CT610" s="1352" t="str">
        <f t="shared" si="1634"/>
        <v/>
      </c>
      <c r="CU610" s="552" t="str">
        <f t="shared" si="1623"/>
        <v/>
      </c>
      <c r="CV610" s="553" t="str">
        <f t="shared" si="1623"/>
        <v/>
      </c>
      <c r="CW610" s="554" t="str">
        <f t="shared" si="1623"/>
        <v/>
      </c>
      <c r="CX610" s="554" t="str">
        <f t="shared" si="1623"/>
        <v/>
      </c>
      <c r="CY610" s="554" t="str">
        <f t="shared" si="1623"/>
        <v/>
      </c>
      <c r="CZ610" s="554">
        <f t="shared" si="1623"/>
        <v>480</v>
      </c>
      <c r="DA610" s="554">
        <f t="shared" si="1623"/>
        <v>600</v>
      </c>
      <c r="DB610" s="555">
        <f t="shared" si="1623"/>
        <v>960</v>
      </c>
      <c r="DC610" s="555">
        <f t="shared" si="1623"/>
        <v>1200</v>
      </c>
      <c r="DD610" s="555">
        <f t="shared" si="1623"/>
        <v>1400</v>
      </c>
      <c r="DE610" s="554">
        <f t="shared" si="1624"/>
        <v>3000</v>
      </c>
      <c r="DF610" s="554">
        <f t="shared" si="1624"/>
        <v>3600</v>
      </c>
      <c r="DG610" s="554" t="str">
        <f t="shared" si="1624"/>
        <v/>
      </c>
      <c r="DH610" s="554" t="str">
        <f t="shared" si="1624"/>
        <v/>
      </c>
      <c r="DI610" s="554" t="str">
        <f t="shared" si="1624"/>
        <v/>
      </c>
      <c r="DJ610" s="553" t="str">
        <f t="shared" si="1624"/>
        <v/>
      </c>
      <c r="DK610" s="552" t="str">
        <f t="shared" si="1624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3" t="s">
        <v>741</v>
      </c>
      <c r="B611" s="645"/>
      <c r="C611" s="645"/>
      <c r="D611" s="645"/>
      <c r="E611" s="645"/>
      <c r="F611" s="645"/>
      <c r="G611" s="645" t="s">
        <v>261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261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261</v>
      </c>
      <c r="BE611" s="645" t="s">
        <v>261</v>
      </c>
      <c r="BF611" s="645"/>
      <c r="BG611" s="645" t="s">
        <v>261</v>
      </c>
      <c r="BH611" s="645"/>
      <c r="BI611" s="645"/>
      <c r="BJ611" s="645"/>
      <c r="BK611" s="645" t="s">
        <v>261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3"/>
      <c r="CE611" s="1373"/>
      <c r="CF611" s="1373"/>
      <c r="CG611" s="1373"/>
      <c r="CH611" s="1373"/>
      <c r="CI611" s="1373"/>
      <c r="CJ611" s="1373"/>
      <c r="CK611" s="1373"/>
      <c r="CL611" s="1373"/>
      <c r="CM611" s="1373"/>
      <c r="CN611" s="1373"/>
      <c r="CO611" s="1373"/>
      <c r="CP611" s="1373"/>
      <c r="CQ611" s="1373"/>
      <c r="CR611" s="1373"/>
      <c r="CS611" s="1373"/>
      <c r="CT611" s="1374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289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8" t="str">
        <f t="shared" ref="CD612:CS613" si="16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9" t="str">
        <f t="shared" si="1639"/>
        <v/>
      </c>
      <c r="CF612" s="1350" t="str">
        <f t="shared" si="1639"/>
        <v/>
      </c>
      <c r="CG612" s="1350" t="str">
        <f t="shared" si="1639"/>
        <v/>
      </c>
      <c r="CH612" s="1350" t="str">
        <f t="shared" si="1639"/>
        <v/>
      </c>
      <c r="CI612" s="1350" t="str">
        <f t="shared" si="1639"/>
        <v/>
      </c>
      <c r="CJ612" s="1350" t="str">
        <f t="shared" si="1639"/>
        <v/>
      </c>
      <c r="CK612" s="1351">
        <f t="shared" si="1639"/>
        <v>18</v>
      </c>
      <c r="CL612" s="1351">
        <f t="shared" si="1639"/>
        <v>24</v>
      </c>
      <c r="CM612" s="1351">
        <f t="shared" si="1639"/>
        <v>30</v>
      </c>
      <c r="CN612" s="1350">
        <f t="shared" si="1639"/>
        <v>120</v>
      </c>
      <c r="CO612" s="1350" t="str">
        <f t="shared" si="1639"/>
        <v/>
      </c>
      <c r="CP612" s="1350" t="str">
        <f t="shared" si="1639"/>
        <v/>
      </c>
      <c r="CQ612" s="1350" t="str">
        <f t="shared" si="1639"/>
        <v/>
      </c>
      <c r="CR612" s="1350" t="str">
        <f t="shared" si="1639"/>
        <v/>
      </c>
      <c r="CS612" s="1349" t="str">
        <f t="shared" si="1639"/>
        <v/>
      </c>
      <c r="CT612" s="1352" t="str">
        <f t="shared" ref="CE612:CT614" si="16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1"/>
        <v/>
      </c>
      <c r="CW612" s="554" t="str">
        <f t="shared" si="1641"/>
        <v/>
      </c>
      <c r="CX612" s="554" t="str">
        <f t="shared" si="1641"/>
        <v/>
      </c>
      <c r="CY612" s="554" t="str">
        <f t="shared" si="1641"/>
        <v/>
      </c>
      <c r="CZ612" s="554" t="str">
        <f t="shared" si="1641"/>
        <v/>
      </c>
      <c r="DA612" s="554" t="str">
        <f t="shared" si="1641"/>
        <v/>
      </c>
      <c r="DB612" s="555">
        <f t="shared" si="1641"/>
        <v>18</v>
      </c>
      <c r="DC612" s="555">
        <f t="shared" si="1641"/>
        <v>24</v>
      </c>
      <c r="DD612" s="555">
        <f t="shared" si="1641"/>
        <v>30</v>
      </c>
      <c r="DE612" s="554">
        <f t="shared" ref="DE612:DK616" si="16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2"/>
        <v/>
      </c>
      <c r="DG612" s="554" t="str">
        <f t="shared" si="1642"/>
        <v/>
      </c>
      <c r="DH612" s="554" t="str">
        <f t="shared" si="1642"/>
        <v/>
      </c>
      <c r="DI612" s="554" t="str">
        <f t="shared" si="1642"/>
        <v/>
      </c>
      <c r="DJ612" s="553" t="str">
        <f t="shared" si="1642"/>
        <v/>
      </c>
      <c r="DK612" s="552" t="str">
        <f t="shared" si="1642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3">840*$K$1</f>
        <v>840</v>
      </c>
      <c r="D613" s="614">
        <f t="shared" si="1643"/>
        <v>840</v>
      </c>
      <c r="E613" s="614">
        <f t="shared" si="1643"/>
        <v>840</v>
      </c>
      <c r="F613" s="614">
        <f t="shared" si="1643"/>
        <v>840</v>
      </c>
      <c r="G613" s="614">
        <f t="shared" si="1643"/>
        <v>840</v>
      </c>
      <c r="H613" s="614">
        <f t="shared" si="1643"/>
        <v>840</v>
      </c>
      <c r="I613" s="614">
        <f t="shared" si="1643"/>
        <v>840</v>
      </c>
      <c r="J613" s="614">
        <f t="shared" si="1643"/>
        <v>840</v>
      </c>
      <c r="K613" s="614">
        <f t="shared" si="1643"/>
        <v>840</v>
      </c>
      <c r="L613" s="614">
        <f t="shared" si="1643"/>
        <v>840</v>
      </c>
      <c r="M613" s="614">
        <f t="shared" si="1643"/>
        <v>840</v>
      </c>
      <c r="N613" s="614">
        <f t="shared" si="1643"/>
        <v>840</v>
      </c>
      <c r="O613" s="614">
        <f t="shared" si="1643"/>
        <v>840</v>
      </c>
      <c r="P613" s="614">
        <f t="shared" si="1643"/>
        <v>840</v>
      </c>
      <c r="Q613" s="614">
        <f t="shared" si="1643"/>
        <v>840</v>
      </c>
      <c r="R613" s="614">
        <f t="shared" si="1643"/>
        <v>840</v>
      </c>
      <c r="S613" s="718"/>
      <c r="T613" s="614">
        <f>840*$K$1</f>
        <v>840</v>
      </c>
      <c r="U613" s="614">
        <f t="shared" ref="U613:AJ613" si="1644">840*$K$1</f>
        <v>840</v>
      </c>
      <c r="V613" s="614">
        <f t="shared" si="1644"/>
        <v>840</v>
      </c>
      <c r="W613" s="614">
        <f t="shared" si="1644"/>
        <v>840</v>
      </c>
      <c r="X613" s="614">
        <f t="shared" si="1644"/>
        <v>840</v>
      </c>
      <c r="Y613" s="614">
        <v>3090</v>
      </c>
      <c r="Z613" s="614">
        <f t="shared" si="1644"/>
        <v>840</v>
      </c>
      <c r="AA613" s="614">
        <f t="shared" si="1644"/>
        <v>840</v>
      </c>
      <c r="AB613" s="614">
        <f t="shared" si="1644"/>
        <v>840</v>
      </c>
      <c r="AC613" s="614">
        <f t="shared" si="1644"/>
        <v>840</v>
      </c>
      <c r="AD613" s="614">
        <f t="shared" si="1644"/>
        <v>840</v>
      </c>
      <c r="AE613" s="614">
        <f t="shared" si="1644"/>
        <v>840</v>
      </c>
      <c r="AF613" s="614">
        <f t="shared" si="1644"/>
        <v>840</v>
      </c>
      <c r="AG613" s="614">
        <f t="shared" si="1644"/>
        <v>840</v>
      </c>
      <c r="AH613" s="614">
        <f t="shared" si="1644"/>
        <v>840</v>
      </c>
      <c r="AI613" s="614">
        <f t="shared" si="1644"/>
        <v>840</v>
      </c>
      <c r="AJ613" s="614">
        <f t="shared" si="1644"/>
        <v>840</v>
      </c>
      <c r="AK613" s="718"/>
      <c r="AL613" s="614">
        <f>840*$K$1</f>
        <v>840</v>
      </c>
      <c r="AM613" s="614">
        <f t="shared" ref="AM613:BB613" si="1645">840*$K$1</f>
        <v>840</v>
      </c>
      <c r="AN613" s="614">
        <f t="shared" si="1645"/>
        <v>840</v>
      </c>
      <c r="AO613" s="614">
        <f t="shared" si="1645"/>
        <v>840</v>
      </c>
      <c r="AP613" s="614">
        <f t="shared" si="1645"/>
        <v>840</v>
      </c>
      <c r="AQ613" s="614">
        <f t="shared" si="1645"/>
        <v>840</v>
      </c>
      <c r="AR613" s="614">
        <f t="shared" si="1645"/>
        <v>840</v>
      </c>
      <c r="AS613" s="614">
        <f t="shared" si="1645"/>
        <v>840</v>
      </c>
      <c r="AT613" s="614">
        <f t="shared" si="1645"/>
        <v>840</v>
      </c>
      <c r="AU613" s="614">
        <f t="shared" si="1645"/>
        <v>840</v>
      </c>
      <c r="AV613" s="614">
        <f t="shared" si="1645"/>
        <v>840</v>
      </c>
      <c r="AW613" s="614">
        <f t="shared" si="1645"/>
        <v>840</v>
      </c>
      <c r="AX613" s="614">
        <f t="shared" si="1645"/>
        <v>840</v>
      </c>
      <c r="AY613" s="614">
        <f t="shared" si="1645"/>
        <v>840</v>
      </c>
      <c r="AZ613" s="614">
        <f t="shared" si="1645"/>
        <v>840</v>
      </c>
      <c r="BA613" s="614">
        <f t="shared" si="1645"/>
        <v>840</v>
      </c>
      <c r="BB613" s="614">
        <f t="shared" si="1645"/>
        <v>840</v>
      </c>
      <c r="BC613" s="718"/>
      <c r="BD613" s="614">
        <v>3090</v>
      </c>
      <c r="BE613" s="614">
        <f t="shared" ref="BE613:BY613" si="1646">840*$K$1</f>
        <v>840</v>
      </c>
      <c r="BF613" s="614">
        <f t="shared" si="1646"/>
        <v>840</v>
      </c>
      <c r="BG613" s="614">
        <v>3090</v>
      </c>
      <c r="BH613" s="614">
        <f t="shared" si="1646"/>
        <v>840</v>
      </c>
      <c r="BI613" s="614">
        <f t="shared" si="1646"/>
        <v>840</v>
      </c>
      <c r="BJ613" s="614">
        <f t="shared" si="1646"/>
        <v>840</v>
      </c>
      <c r="BK613" s="614">
        <v>3090</v>
      </c>
      <c r="BL613" s="614">
        <f t="shared" si="1646"/>
        <v>840</v>
      </c>
      <c r="BM613" s="614">
        <f t="shared" si="1646"/>
        <v>840</v>
      </c>
      <c r="BN613" s="614">
        <f t="shared" si="1646"/>
        <v>840</v>
      </c>
      <c r="BO613" s="614">
        <f t="shared" si="1646"/>
        <v>840</v>
      </c>
      <c r="BP613" s="614">
        <f t="shared" si="1646"/>
        <v>840</v>
      </c>
      <c r="BQ613" s="614">
        <f t="shared" si="1646"/>
        <v>840</v>
      </c>
      <c r="BR613" s="614">
        <f t="shared" si="1646"/>
        <v>840</v>
      </c>
      <c r="BS613" s="614">
        <f t="shared" si="1646"/>
        <v>840</v>
      </c>
      <c r="BT613" s="614">
        <f t="shared" si="1646"/>
        <v>840</v>
      </c>
      <c r="BU613" s="718"/>
      <c r="BV613" s="614">
        <f t="shared" si="1646"/>
        <v>840</v>
      </c>
      <c r="BW613" s="614">
        <f t="shared" si="1646"/>
        <v>840</v>
      </c>
      <c r="BX613" s="614">
        <f t="shared" si="1646"/>
        <v>840</v>
      </c>
      <c r="BY613" s="614">
        <f t="shared" si="1646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8">
        <f t="shared" si="1639"/>
        <v>840</v>
      </c>
      <c r="CE613" s="1349">
        <f t="shared" si="1640"/>
        <v>840</v>
      </c>
      <c r="CF613" s="1350">
        <f t="shared" si="1640"/>
        <v>840</v>
      </c>
      <c r="CG613" s="1350">
        <f t="shared" si="1640"/>
        <v>840</v>
      </c>
      <c r="CH613" s="1350">
        <f t="shared" si="1640"/>
        <v>840</v>
      </c>
      <c r="CI613" s="1350">
        <f t="shared" si="1640"/>
        <v>840</v>
      </c>
      <c r="CJ613" s="1350">
        <f t="shared" si="1640"/>
        <v>840</v>
      </c>
      <c r="CK613" s="1351">
        <f t="shared" si="1640"/>
        <v>840</v>
      </c>
      <c r="CL613" s="1351">
        <f t="shared" si="1640"/>
        <v>840</v>
      </c>
      <c r="CM613" s="1351">
        <f t="shared" si="1640"/>
        <v>840</v>
      </c>
      <c r="CN613" s="1350">
        <f t="shared" si="1640"/>
        <v>840</v>
      </c>
      <c r="CO613" s="1350">
        <f t="shared" si="1640"/>
        <v>840</v>
      </c>
      <c r="CP613" s="1350">
        <f t="shared" si="1640"/>
        <v>840</v>
      </c>
      <c r="CQ613" s="1350">
        <f t="shared" si="1640"/>
        <v>840</v>
      </c>
      <c r="CR613" s="1350">
        <f t="shared" si="1640"/>
        <v>3090</v>
      </c>
      <c r="CS613" s="1349">
        <f t="shared" si="1640"/>
        <v>3090</v>
      </c>
      <c r="CT613" s="1352">
        <f t="shared" si="1640"/>
        <v>3090</v>
      </c>
      <c r="CU613" s="552">
        <f t="shared" si="1641"/>
        <v>840</v>
      </c>
      <c r="CV613" s="553">
        <f t="shared" si="1641"/>
        <v>840</v>
      </c>
      <c r="CW613" s="554">
        <f t="shared" si="1641"/>
        <v>840</v>
      </c>
      <c r="CX613" s="554">
        <f t="shared" si="1641"/>
        <v>840</v>
      </c>
      <c r="CY613" s="554">
        <f t="shared" si="1641"/>
        <v>840</v>
      </c>
      <c r="CZ613" s="554">
        <f t="shared" si="1641"/>
        <v>840</v>
      </c>
      <c r="DA613" s="554">
        <f t="shared" si="1641"/>
        <v>840</v>
      </c>
      <c r="DB613" s="555">
        <f t="shared" si="1641"/>
        <v>840</v>
      </c>
      <c r="DC613" s="555">
        <f t="shared" si="1641"/>
        <v>840</v>
      </c>
      <c r="DD613" s="555">
        <f t="shared" si="1641"/>
        <v>840</v>
      </c>
      <c r="DE613" s="554">
        <f t="shared" si="1642"/>
        <v>840</v>
      </c>
      <c r="DF613" s="554">
        <f t="shared" si="1642"/>
        <v>840</v>
      </c>
      <c r="DG613" s="554">
        <f t="shared" si="1642"/>
        <v>840</v>
      </c>
      <c r="DH613" s="554">
        <f t="shared" si="1642"/>
        <v>840</v>
      </c>
      <c r="DI613" s="554">
        <f t="shared" si="1642"/>
        <v>3090</v>
      </c>
      <c r="DJ613" s="553">
        <f t="shared" si="1642"/>
        <v>3090</v>
      </c>
      <c r="DK613" s="552">
        <f t="shared" si="1642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7">IF(DL614&lt;3,"",(SUM(B614:R614)-MIN(B614:R614)-MAX(B614:R614))/(DL614-2))</f>
        <v/>
      </c>
      <c r="CA614" s="626" t="str">
        <f t="shared" ref="CA614" si="1648">IF(DM614&lt;3,"",(SUM(T614:AJ614)-MIN(T614:AJ614)-MAX(T614:AJ614))/(DM614-2))</f>
        <v/>
      </c>
      <c r="CB614" s="626" t="str">
        <f t="shared" ref="CB614" si="1649">IF(DN614&lt;3,"",(SUM(AL614:BB614)-MIN(AL614:BB614)-MAX(AL614:BB614))/(DN614-2))</f>
        <v/>
      </c>
      <c r="CC614" s="695">
        <f t="shared" ref="CC614" si="1650">IF(DO614&lt;3,"",(SUM(BD614:BT614)-MIN(BD614:BT614)-MAX(BD614:BT614))/(DO614-2))</f>
        <v>9.070450097847356E-3</v>
      </c>
      <c r="CD614" s="135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4" t="str">
        <f t="shared" si="1640"/>
        <v/>
      </c>
      <c r="CF614" s="1355" t="str">
        <f t="shared" si="1640"/>
        <v/>
      </c>
      <c r="CG614" s="1355" t="str">
        <f t="shared" si="1640"/>
        <v/>
      </c>
      <c r="CH614" s="1355" t="str">
        <f t="shared" si="1640"/>
        <v/>
      </c>
      <c r="CI614" s="1355" t="str">
        <f t="shared" si="1640"/>
        <v/>
      </c>
      <c r="CJ614" s="1355" t="str">
        <f t="shared" si="1640"/>
        <v/>
      </c>
      <c r="CK614" s="1356">
        <f t="shared" si="1640"/>
        <v>6.5753424657534248E-4</v>
      </c>
      <c r="CL614" s="1356">
        <f t="shared" si="1640"/>
        <v>6.0469667318982382E-3</v>
      </c>
      <c r="CM614" s="1356">
        <f t="shared" si="1640"/>
        <v>1.2093933463796476E-2</v>
      </c>
      <c r="CN614" s="1355">
        <f t="shared" si="1640"/>
        <v>2.6875407697325507E-2</v>
      </c>
      <c r="CO614" s="1355" t="str">
        <f t="shared" si="1640"/>
        <v/>
      </c>
      <c r="CP614" s="1355" t="str">
        <f t="shared" si="1640"/>
        <v/>
      </c>
      <c r="CQ614" s="1355" t="str">
        <f t="shared" si="1640"/>
        <v/>
      </c>
      <c r="CR614" s="1355" t="str">
        <f t="shared" si="1640"/>
        <v/>
      </c>
      <c r="CS614" s="1354" t="str">
        <f t="shared" si="1640"/>
        <v/>
      </c>
      <c r="CT614" s="1357" t="str">
        <f t="shared" si="1640"/>
        <v/>
      </c>
      <c r="CU614" s="540" t="str">
        <f t="shared" si="1641"/>
        <v/>
      </c>
      <c r="CV614" s="541" t="str">
        <f t="shared" si="1641"/>
        <v/>
      </c>
      <c r="CW614" s="542" t="str">
        <f t="shared" si="1641"/>
        <v/>
      </c>
      <c r="CX614" s="542" t="str">
        <f t="shared" si="1641"/>
        <v/>
      </c>
      <c r="CY614" s="542" t="str">
        <f t="shared" si="1641"/>
        <v/>
      </c>
      <c r="CZ614" s="542" t="str">
        <f t="shared" si="1641"/>
        <v/>
      </c>
      <c r="DA614" s="542" t="str">
        <f t="shared" si="1641"/>
        <v/>
      </c>
      <c r="DB614" s="543">
        <f t="shared" si="1641"/>
        <v>6.5753424657534248E-4</v>
      </c>
      <c r="DC614" s="543">
        <f t="shared" si="1641"/>
        <v>6.0469667318982382E-3</v>
      </c>
      <c r="DD614" s="543">
        <f t="shared" si="1641"/>
        <v>1.2093933463796476E-2</v>
      </c>
      <c r="DE614" s="542">
        <f t="shared" si="1642"/>
        <v>2.6875407697325507E-2</v>
      </c>
      <c r="DF614" s="542" t="str">
        <f t="shared" si="1642"/>
        <v/>
      </c>
      <c r="DG614" s="542" t="str">
        <f t="shared" si="1642"/>
        <v/>
      </c>
      <c r="DH614" s="542" t="str">
        <f t="shared" si="1642"/>
        <v/>
      </c>
      <c r="DI614" s="542" t="str">
        <f t="shared" si="1642"/>
        <v/>
      </c>
      <c r="DJ614" s="541" t="str">
        <f t="shared" si="1642"/>
        <v/>
      </c>
      <c r="DK614" s="540" t="str">
        <f t="shared" si="1642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285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8" t="str">
        <f t="shared" ref="CD615:CS616" si="165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1651"/>
        <v/>
      </c>
      <c r="CF615" s="1350" t="str">
        <f t="shared" si="1651"/>
        <v/>
      </c>
      <c r="CG615" s="1350" t="str">
        <f t="shared" si="1651"/>
        <v/>
      </c>
      <c r="CH615" s="1350" t="str">
        <f t="shared" si="1651"/>
        <v/>
      </c>
      <c r="CI615" s="1350" t="str">
        <f t="shared" si="1651"/>
        <v/>
      </c>
      <c r="CJ615" s="1350" t="str">
        <f t="shared" si="1651"/>
        <v/>
      </c>
      <c r="CK615" s="1351">
        <f t="shared" si="1651"/>
        <v>14</v>
      </c>
      <c r="CL615" s="1351">
        <f t="shared" si="1651"/>
        <v>15</v>
      </c>
      <c r="CM615" s="1351">
        <f t="shared" si="1651"/>
        <v>20</v>
      </c>
      <c r="CN615" s="1350">
        <f t="shared" si="1651"/>
        <v>20</v>
      </c>
      <c r="CO615" s="1350" t="str">
        <f t="shared" si="1651"/>
        <v/>
      </c>
      <c r="CP615" s="1350" t="str">
        <f t="shared" si="1651"/>
        <v/>
      </c>
      <c r="CQ615" s="1350" t="str">
        <f t="shared" si="1651"/>
        <v/>
      </c>
      <c r="CR615" s="1350" t="str">
        <f t="shared" si="1651"/>
        <v/>
      </c>
      <c r="CS615" s="1349" t="str">
        <f t="shared" si="1651"/>
        <v/>
      </c>
      <c r="CT615" s="1352" t="str">
        <f t="shared" ref="CE615:CT616" si="165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1"/>
        <v/>
      </c>
      <c r="CV615" s="553" t="str">
        <f t="shared" si="1641"/>
        <v/>
      </c>
      <c r="CW615" s="554" t="str">
        <f t="shared" si="1641"/>
        <v/>
      </c>
      <c r="CX615" s="554" t="str">
        <f t="shared" si="1641"/>
        <v/>
      </c>
      <c r="CY615" s="554" t="str">
        <f t="shared" si="1641"/>
        <v/>
      </c>
      <c r="CZ615" s="554" t="str">
        <f t="shared" si="1641"/>
        <v/>
      </c>
      <c r="DA615" s="554" t="str">
        <f t="shared" si="1641"/>
        <v/>
      </c>
      <c r="DB615" s="555">
        <f t="shared" si="1641"/>
        <v>14</v>
      </c>
      <c r="DC615" s="555">
        <f t="shared" si="1641"/>
        <v>15</v>
      </c>
      <c r="DD615" s="555">
        <f t="shared" si="1641"/>
        <v>20</v>
      </c>
      <c r="DE615" s="554">
        <f t="shared" si="1642"/>
        <v>20</v>
      </c>
      <c r="DF615" s="554" t="str">
        <f t="shared" si="1642"/>
        <v/>
      </c>
      <c r="DG615" s="554" t="str">
        <f t="shared" si="1642"/>
        <v/>
      </c>
      <c r="DH615" s="554" t="str">
        <f t="shared" si="1642"/>
        <v/>
      </c>
      <c r="DI615" s="554" t="str">
        <f t="shared" si="1642"/>
        <v/>
      </c>
      <c r="DJ615" s="553" t="str">
        <f t="shared" si="1642"/>
        <v/>
      </c>
      <c r="DK615" s="552" t="str">
        <f t="shared" si="1642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283</v>
      </c>
      <c r="B616" s="633" t="str">
        <f t="shared" ref="B616:R616" si="1653">IF(B615="","",B612*B615)</f>
        <v/>
      </c>
      <c r="C616" s="633" t="str">
        <f t="shared" si="1653"/>
        <v/>
      </c>
      <c r="D616" s="633" t="str">
        <f t="shared" si="1653"/>
        <v/>
      </c>
      <c r="E616" s="633" t="str">
        <f t="shared" si="1653"/>
        <v/>
      </c>
      <c r="F616" s="633" t="str">
        <f t="shared" si="1653"/>
        <v/>
      </c>
      <c r="G616" s="633">
        <f t="shared" si="1653"/>
        <v>216</v>
      </c>
      <c r="H616" s="633" t="str">
        <f t="shared" si="1653"/>
        <v/>
      </c>
      <c r="I616" s="633" t="str">
        <f t="shared" si="1653"/>
        <v/>
      </c>
      <c r="J616" s="633" t="str">
        <f t="shared" si="1653"/>
        <v/>
      </c>
      <c r="K616" s="633" t="str">
        <f t="shared" si="1653"/>
        <v/>
      </c>
      <c r="L616" s="633" t="str">
        <f t="shared" si="1653"/>
        <v/>
      </c>
      <c r="M616" s="633" t="str">
        <f t="shared" si="1653"/>
        <v/>
      </c>
      <c r="N616" s="633" t="str">
        <f t="shared" si="1653"/>
        <v/>
      </c>
      <c r="O616" s="633" t="str">
        <f t="shared" si="1653"/>
        <v/>
      </c>
      <c r="P616" s="633" t="str">
        <f t="shared" si="1653"/>
        <v/>
      </c>
      <c r="Q616" s="633" t="str">
        <f t="shared" si="1653"/>
        <v/>
      </c>
      <c r="R616" s="633" t="str">
        <f t="shared" si="1653"/>
        <v/>
      </c>
      <c r="S616" s="718"/>
      <c r="T616" s="633" t="str">
        <f t="shared" ref="T616:AJ616" si="1654">IF(T615="","",T612*T615)</f>
        <v/>
      </c>
      <c r="U616" s="633" t="str">
        <f t="shared" si="1654"/>
        <v/>
      </c>
      <c r="V616" s="633" t="str">
        <f t="shared" si="1654"/>
        <v/>
      </c>
      <c r="W616" s="633" t="str">
        <f t="shared" si="1654"/>
        <v/>
      </c>
      <c r="X616" s="633" t="str">
        <f t="shared" si="1654"/>
        <v/>
      </c>
      <c r="Y616" s="633">
        <f t="shared" si="1654"/>
        <v>672</v>
      </c>
      <c r="Z616" s="633" t="str">
        <f t="shared" si="1654"/>
        <v/>
      </c>
      <c r="AA616" s="633" t="str">
        <f t="shared" si="1654"/>
        <v/>
      </c>
      <c r="AB616" s="633" t="str">
        <f t="shared" si="1654"/>
        <v/>
      </c>
      <c r="AC616" s="633" t="str">
        <f t="shared" si="1654"/>
        <v/>
      </c>
      <c r="AD616" s="633" t="str">
        <f t="shared" si="1654"/>
        <v/>
      </c>
      <c r="AE616" s="633" t="str">
        <f t="shared" si="1654"/>
        <v/>
      </c>
      <c r="AF616" s="633" t="str">
        <f t="shared" si="1654"/>
        <v/>
      </c>
      <c r="AG616" s="633" t="str">
        <f t="shared" si="1654"/>
        <v/>
      </c>
      <c r="AH616" s="633" t="str">
        <f t="shared" si="1654"/>
        <v/>
      </c>
      <c r="AI616" s="633" t="str">
        <f t="shared" si="1654"/>
        <v/>
      </c>
      <c r="AJ616" s="633" t="str">
        <f t="shared" si="1654"/>
        <v/>
      </c>
      <c r="AK616" s="718"/>
      <c r="AL616" s="633" t="str">
        <f t="shared" ref="AL616:BB616" si="1655">IF(AL615="","",AL612*AL615)</f>
        <v/>
      </c>
      <c r="AM616" s="633" t="str">
        <f t="shared" si="1655"/>
        <v/>
      </c>
      <c r="AN616" s="633" t="str">
        <f t="shared" si="1655"/>
        <v/>
      </c>
      <c r="AO616" s="633" t="str">
        <f t="shared" si="1655"/>
        <v/>
      </c>
      <c r="AP616" s="633" t="str">
        <f t="shared" si="1655"/>
        <v/>
      </c>
      <c r="AQ616" s="633" t="str">
        <f t="shared" si="1655"/>
        <v/>
      </c>
      <c r="AR616" s="633" t="str">
        <f t="shared" si="1655"/>
        <v/>
      </c>
      <c r="AS616" s="633" t="str">
        <f t="shared" si="1655"/>
        <v/>
      </c>
      <c r="AT616" s="633" t="str">
        <f t="shared" si="1655"/>
        <v/>
      </c>
      <c r="AU616" s="633" t="str">
        <f t="shared" si="1655"/>
        <v/>
      </c>
      <c r="AV616" s="633" t="str">
        <f t="shared" si="1655"/>
        <v/>
      </c>
      <c r="AW616" s="633" t="str">
        <f t="shared" si="1655"/>
        <v/>
      </c>
      <c r="AX616" s="633" t="str">
        <f t="shared" si="1655"/>
        <v/>
      </c>
      <c r="AY616" s="633" t="str">
        <f t="shared" si="1655"/>
        <v/>
      </c>
      <c r="AZ616" s="633" t="str">
        <f t="shared" si="1655"/>
        <v/>
      </c>
      <c r="BA616" s="633" t="str">
        <f t="shared" si="1655"/>
        <v/>
      </c>
      <c r="BB616" s="633" t="str">
        <f t="shared" si="1655"/>
        <v/>
      </c>
      <c r="BC616" s="718"/>
      <c r="BD616" s="633">
        <f t="shared" ref="BD616:BT616" si="1656">IF(BD615="","",BD612*BD615)</f>
        <v>420</v>
      </c>
      <c r="BE616" s="633">
        <f t="shared" si="1656"/>
        <v>480</v>
      </c>
      <c r="BF616" s="633" t="str">
        <f t="shared" si="1656"/>
        <v/>
      </c>
      <c r="BG616" s="633">
        <f t="shared" si="1656"/>
        <v>2400</v>
      </c>
      <c r="BH616" s="633" t="str">
        <f t="shared" si="1656"/>
        <v/>
      </c>
      <c r="BI616" s="633" t="str">
        <f t="shared" si="1656"/>
        <v/>
      </c>
      <c r="BJ616" s="633" t="str">
        <f t="shared" si="1656"/>
        <v/>
      </c>
      <c r="BK616" s="633">
        <f t="shared" si="1656"/>
        <v>270</v>
      </c>
      <c r="BL616" s="633" t="str">
        <f t="shared" si="1656"/>
        <v/>
      </c>
      <c r="BM616" s="633" t="str">
        <f t="shared" si="1656"/>
        <v/>
      </c>
      <c r="BN616" s="633" t="str">
        <f t="shared" si="1656"/>
        <v/>
      </c>
      <c r="BO616" s="633" t="str">
        <f t="shared" si="1656"/>
        <v/>
      </c>
      <c r="BP616" s="633" t="str">
        <f t="shared" si="1656"/>
        <v/>
      </c>
      <c r="BQ616" s="633" t="str">
        <f t="shared" si="1656"/>
        <v/>
      </c>
      <c r="BR616" s="633" t="str">
        <f t="shared" si="1656"/>
        <v/>
      </c>
      <c r="BS616" s="633" t="str">
        <f t="shared" si="1656"/>
        <v/>
      </c>
      <c r="BT616" s="633" t="str">
        <f t="shared" si="1656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8" t="str">
        <f t="shared" si="1651"/>
        <v/>
      </c>
      <c r="CE616" s="1349" t="str">
        <f t="shared" si="1652"/>
        <v/>
      </c>
      <c r="CF616" s="1350" t="str">
        <f t="shared" si="1652"/>
        <v/>
      </c>
      <c r="CG616" s="1350" t="str">
        <f t="shared" si="1652"/>
        <v/>
      </c>
      <c r="CH616" s="1350" t="str">
        <f t="shared" si="1652"/>
        <v/>
      </c>
      <c r="CI616" s="1350" t="str">
        <f t="shared" si="1652"/>
        <v/>
      </c>
      <c r="CJ616" s="1350" t="str">
        <f t="shared" si="1652"/>
        <v/>
      </c>
      <c r="CK616" s="1351">
        <f t="shared" si="1652"/>
        <v>270</v>
      </c>
      <c r="CL616" s="1351">
        <f t="shared" si="1652"/>
        <v>420</v>
      </c>
      <c r="CM616" s="1351">
        <f t="shared" si="1652"/>
        <v>480</v>
      </c>
      <c r="CN616" s="1350">
        <f t="shared" si="1652"/>
        <v>2400</v>
      </c>
      <c r="CO616" s="1350" t="str">
        <f t="shared" si="1652"/>
        <v/>
      </c>
      <c r="CP616" s="1350" t="str">
        <f t="shared" si="1652"/>
        <v/>
      </c>
      <c r="CQ616" s="1350" t="str">
        <f t="shared" si="1652"/>
        <v/>
      </c>
      <c r="CR616" s="1350" t="str">
        <f t="shared" si="1652"/>
        <v/>
      </c>
      <c r="CS616" s="1349" t="str">
        <f t="shared" si="1652"/>
        <v/>
      </c>
      <c r="CT616" s="1352" t="str">
        <f t="shared" si="1652"/>
        <v/>
      </c>
      <c r="CU616" s="552" t="str">
        <f t="shared" si="1641"/>
        <v/>
      </c>
      <c r="CV616" s="553" t="str">
        <f t="shared" si="1641"/>
        <v/>
      </c>
      <c r="CW616" s="554" t="str">
        <f t="shared" si="1641"/>
        <v/>
      </c>
      <c r="CX616" s="554" t="str">
        <f t="shared" si="1641"/>
        <v/>
      </c>
      <c r="CY616" s="554" t="str">
        <f t="shared" si="1641"/>
        <v/>
      </c>
      <c r="CZ616" s="554" t="str">
        <f t="shared" si="1641"/>
        <v/>
      </c>
      <c r="DA616" s="554" t="str">
        <f t="shared" si="1641"/>
        <v/>
      </c>
      <c r="DB616" s="555">
        <f t="shared" si="1641"/>
        <v>270</v>
      </c>
      <c r="DC616" s="555">
        <f t="shared" si="1641"/>
        <v>420</v>
      </c>
      <c r="DD616" s="555">
        <f t="shared" si="1641"/>
        <v>480</v>
      </c>
      <c r="DE616" s="554">
        <f t="shared" si="1642"/>
        <v>2400</v>
      </c>
      <c r="DF616" s="554" t="str">
        <f t="shared" si="1642"/>
        <v/>
      </c>
      <c r="DG616" s="554" t="str">
        <f t="shared" si="1642"/>
        <v/>
      </c>
      <c r="DH616" s="554" t="str">
        <f t="shared" si="1642"/>
        <v/>
      </c>
      <c r="DI616" s="554" t="str">
        <f t="shared" si="1642"/>
        <v/>
      </c>
      <c r="DJ616" s="553" t="str">
        <f t="shared" si="1642"/>
        <v/>
      </c>
      <c r="DK616" s="552" t="str">
        <f t="shared" si="1642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3" t="s">
        <v>742</v>
      </c>
      <c r="B617" s="645"/>
      <c r="C617" s="645" t="s">
        <v>767</v>
      </c>
      <c r="D617" s="645"/>
      <c r="E617" s="645"/>
      <c r="F617" s="645"/>
      <c r="G617" s="645"/>
      <c r="H617" s="645" t="s">
        <v>771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261</v>
      </c>
      <c r="V617" s="645" t="s">
        <v>261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261</v>
      </c>
      <c r="AN617" s="645"/>
      <c r="AO617" s="645"/>
      <c r="AP617" s="645"/>
      <c r="AQ617" s="645" t="s">
        <v>261</v>
      </c>
      <c r="AR617" s="645" t="s">
        <v>261</v>
      </c>
      <c r="AS617" s="645" t="s">
        <v>261</v>
      </c>
      <c r="AT617" s="645" t="s">
        <v>261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261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3"/>
      <c r="CE617" s="1373"/>
      <c r="CF617" s="1373"/>
      <c r="CG617" s="1373"/>
      <c r="CH617" s="1373"/>
      <c r="CI617" s="1373"/>
      <c r="CJ617" s="1373"/>
      <c r="CK617" s="1373"/>
      <c r="CL617" s="1373"/>
      <c r="CM617" s="1373"/>
      <c r="CN617" s="1373"/>
      <c r="CO617" s="1373"/>
      <c r="CP617" s="1373"/>
      <c r="CQ617" s="1373"/>
      <c r="CR617" s="1373"/>
      <c r="CS617" s="1373"/>
      <c r="CT617" s="1374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289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8" t="str">
        <f t="shared" ref="CD618:CS619" si="165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9" t="str">
        <f t="shared" si="1657"/>
        <v/>
      </c>
      <c r="CF618" s="1350" t="str">
        <f t="shared" si="1657"/>
        <v/>
      </c>
      <c r="CG618" s="1350" t="str">
        <f t="shared" si="1657"/>
        <v/>
      </c>
      <c r="CH618" s="1350" t="str">
        <f t="shared" si="1657"/>
        <v/>
      </c>
      <c r="CI618" s="1350" t="str">
        <f t="shared" si="1657"/>
        <v/>
      </c>
      <c r="CJ618" s="1350" t="str">
        <f t="shared" si="1657"/>
        <v/>
      </c>
      <c r="CK618" s="1351" t="str">
        <f t="shared" si="1657"/>
        <v/>
      </c>
      <c r="CL618" s="1351">
        <f t="shared" si="1657"/>
        <v>80</v>
      </c>
      <c r="CM618" s="1351" t="str">
        <f t="shared" si="1657"/>
        <v/>
      </c>
      <c r="CN618" s="1350" t="str">
        <f t="shared" si="1657"/>
        <v/>
      </c>
      <c r="CO618" s="1350" t="str">
        <f t="shared" si="1657"/>
        <v/>
      </c>
      <c r="CP618" s="1350" t="str">
        <f t="shared" si="1657"/>
        <v/>
      </c>
      <c r="CQ618" s="1350" t="str">
        <f t="shared" si="1657"/>
        <v/>
      </c>
      <c r="CR618" s="1350" t="str">
        <f t="shared" si="1657"/>
        <v/>
      </c>
      <c r="CS618" s="1349" t="str">
        <f t="shared" si="1657"/>
        <v/>
      </c>
      <c r="CT618" s="1352" t="str">
        <f t="shared" ref="CE618:CT620" si="165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5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59"/>
        <v/>
      </c>
      <c r="CW618" s="554" t="str">
        <f t="shared" si="1659"/>
        <v/>
      </c>
      <c r="CX618" s="554" t="str">
        <f t="shared" si="1659"/>
        <v/>
      </c>
      <c r="CY618" s="554" t="str">
        <f t="shared" si="1659"/>
        <v/>
      </c>
      <c r="CZ618" s="554" t="str">
        <f t="shared" si="1659"/>
        <v/>
      </c>
      <c r="DA618" s="554" t="str">
        <f t="shared" si="1659"/>
        <v/>
      </c>
      <c r="DB618" s="555" t="str">
        <f t="shared" si="1659"/>
        <v/>
      </c>
      <c r="DC618" s="555">
        <f t="shared" si="1659"/>
        <v>80</v>
      </c>
      <c r="DD618" s="555" t="str">
        <f t="shared" si="1659"/>
        <v/>
      </c>
      <c r="DE618" s="554" t="str">
        <f t="shared" ref="DE618:DK622" si="166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0"/>
        <v/>
      </c>
      <c r="DG618" s="554" t="str">
        <f t="shared" si="1660"/>
        <v/>
      </c>
      <c r="DH618" s="554" t="str">
        <f t="shared" si="1660"/>
        <v/>
      </c>
      <c r="DI618" s="554" t="str">
        <f t="shared" si="1660"/>
        <v/>
      </c>
      <c r="DJ618" s="553" t="str">
        <f t="shared" si="1660"/>
        <v/>
      </c>
      <c r="DK618" s="552" t="str">
        <f t="shared" si="1660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1">5790*$K$1</f>
        <v>5790</v>
      </c>
      <c r="D619" s="614">
        <f t="shared" si="1661"/>
        <v>5790</v>
      </c>
      <c r="E619" s="614">
        <f t="shared" si="1661"/>
        <v>5790</v>
      </c>
      <c r="F619" s="614">
        <f t="shared" si="1661"/>
        <v>5790</v>
      </c>
      <c r="G619" s="614">
        <f t="shared" si="1661"/>
        <v>5790</v>
      </c>
      <c r="H619" s="614">
        <f t="shared" si="1661"/>
        <v>5790</v>
      </c>
      <c r="I619" s="614">
        <f t="shared" si="1661"/>
        <v>5790</v>
      </c>
      <c r="J619" s="614">
        <f t="shared" si="1661"/>
        <v>5790</v>
      </c>
      <c r="K619" s="614">
        <f t="shared" si="1661"/>
        <v>5790</v>
      </c>
      <c r="L619" s="614">
        <f t="shared" si="1661"/>
        <v>5790</v>
      </c>
      <c r="M619" s="614">
        <f t="shared" si="1661"/>
        <v>5790</v>
      </c>
      <c r="N619" s="614">
        <f t="shared" si="1661"/>
        <v>5790</v>
      </c>
      <c r="O619" s="614">
        <f t="shared" si="1661"/>
        <v>5790</v>
      </c>
      <c r="P619" s="614">
        <f t="shared" si="1661"/>
        <v>5790</v>
      </c>
      <c r="Q619" s="614">
        <f t="shared" si="1661"/>
        <v>5790</v>
      </c>
      <c r="R619" s="614">
        <f t="shared" si="1661"/>
        <v>5790</v>
      </c>
      <c r="S619" s="718"/>
      <c r="T619" s="614">
        <f>5790*$K$1</f>
        <v>5790</v>
      </c>
      <c r="U619" s="614">
        <f t="shared" ref="U619:AJ619" si="1662">5790*$K$1</f>
        <v>5790</v>
      </c>
      <c r="V619" s="614">
        <f t="shared" si="1662"/>
        <v>5790</v>
      </c>
      <c r="W619" s="614">
        <f t="shared" si="1662"/>
        <v>5790</v>
      </c>
      <c r="X619" s="614">
        <f t="shared" si="1662"/>
        <v>5790</v>
      </c>
      <c r="Y619" s="614">
        <f t="shared" si="1662"/>
        <v>5790</v>
      </c>
      <c r="Z619" s="614">
        <f t="shared" si="1662"/>
        <v>5790</v>
      </c>
      <c r="AA619" s="614">
        <f t="shared" si="1662"/>
        <v>5790</v>
      </c>
      <c r="AB619" s="614">
        <f t="shared" si="1662"/>
        <v>5790</v>
      </c>
      <c r="AC619" s="614">
        <f t="shared" si="1662"/>
        <v>5790</v>
      </c>
      <c r="AD619" s="614">
        <f t="shared" si="1662"/>
        <v>5790</v>
      </c>
      <c r="AE619" s="614">
        <f t="shared" si="1662"/>
        <v>5790</v>
      </c>
      <c r="AF619" s="614">
        <f t="shared" si="1662"/>
        <v>5790</v>
      </c>
      <c r="AG619" s="614">
        <f t="shared" si="1662"/>
        <v>5790</v>
      </c>
      <c r="AH619" s="614">
        <f t="shared" si="1662"/>
        <v>5790</v>
      </c>
      <c r="AI619" s="614">
        <f t="shared" si="1662"/>
        <v>5790</v>
      </c>
      <c r="AJ619" s="614">
        <f t="shared" si="1662"/>
        <v>5790</v>
      </c>
      <c r="AK619" s="718"/>
      <c r="AL619" s="614">
        <f>5790*$K$1</f>
        <v>5790</v>
      </c>
      <c r="AM619" s="614">
        <f t="shared" ref="AM619:BB619" si="1663">5790*$K$1</f>
        <v>5790</v>
      </c>
      <c r="AN619" s="614">
        <v>5790</v>
      </c>
      <c r="AO619" s="614">
        <f t="shared" si="1663"/>
        <v>5790</v>
      </c>
      <c r="AP619" s="614">
        <f t="shared" si="1663"/>
        <v>5790</v>
      </c>
      <c r="AQ619" s="614">
        <f t="shared" si="1663"/>
        <v>5790</v>
      </c>
      <c r="AR619" s="614">
        <f t="shared" si="1663"/>
        <v>5790</v>
      </c>
      <c r="AS619" s="614">
        <f t="shared" si="1663"/>
        <v>5790</v>
      </c>
      <c r="AT619" s="614">
        <f t="shared" si="1663"/>
        <v>5790</v>
      </c>
      <c r="AU619" s="614">
        <f t="shared" si="1663"/>
        <v>5790</v>
      </c>
      <c r="AV619" s="614">
        <f t="shared" si="1663"/>
        <v>5790</v>
      </c>
      <c r="AW619" s="614">
        <f t="shared" si="1663"/>
        <v>5790</v>
      </c>
      <c r="AX619" s="614">
        <f t="shared" si="1663"/>
        <v>5790</v>
      </c>
      <c r="AY619" s="614">
        <f t="shared" si="1663"/>
        <v>5790</v>
      </c>
      <c r="AZ619" s="614">
        <f t="shared" si="1663"/>
        <v>5790</v>
      </c>
      <c r="BA619" s="614">
        <f t="shared" si="1663"/>
        <v>5790</v>
      </c>
      <c r="BB619" s="614">
        <f t="shared" si="1663"/>
        <v>5790</v>
      </c>
      <c r="BC619" s="718"/>
      <c r="BD619" s="614">
        <f>5790*$K$1</f>
        <v>5790</v>
      </c>
      <c r="BE619" s="614">
        <f t="shared" ref="BE619:BY619" si="1664">5790*$K$1</f>
        <v>5790</v>
      </c>
      <c r="BF619" s="614">
        <f t="shared" si="1664"/>
        <v>5790</v>
      </c>
      <c r="BG619" s="614">
        <f t="shared" si="1664"/>
        <v>5790</v>
      </c>
      <c r="BH619" s="614">
        <f t="shared" si="1664"/>
        <v>5790</v>
      </c>
      <c r="BI619" s="614">
        <f t="shared" si="1664"/>
        <v>5790</v>
      </c>
      <c r="BJ619" s="614">
        <f t="shared" si="1664"/>
        <v>5790</v>
      </c>
      <c r="BK619" s="614">
        <f t="shared" si="1664"/>
        <v>5790</v>
      </c>
      <c r="BL619" s="614">
        <f t="shared" si="1664"/>
        <v>5790</v>
      </c>
      <c r="BM619" s="614">
        <f t="shared" si="1664"/>
        <v>5790</v>
      </c>
      <c r="BN619" s="614">
        <f t="shared" si="1664"/>
        <v>5790</v>
      </c>
      <c r="BO619" s="614">
        <f t="shared" si="1664"/>
        <v>5790</v>
      </c>
      <c r="BP619" s="614">
        <f t="shared" si="1664"/>
        <v>5790</v>
      </c>
      <c r="BQ619" s="614">
        <f t="shared" si="1664"/>
        <v>5790</v>
      </c>
      <c r="BR619" s="614">
        <f t="shared" si="1664"/>
        <v>5790</v>
      </c>
      <c r="BS619" s="614">
        <f t="shared" si="1664"/>
        <v>5790</v>
      </c>
      <c r="BT619" s="614">
        <f t="shared" si="1664"/>
        <v>5790</v>
      </c>
      <c r="BU619" s="718"/>
      <c r="BV619" s="614">
        <f t="shared" si="1664"/>
        <v>5790</v>
      </c>
      <c r="BW619" s="614">
        <f t="shared" si="1664"/>
        <v>5790</v>
      </c>
      <c r="BX619" s="614">
        <f t="shared" si="1664"/>
        <v>5790</v>
      </c>
      <c r="BY619" s="614">
        <f t="shared" si="1664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8">
        <f t="shared" si="1657"/>
        <v>5790</v>
      </c>
      <c r="CE619" s="1349">
        <f t="shared" si="1658"/>
        <v>5790</v>
      </c>
      <c r="CF619" s="1350">
        <f t="shared" si="1658"/>
        <v>5790</v>
      </c>
      <c r="CG619" s="1350">
        <f t="shared" si="1658"/>
        <v>5790</v>
      </c>
      <c r="CH619" s="1350">
        <f t="shared" si="1658"/>
        <v>5790</v>
      </c>
      <c r="CI619" s="1350">
        <f t="shared" si="1658"/>
        <v>5790</v>
      </c>
      <c r="CJ619" s="1350">
        <f t="shared" si="1658"/>
        <v>5790</v>
      </c>
      <c r="CK619" s="1351">
        <f t="shared" si="1658"/>
        <v>5790</v>
      </c>
      <c r="CL619" s="1351">
        <f t="shared" si="1658"/>
        <v>5790</v>
      </c>
      <c r="CM619" s="1351">
        <f t="shared" si="1658"/>
        <v>5790</v>
      </c>
      <c r="CN619" s="1350">
        <f t="shared" si="1658"/>
        <v>5790</v>
      </c>
      <c r="CO619" s="1350">
        <f t="shared" si="1658"/>
        <v>5790</v>
      </c>
      <c r="CP619" s="1350">
        <f t="shared" si="1658"/>
        <v>5790</v>
      </c>
      <c r="CQ619" s="1350">
        <f t="shared" si="1658"/>
        <v>5790</v>
      </c>
      <c r="CR619" s="1350">
        <f t="shared" si="1658"/>
        <v>5790</v>
      </c>
      <c r="CS619" s="1349">
        <f t="shared" si="1658"/>
        <v>5790</v>
      </c>
      <c r="CT619" s="1352">
        <f t="shared" si="1658"/>
        <v>5790</v>
      </c>
      <c r="CU619" s="552">
        <f t="shared" si="1659"/>
        <v>5790</v>
      </c>
      <c r="CV619" s="553">
        <f t="shared" si="1659"/>
        <v>5790</v>
      </c>
      <c r="CW619" s="554">
        <f t="shared" si="1659"/>
        <v>5790</v>
      </c>
      <c r="CX619" s="554">
        <f t="shared" si="1659"/>
        <v>5790</v>
      </c>
      <c r="CY619" s="554">
        <f t="shared" si="1659"/>
        <v>5790</v>
      </c>
      <c r="CZ619" s="554">
        <f t="shared" si="1659"/>
        <v>5790</v>
      </c>
      <c r="DA619" s="554">
        <f t="shared" si="1659"/>
        <v>5790</v>
      </c>
      <c r="DB619" s="555">
        <f t="shared" si="1659"/>
        <v>5790</v>
      </c>
      <c r="DC619" s="555">
        <f t="shared" si="1659"/>
        <v>5790</v>
      </c>
      <c r="DD619" s="555">
        <f t="shared" si="1659"/>
        <v>5790</v>
      </c>
      <c r="DE619" s="554">
        <f t="shared" si="1660"/>
        <v>5790</v>
      </c>
      <c r="DF619" s="554">
        <f t="shared" si="1660"/>
        <v>5790</v>
      </c>
      <c r="DG619" s="554">
        <f t="shared" si="1660"/>
        <v>5790</v>
      </c>
      <c r="DH619" s="554">
        <f t="shared" si="1660"/>
        <v>5790</v>
      </c>
      <c r="DI619" s="554">
        <f t="shared" si="1660"/>
        <v>5790</v>
      </c>
      <c r="DJ619" s="553">
        <f t="shared" si="1660"/>
        <v>5790</v>
      </c>
      <c r="DK619" s="552">
        <f t="shared" si="166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4" t="str">
        <f t="shared" si="1658"/>
        <v/>
      </c>
      <c r="CF620" s="1355" t="str">
        <f t="shared" si="1658"/>
        <v/>
      </c>
      <c r="CG620" s="1355" t="str">
        <f t="shared" si="1658"/>
        <v/>
      </c>
      <c r="CH620" s="1355" t="str">
        <f t="shared" si="1658"/>
        <v/>
      </c>
      <c r="CI620" s="1355" t="str">
        <f t="shared" si="1658"/>
        <v/>
      </c>
      <c r="CJ620" s="1355" t="str">
        <f t="shared" si="1658"/>
        <v/>
      </c>
      <c r="CK620" s="1356" t="str">
        <f t="shared" si="1658"/>
        <v/>
      </c>
      <c r="CL620" s="1356">
        <f t="shared" si="1658"/>
        <v>6.0430528375733858E-2</v>
      </c>
      <c r="CM620" s="1356" t="str">
        <f t="shared" si="1658"/>
        <v/>
      </c>
      <c r="CN620" s="1355" t="str">
        <f t="shared" si="1658"/>
        <v/>
      </c>
      <c r="CO620" s="1355" t="str">
        <f t="shared" si="1658"/>
        <v/>
      </c>
      <c r="CP620" s="1355" t="str">
        <f t="shared" si="1658"/>
        <v/>
      </c>
      <c r="CQ620" s="1355" t="str">
        <f t="shared" si="1658"/>
        <v/>
      </c>
      <c r="CR620" s="1355" t="str">
        <f t="shared" si="1658"/>
        <v/>
      </c>
      <c r="CS620" s="1354" t="str">
        <f t="shared" si="1658"/>
        <v/>
      </c>
      <c r="CT620" s="1357" t="str">
        <f t="shared" si="1658"/>
        <v/>
      </c>
      <c r="CU620" s="540" t="str">
        <f t="shared" si="1659"/>
        <v/>
      </c>
      <c r="CV620" s="541" t="str">
        <f t="shared" si="1659"/>
        <v/>
      </c>
      <c r="CW620" s="542" t="str">
        <f t="shared" si="1659"/>
        <v/>
      </c>
      <c r="CX620" s="542" t="str">
        <f t="shared" si="1659"/>
        <v/>
      </c>
      <c r="CY620" s="542" t="str">
        <f t="shared" si="1659"/>
        <v/>
      </c>
      <c r="CZ620" s="542" t="str">
        <f t="shared" si="1659"/>
        <v/>
      </c>
      <c r="DA620" s="542" t="str">
        <f t="shared" si="1659"/>
        <v/>
      </c>
      <c r="DB620" s="543" t="str">
        <f t="shared" si="1659"/>
        <v/>
      </c>
      <c r="DC620" s="543">
        <f t="shared" si="1659"/>
        <v>6.0430528375733858E-2</v>
      </c>
      <c r="DD620" s="543" t="str">
        <f t="shared" si="1659"/>
        <v/>
      </c>
      <c r="DE620" s="542" t="str">
        <f t="shared" si="1660"/>
        <v/>
      </c>
      <c r="DF620" s="542" t="str">
        <f t="shared" si="1660"/>
        <v/>
      </c>
      <c r="DG620" s="542" t="str">
        <f t="shared" si="1660"/>
        <v/>
      </c>
      <c r="DH620" s="542" t="str">
        <f t="shared" si="1660"/>
        <v/>
      </c>
      <c r="DI620" s="542" t="str">
        <f t="shared" si="1660"/>
        <v/>
      </c>
      <c r="DJ620" s="541" t="str">
        <f t="shared" si="1660"/>
        <v/>
      </c>
      <c r="DK620" s="540" t="str">
        <f t="shared" si="1660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285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8" t="str">
        <f t="shared" ref="CD621:CS622" si="166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1665"/>
        <v/>
      </c>
      <c r="CF621" s="1350" t="str">
        <f t="shared" si="1665"/>
        <v/>
      </c>
      <c r="CG621" s="1350" t="str">
        <f t="shared" si="1665"/>
        <v/>
      </c>
      <c r="CH621" s="1350" t="str">
        <f t="shared" si="1665"/>
        <v/>
      </c>
      <c r="CI621" s="1350" t="str">
        <f t="shared" si="1665"/>
        <v/>
      </c>
      <c r="CJ621" s="1350" t="str">
        <f t="shared" si="1665"/>
        <v/>
      </c>
      <c r="CK621" s="1351" t="str">
        <f t="shared" si="1665"/>
        <v/>
      </c>
      <c r="CL621" s="1351">
        <f t="shared" si="1665"/>
        <v>12</v>
      </c>
      <c r="CM621" s="1351" t="str">
        <f t="shared" si="1665"/>
        <v/>
      </c>
      <c r="CN621" s="1350" t="str">
        <f t="shared" si="1665"/>
        <v/>
      </c>
      <c r="CO621" s="1350" t="str">
        <f t="shared" si="1665"/>
        <v/>
      </c>
      <c r="CP621" s="1350" t="str">
        <f t="shared" si="1665"/>
        <v/>
      </c>
      <c r="CQ621" s="1350" t="str">
        <f t="shared" si="1665"/>
        <v/>
      </c>
      <c r="CR621" s="1350" t="str">
        <f t="shared" si="1665"/>
        <v/>
      </c>
      <c r="CS621" s="1349" t="str">
        <f t="shared" si="1665"/>
        <v/>
      </c>
      <c r="CT621" s="1352" t="str">
        <f t="shared" ref="CE621:CT622" si="166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59"/>
        <v/>
      </c>
      <c r="CV621" s="553" t="str">
        <f t="shared" si="1659"/>
        <v/>
      </c>
      <c r="CW621" s="554" t="str">
        <f t="shared" si="1659"/>
        <v/>
      </c>
      <c r="CX621" s="554" t="str">
        <f t="shared" si="1659"/>
        <v/>
      </c>
      <c r="CY621" s="554" t="str">
        <f t="shared" si="1659"/>
        <v/>
      </c>
      <c r="CZ621" s="554" t="str">
        <f t="shared" si="1659"/>
        <v/>
      </c>
      <c r="DA621" s="554" t="str">
        <f t="shared" si="1659"/>
        <v/>
      </c>
      <c r="DB621" s="555" t="str">
        <f t="shared" si="1659"/>
        <v/>
      </c>
      <c r="DC621" s="555">
        <f t="shared" si="1659"/>
        <v>12</v>
      </c>
      <c r="DD621" s="555" t="str">
        <f t="shared" si="1659"/>
        <v/>
      </c>
      <c r="DE621" s="554" t="str">
        <f t="shared" si="1660"/>
        <v/>
      </c>
      <c r="DF621" s="554" t="str">
        <f t="shared" si="1660"/>
        <v/>
      </c>
      <c r="DG621" s="554" t="str">
        <f t="shared" si="1660"/>
        <v/>
      </c>
      <c r="DH621" s="554" t="str">
        <f t="shared" si="1660"/>
        <v/>
      </c>
      <c r="DI621" s="554" t="str">
        <f t="shared" si="1660"/>
        <v/>
      </c>
      <c r="DJ621" s="553" t="str">
        <f t="shared" si="1660"/>
        <v/>
      </c>
      <c r="DK621" s="552" t="str">
        <f t="shared" si="1660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283</v>
      </c>
      <c r="B622" s="633" t="str">
        <f t="shared" ref="B622:R622" si="1667">IF(B621="","",B618*B621)</f>
        <v/>
      </c>
      <c r="C622" s="633">
        <f t="shared" si="1667"/>
        <v>240</v>
      </c>
      <c r="D622" s="633" t="str">
        <f t="shared" si="1667"/>
        <v/>
      </c>
      <c r="E622" s="633" t="str">
        <f t="shared" si="1667"/>
        <v/>
      </c>
      <c r="F622" s="633" t="str">
        <f t="shared" si="1667"/>
        <v/>
      </c>
      <c r="G622" s="633" t="str">
        <f t="shared" si="1667"/>
        <v/>
      </c>
      <c r="H622" s="633">
        <f t="shared" si="1667"/>
        <v>200</v>
      </c>
      <c r="I622" s="633" t="str">
        <f t="shared" si="1667"/>
        <v/>
      </c>
      <c r="J622" s="633" t="str">
        <f t="shared" si="1667"/>
        <v/>
      </c>
      <c r="K622" s="633" t="str">
        <f t="shared" si="1667"/>
        <v/>
      </c>
      <c r="L622" s="633" t="str">
        <f t="shared" si="1667"/>
        <v/>
      </c>
      <c r="M622" s="633" t="str">
        <f t="shared" si="1667"/>
        <v/>
      </c>
      <c r="N622" s="633" t="str">
        <f t="shared" si="1667"/>
        <v/>
      </c>
      <c r="O622" s="633" t="str">
        <f t="shared" si="1667"/>
        <v/>
      </c>
      <c r="P622" s="633" t="str">
        <f t="shared" si="1667"/>
        <v/>
      </c>
      <c r="Q622" s="633" t="str">
        <f t="shared" si="1667"/>
        <v/>
      </c>
      <c r="R622" s="633" t="str">
        <f t="shared" si="1667"/>
        <v/>
      </c>
      <c r="S622" s="718"/>
      <c r="T622" s="633" t="str">
        <f t="shared" ref="T622:AJ622" si="1668">IF(T621="","",T618*T621)</f>
        <v/>
      </c>
      <c r="U622" s="633">
        <f t="shared" si="1668"/>
        <v>180</v>
      </c>
      <c r="V622" s="633">
        <f t="shared" si="1668"/>
        <v>59.940000000000005</v>
      </c>
      <c r="W622" s="633" t="str">
        <f t="shared" si="1668"/>
        <v/>
      </c>
      <c r="X622" s="633" t="str">
        <f t="shared" si="1668"/>
        <v/>
      </c>
      <c r="Y622" s="633" t="str">
        <f t="shared" si="1668"/>
        <v/>
      </c>
      <c r="Z622" s="633" t="str">
        <f t="shared" si="1668"/>
        <v/>
      </c>
      <c r="AA622" s="633" t="str">
        <f t="shared" si="1668"/>
        <v/>
      </c>
      <c r="AB622" s="633" t="str">
        <f t="shared" si="1668"/>
        <v/>
      </c>
      <c r="AC622" s="633" t="str">
        <f t="shared" si="1668"/>
        <v/>
      </c>
      <c r="AD622" s="633" t="str">
        <f t="shared" si="1668"/>
        <v/>
      </c>
      <c r="AE622" s="633" t="str">
        <f t="shared" si="1668"/>
        <v/>
      </c>
      <c r="AF622" s="633" t="str">
        <f t="shared" si="1668"/>
        <v/>
      </c>
      <c r="AG622" s="633" t="str">
        <f t="shared" si="1668"/>
        <v/>
      </c>
      <c r="AH622" s="633" t="str">
        <f t="shared" si="1668"/>
        <v/>
      </c>
      <c r="AI622" s="633" t="str">
        <f t="shared" si="1668"/>
        <v/>
      </c>
      <c r="AJ622" s="633" t="str">
        <f t="shared" si="1668"/>
        <v/>
      </c>
      <c r="AK622" s="718"/>
      <c r="AL622" s="633" t="str">
        <f t="shared" ref="AL622:BB622" si="1669">IF(AL621="","",AL618*AL621)</f>
        <v/>
      </c>
      <c r="AM622" s="633">
        <f t="shared" si="1669"/>
        <v>70</v>
      </c>
      <c r="AN622" s="633">
        <f t="shared" si="1669"/>
        <v>0</v>
      </c>
      <c r="AO622" s="633" t="str">
        <f t="shared" si="1669"/>
        <v/>
      </c>
      <c r="AP622" s="633" t="str">
        <f t="shared" si="1669"/>
        <v/>
      </c>
      <c r="AQ622" s="633">
        <f t="shared" si="1669"/>
        <v>400</v>
      </c>
      <c r="AR622" s="633">
        <f t="shared" si="1669"/>
        <v>1920</v>
      </c>
      <c r="AS622" s="633">
        <f t="shared" si="1669"/>
        <v>390</v>
      </c>
      <c r="AT622" s="633">
        <f t="shared" si="1669"/>
        <v>99.99</v>
      </c>
      <c r="AU622" s="633" t="str">
        <f t="shared" si="1669"/>
        <v/>
      </c>
      <c r="AV622" s="633" t="str">
        <f t="shared" si="1669"/>
        <v/>
      </c>
      <c r="AW622" s="633" t="str">
        <f t="shared" si="1669"/>
        <v/>
      </c>
      <c r="AX622" s="633" t="str">
        <f t="shared" si="1669"/>
        <v/>
      </c>
      <c r="AY622" s="633" t="str">
        <f t="shared" si="1669"/>
        <v/>
      </c>
      <c r="AZ622" s="633" t="str">
        <f t="shared" si="1669"/>
        <v/>
      </c>
      <c r="BA622" s="633" t="str">
        <f t="shared" si="1669"/>
        <v/>
      </c>
      <c r="BB622" s="633" t="str">
        <f t="shared" si="1669"/>
        <v/>
      </c>
      <c r="BC622" s="718"/>
      <c r="BD622" s="633" t="str">
        <f t="shared" ref="BD622:BT622" si="1670">IF(BD621="","",BD618*BD621)</f>
        <v/>
      </c>
      <c r="BE622" s="633" t="str">
        <f t="shared" si="1670"/>
        <v/>
      </c>
      <c r="BF622" s="633" t="str">
        <f t="shared" si="1670"/>
        <v/>
      </c>
      <c r="BG622" s="633" t="str">
        <f t="shared" si="1670"/>
        <v/>
      </c>
      <c r="BH622" s="633" t="str">
        <f t="shared" si="1670"/>
        <v/>
      </c>
      <c r="BI622" s="633" t="str">
        <f t="shared" si="1670"/>
        <v/>
      </c>
      <c r="BJ622" s="633">
        <f t="shared" si="1670"/>
        <v>960</v>
      </c>
      <c r="BK622" s="633" t="str">
        <f t="shared" si="1670"/>
        <v/>
      </c>
      <c r="BL622" s="633" t="str">
        <f t="shared" si="1670"/>
        <v/>
      </c>
      <c r="BM622" s="633" t="str">
        <f t="shared" si="1670"/>
        <v/>
      </c>
      <c r="BN622" s="633" t="str">
        <f t="shared" si="1670"/>
        <v/>
      </c>
      <c r="BO622" s="633" t="str">
        <f t="shared" si="1670"/>
        <v/>
      </c>
      <c r="BP622" s="633" t="str">
        <f t="shared" si="1670"/>
        <v/>
      </c>
      <c r="BQ622" s="633" t="str">
        <f t="shared" si="1670"/>
        <v/>
      </c>
      <c r="BR622" s="633" t="str">
        <f t="shared" si="1670"/>
        <v/>
      </c>
      <c r="BS622" s="633" t="str">
        <f t="shared" si="1670"/>
        <v/>
      </c>
      <c r="BT622" s="633" t="str">
        <f t="shared" si="1670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8" t="str">
        <f t="shared" si="1665"/>
        <v/>
      </c>
      <c r="CE622" s="1349" t="str">
        <f t="shared" si="1666"/>
        <v/>
      </c>
      <c r="CF622" s="1350" t="str">
        <f t="shared" si="1666"/>
        <v/>
      </c>
      <c r="CG622" s="1350" t="str">
        <f t="shared" si="1666"/>
        <v/>
      </c>
      <c r="CH622" s="1350" t="str">
        <f t="shared" si="1666"/>
        <v/>
      </c>
      <c r="CI622" s="1350" t="str">
        <f t="shared" si="1666"/>
        <v/>
      </c>
      <c r="CJ622" s="1350" t="str">
        <f t="shared" si="1666"/>
        <v/>
      </c>
      <c r="CK622" s="1351" t="str">
        <f t="shared" si="1666"/>
        <v/>
      </c>
      <c r="CL622" s="1351">
        <f t="shared" si="1666"/>
        <v>960</v>
      </c>
      <c r="CM622" s="1351" t="str">
        <f t="shared" si="1666"/>
        <v/>
      </c>
      <c r="CN622" s="1350" t="str">
        <f t="shared" si="1666"/>
        <v/>
      </c>
      <c r="CO622" s="1350" t="str">
        <f t="shared" si="1666"/>
        <v/>
      </c>
      <c r="CP622" s="1350" t="str">
        <f t="shared" si="1666"/>
        <v/>
      </c>
      <c r="CQ622" s="1350" t="str">
        <f t="shared" si="1666"/>
        <v/>
      </c>
      <c r="CR622" s="1350" t="str">
        <f t="shared" si="1666"/>
        <v/>
      </c>
      <c r="CS622" s="1349" t="str">
        <f t="shared" si="1666"/>
        <v/>
      </c>
      <c r="CT622" s="1352" t="str">
        <f t="shared" si="1666"/>
        <v/>
      </c>
      <c r="CU622" s="552" t="str">
        <f t="shared" si="1659"/>
        <v/>
      </c>
      <c r="CV622" s="553" t="str">
        <f t="shared" si="1659"/>
        <v/>
      </c>
      <c r="CW622" s="554" t="str">
        <f t="shared" si="1659"/>
        <v/>
      </c>
      <c r="CX622" s="554" t="str">
        <f t="shared" si="1659"/>
        <v/>
      </c>
      <c r="CY622" s="554" t="str">
        <f t="shared" si="1659"/>
        <v/>
      </c>
      <c r="CZ622" s="554" t="str">
        <f t="shared" si="1659"/>
        <v/>
      </c>
      <c r="DA622" s="554" t="str">
        <f t="shared" si="1659"/>
        <v/>
      </c>
      <c r="DB622" s="555" t="str">
        <f t="shared" si="1659"/>
        <v/>
      </c>
      <c r="DC622" s="555">
        <f t="shared" si="1659"/>
        <v>960</v>
      </c>
      <c r="DD622" s="555" t="str">
        <f t="shared" si="1659"/>
        <v/>
      </c>
      <c r="DE622" s="554" t="str">
        <f t="shared" si="1660"/>
        <v/>
      </c>
      <c r="DF622" s="554" t="str">
        <f t="shared" si="1660"/>
        <v/>
      </c>
      <c r="DG622" s="554" t="str">
        <f t="shared" si="1660"/>
        <v/>
      </c>
      <c r="DH622" s="554" t="str">
        <f t="shared" si="1660"/>
        <v/>
      </c>
      <c r="DI622" s="554" t="str">
        <f t="shared" si="1660"/>
        <v/>
      </c>
      <c r="DJ622" s="553" t="str">
        <f t="shared" si="1660"/>
        <v/>
      </c>
      <c r="DK622" s="552" t="str">
        <f t="shared" si="1660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3" t="s">
        <v>740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768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261</v>
      </c>
      <c r="Z623" s="227" t="s">
        <v>261</v>
      </c>
      <c r="AA623" s="227" t="s">
        <v>261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261</v>
      </c>
      <c r="AM623" s="227"/>
      <c r="AN623" s="227" t="s">
        <v>261</v>
      </c>
      <c r="AO623" s="227"/>
      <c r="AP623" s="227"/>
      <c r="AQ623" s="227" t="s">
        <v>261</v>
      </c>
      <c r="AR623" s="227" t="s">
        <v>261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261</v>
      </c>
      <c r="BE623" s="227" t="s">
        <v>261</v>
      </c>
      <c r="BF623" s="227" t="s">
        <v>261</v>
      </c>
      <c r="BG623" s="227" t="s">
        <v>261</v>
      </c>
      <c r="BH623" s="227" t="s">
        <v>261</v>
      </c>
      <c r="BI623" s="227"/>
      <c r="BJ623" s="227" t="s">
        <v>261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3"/>
      <c r="CE623" s="1373"/>
      <c r="CF623" s="1373"/>
      <c r="CG623" s="1373"/>
      <c r="CH623" s="1373"/>
      <c r="CI623" s="1373"/>
      <c r="CJ623" s="1373"/>
      <c r="CK623" s="1373"/>
      <c r="CL623" s="1373"/>
      <c r="CM623" s="1373"/>
      <c r="CN623" s="1373"/>
      <c r="CO623" s="1373"/>
      <c r="CP623" s="1373"/>
      <c r="CQ623" s="1373"/>
      <c r="CR623" s="1373"/>
      <c r="CS623" s="1373"/>
      <c r="CT623" s="1374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289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8" t="str">
        <f t="shared" ref="CD624:CS625" si="167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9" t="str">
        <f t="shared" si="1671"/>
        <v/>
      </c>
      <c r="CF624" s="1350" t="str">
        <f t="shared" si="1671"/>
        <v/>
      </c>
      <c r="CG624" s="1350" t="str">
        <f t="shared" si="1671"/>
        <v/>
      </c>
      <c r="CH624" s="1350" t="str">
        <f t="shared" si="1671"/>
        <v/>
      </c>
      <c r="CI624" s="1350" t="str">
        <f t="shared" si="1671"/>
        <v/>
      </c>
      <c r="CJ624" s="1350">
        <f t="shared" si="1671"/>
        <v>30</v>
      </c>
      <c r="CK624" s="1351">
        <f t="shared" si="1671"/>
        <v>60</v>
      </c>
      <c r="CL624" s="1351">
        <f t="shared" si="1671"/>
        <v>90</v>
      </c>
      <c r="CM624" s="1351">
        <f t="shared" si="1671"/>
        <v>120</v>
      </c>
      <c r="CN624" s="1350">
        <f t="shared" si="1671"/>
        <v>150</v>
      </c>
      <c r="CO624" s="1350">
        <f t="shared" si="1671"/>
        <v>240</v>
      </c>
      <c r="CP624" s="1350" t="str">
        <f t="shared" si="1671"/>
        <v/>
      </c>
      <c r="CQ624" s="1350" t="str">
        <f t="shared" si="1671"/>
        <v/>
      </c>
      <c r="CR624" s="1350" t="str">
        <f t="shared" si="1671"/>
        <v/>
      </c>
      <c r="CS624" s="1349" t="str">
        <f t="shared" si="1671"/>
        <v/>
      </c>
      <c r="CT624" s="1352" t="str">
        <f t="shared" ref="CE624:CT626" si="167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3"/>
        <v/>
      </c>
      <c r="CW624" s="554" t="str">
        <f t="shared" si="1673"/>
        <v/>
      </c>
      <c r="CX624" s="554" t="str">
        <f t="shared" si="1673"/>
        <v/>
      </c>
      <c r="CY624" s="554" t="str">
        <f t="shared" si="1673"/>
        <v/>
      </c>
      <c r="CZ624" s="554" t="str">
        <f t="shared" si="1673"/>
        <v/>
      </c>
      <c r="DA624" s="554">
        <f t="shared" si="1673"/>
        <v>30</v>
      </c>
      <c r="DB624" s="555">
        <f t="shared" si="1673"/>
        <v>60</v>
      </c>
      <c r="DC624" s="555">
        <f t="shared" si="1673"/>
        <v>90</v>
      </c>
      <c r="DD624" s="555">
        <f t="shared" si="1673"/>
        <v>120</v>
      </c>
      <c r="DE624" s="554">
        <f t="shared" ref="DE624:DK628" si="167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4"/>
        <v>240</v>
      </c>
      <c r="DG624" s="554" t="str">
        <f t="shared" si="1674"/>
        <v/>
      </c>
      <c r="DH624" s="554" t="str">
        <f t="shared" si="1674"/>
        <v/>
      </c>
      <c r="DI624" s="554" t="str">
        <f t="shared" si="1674"/>
        <v/>
      </c>
      <c r="DJ624" s="553" t="str">
        <f t="shared" si="1674"/>
        <v/>
      </c>
      <c r="DK624" s="552" t="str">
        <f t="shared" si="1674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5">3390*$K$1</f>
        <v>3390</v>
      </c>
      <c r="D625" s="614">
        <f t="shared" si="1675"/>
        <v>3390</v>
      </c>
      <c r="E625" s="614">
        <f t="shared" si="1675"/>
        <v>3390</v>
      </c>
      <c r="F625" s="614">
        <f t="shared" si="1675"/>
        <v>3390</v>
      </c>
      <c r="G625" s="614">
        <f t="shared" si="1675"/>
        <v>3390</v>
      </c>
      <c r="H625" s="614">
        <f t="shared" si="1675"/>
        <v>3390</v>
      </c>
      <c r="I625" s="614">
        <f t="shared" si="1675"/>
        <v>3390</v>
      </c>
      <c r="J625" s="614">
        <f t="shared" si="1675"/>
        <v>3390</v>
      </c>
      <c r="K625" s="614">
        <f t="shared" si="1675"/>
        <v>3390</v>
      </c>
      <c r="L625" s="614">
        <f t="shared" si="1675"/>
        <v>3390</v>
      </c>
      <c r="M625" s="614">
        <f t="shared" si="1675"/>
        <v>3390</v>
      </c>
      <c r="N625" s="614">
        <f t="shared" si="1675"/>
        <v>3390</v>
      </c>
      <c r="O625" s="614">
        <f t="shared" si="1675"/>
        <v>3390</v>
      </c>
      <c r="P625" s="614">
        <f t="shared" si="1675"/>
        <v>3390</v>
      </c>
      <c r="Q625" s="614">
        <f t="shared" si="1675"/>
        <v>3390</v>
      </c>
      <c r="R625" s="614">
        <f t="shared" si="1675"/>
        <v>3390</v>
      </c>
      <c r="S625" s="718"/>
      <c r="T625" s="614">
        <f>3390*$K$1</f>
        <v>3390</v>
      </c>
      <c r="U625" s="614">
        <f t="shared" ref="U625:AJ625" si="1676">3390*$K$1</f>
        <v>3390</v>
      </c>
      <c r="V625" s="614">
        <f t="shared" si="1676"/>
        <v>3390</v>
      </c>
      <c r="W625" s="614">
        <f t="shared" si="1676"/>
        <v>3390</v>
      </c>
      <c r="X625" s="614">
        <f t="shared" si="1676"/>
        <v>3390</v>
      </c>
      <c r="Y625" s="614">
        <f t="shared" si="1676"/>
        <v>3390</v>
      </c>
      <c r="Z625" s="614">
        <f t="shared" si="1676"/>
        <v>3390</v>
      </c>
      <c r="AA625" s="614">
        <f t="shared" si="1676"/>
        <v>3390</v>
      </c>
      <c r="AB625" s="614">
        <f t="shared" si="1676"/>
        <v>3390</v>
      </c>
      <c r="AC625" s="614">
        <f t="shared" si="1676"/>
        <v>3390</v>
      </c>
      <c r="AD625" s="614">
        <f t="shared" si="1676"/>
        <v>3390</v>
      </c>
      <c r="AE625" s="614">
        <f t="shared" si="1676"/>
        <v>3390</v>
      </c>
      <c r="AF625" s="614">
        <f t="shared" si="1676"/>
        <v>3390</v>
      </c>
      <c r="AG625" s="614">
        <f t="shared" si="1676"/>
        <v>3390</v>
      </c>
      <c r="AH625" s="614">
        <f t="shared" si="1676"/>
        <v>3390</v>
      </c>
      <c r="AI625" s="614">
        <f t="shared" si="1676"/>
        <v>3390</v>
      </c>
      <c r="AJ625" s="614">
        <f t="shared" si="1676"/>
        <v>3390</v>
      </c>
      <c r="AK625" s="718"/>
      <c r="AL625" s="614">
        <v>3390</v>
      </c>
      <c r="AM625" s="614">
        <v>3390</v>
      </c>
      <c r="AN625" s="614">
        <f t="shared" ref="AN625:BB625" si="1677">3390*$K$1</f>
        <v>3390</v>
      </c>
      <c r="AO625" s="614">
        <f t="shared" si="1677"/>
        <v>3390</v>
      </c>
      <c r="AP625" s="614">
        <f t="shared" si="1677"/>
        <v>3390</v>
      </c>
      <c r="AQ625" s="614">
        <f t="shared" si="1677"/>
        <v>3390</v>
      </c>
      <c r="AR625" s="614">
        <f t="shared" si="1677"/>
        <v>3390</v>
      </c>
      <c r="AS625" s="614">
        <f t="shared" si="1677"/>
        <v>3390</v>
      </c>
      <c r="AT625" s="614">
        <f t="shared" si="1677"/>
        <v>3390</v>
      </c>
      <c r="AU625" s="614">
        <f t="shared" si="1677"/>
        <v>3390</v>
      </c>
      <c r="AV625" s="614">
        <f t="shared" si="1677"/>
        <v>3390</v>
      </c>
      <c r="AW625" s="614">
        <f t="shared" si="1677"/>
        <v>3390</v>
      </c>
      <c r="AX625" s="614">
        <f t="shared" si="1677"/>
        <v>3390</v>
      </c>
      <c r="AY625" s="614">
        <f t="shared" si="1677"/>
        <v>3390</v>
      </c>
      <c r="AZ625" s="614">
        <f t="shared" si="1677"/>
        <v>3390</v>
      </c>
      <c r="BA625" s="614">
        <f t="shared" si="1677"/>
        <v>3390</v>
      </c>
      <c r="BB625" s="614">
        <f t="shared" si="1677"/>
        <v>3390</v>
      </c>
      <c r="BC625" s="718"/>
      <c r="BD625" s="614">
        <f>3390*$K$1</f>
        <v>3390</v>
      </c>
      <c r="BE625" s="614">
        <f t="shared" ref="BE625:BY625" si="1678">3390*$K$1</f>
        <v>3390</v>
      </c>
      <c r="BF625" s="614">
        <f t="shared" si="1678"/>
        <v>3390</v>
      </c>
      <c r="BG625" s="614">
        <f t="shared" si="1678"/>
        <v>3390</v>
      </c>
      <c r="BH625" s="614">
        <f t="shared" si="1678"/>
        <v>3390</v>
      </c>
      <c r="BI625" s="614">
        <f t="shared" si="1678"/>
        <v>3390</v>
      </c>
      <c r="BJ625" s="614">
        <f t="shared" si="1678"/>
        <v>3390</v>
      </c>
      <c r="BK625" s="614">
        <f t="shared" si="1678"/>
        <v>3390</v>
      </c>
      <c r="BL625" s="614">
        <f t="shared" si="1678"/>
        <v>3390</v>
      </c>
      <c r="BM625" s="614">
        <f t="shared" si="1678"/>
        <v>3390</v>
      </c>
      <c r="BN625" s="614">
        <f t="shared" si="1678"/>
        <v>3390</v>
      </c>
      <c r="BO625" s="614">
        <f t="shared" si="1678"/>
        <v>3390</v>
      </c>
      <c r="BP625" s="614">
        <f t="shared" si="1678"/>
        <v>3390</v>
      </c>
      <c r="BQ625" s="614">
        <f t="shared" si="1678"/>
        <v>3390</v>
      </c>
      <c r="BR625" s="614">
        <f t="shared" si="1678"/>
        <v>3390</v>
      </c>
      <c r="BS625" s="614">
        <f t="shared" si="1678"/>
        <v>3390</v>
      </c>
      <c r="BT625" s="614">
        <f t="shared" si="1678"/>
        <v>3390</v>
      </c>
      <c r="BU625" s="718"/>
      <c r="BV625" s="614">
        <f t="shared" si="1678"/>
        <v>3390</v>
      </c>
      <c r="BW625" s="614">
        <f t="shared" si="1678"/>
        <v>3390</v>
      </c>
      <c r="BX625" s="614">
        <f t="shared" si="1678"/>
        <v>3390</v>
      </c>
      <c r="BY625" s="614">
        <f t="shared" si="1678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8">
        <f t="shared" si="1671"/>
        <v>3390</v>
      </c>
      <c r="CE625" s="1349">
        <f t="shared" si="1672"/>
        <v>3390</v>
      </c>
      <c r="CF625" s="1350">
        <f t="shared" si="1672"/>
        <v>3390</v>
      </c>
      <c r="CG625" s="1350">
        <f t="shared" si="1672"/>
        <v>3390</v>
      </c>
      <c r="CH625" s="1350">
        <f t="shared" si="1672"/>
        <v>3390</v>
      </c>
      <c r="CI625" s="1350">
        <f t="shared" si="1672"/>
        <v>3390</v>
      </c>
      <c r="CJ625" s="1350">
        <f t="shared" si="1672"/>
        <v>3390</v>
      </c>
      <c r="CK625" s="1351">
        <f t="shared" si="1672"/>
        <v>3390</v>
      </c>
      <c r="CL625" s="1351">
        <f t="shared" si="1672"/>
        <v>3390</v>
      </c>
      <c r="CM625" s="1351">
        <f t="shared" si="1672"/>
        <v>3390</v>
      </c>
      <c r="CN625" s="1350">
        <f t="shared" si="1672"/>
        <v>3390</v>
      </c>
      <c r="CO625" s="1350">
        <f t="shared" si="1672"/>
        <v>3390</v>
      </c>
      <c r="CP625" s="1350">
        <f t="shared" si="1672"/>
        <v>3390</v>
      </c>
      <c r="CQ625" s="1350">
        <f t="shared" si="1672"/>
        <v>3390</v>
      </c>
      <c r="CR625" s="1350">
        <f t="shared" si="1672"/>
        <v>3390</v>
      </c>
      <c r="CS625" s="1349">
        <f t="shared" si="1672"/>
        <v>3390</v>
      </c>
      <c r="CT625" s="1352">
        <f t="shared" si="1672"/>
        <v>3390</v>
      </c>
      <c r="CU625" s="552">
        <f t="shared" si="1673"/>
        <v>3390</v>
      </c>
      <c r="CV625" s="553">
        <f t="shared" si="1673"/>
        <v>3390</v>
      </c>
      <c r="CW625" s="554">
        <f t="shared" si="1673"/>
        <v>3390</v>
      </c>
      <c r="CX625" s="554">
        <f t="shared" si="1673"/>
        <v>3390</v>
      </c>
      <c r="CY625" s="554">
        <f t="shared" si="1673"/>
        <v>3390</v>
      </c>
      <c r="CZ625" s="554">
        <f t="shared" si="1673"/>
        <v>3390</v>
      </c>
      <c r="DA625" s="554">
        <f t="shared" si="1673"/>
        <v>3390</v>
      </c>
      <c r="DB625" s="555">
        <f t="shared" si="1673"/>
        <v>3390</v>
      </c>
      <c r="DC625" s="555">
        <f t="shared" si="1673"/>
        <v>3390</v>
      </c>
      <c r="DD625" s="555">
        <f t="shared" si="1673"/>
        <v>3390</v>
      </c>
      <c r="DE625" s="554">
        <f t="shared" si="1674"/>
        <v>3390</v>
      </c>
      <c r="DF625" s="554">
        <f t="shared" si="1674"/>
        <v>3390</v>
      </c>
      <c r="DG625" s="554">
        <f t="shared" si="1674"/>
        <v>3390</v>
      </c>
      <c r="DH625" s="554">
        <f t="shared" si="1674"/>
        <v>3390</v>
      </c>
      <c r="DI625" s="554">
        <f t="shared" si="1674"/>
        <v>3390</v>
      </c>
      <c r="DJ625" s="553">
        <f t="shared" si="1674"/>
        <v>3390</v>
      </c>
      <c r="DK625" s="552">
        <f t="shared" si="167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4" t="str">
        <f t="shared" si="1672"/>
        <v/>
      </c>
      <c r="CF626" s="1355" t="str">
        <f t="shared" si="1672"/>
        <v/>
      </c>
      <c r="CG626" s="1355" t="str">
        <f t="shared" si="1672"/>
        <v/>
      </c>
      <c r="CH626" s="1355" t="str">
        <f t="shared" si="1672"/>
        <v/>
      </c>
      <c r="CI626" s="1355" t="str">
        <f t="shared" si="1672"/>
        <v/>
      </c>
      <c r="CJ626" s="1355">
        <f t="shared" si="1672"/>
        <v>6.0309553460238391E-3</v>
      </c>
      <c r="CK626" s="1356">
        <f t="shared" si="1672"/>
        <v>6.6340508806262228E-3</v>
      </c>
      <c r="CL626" s="1356">
        <f t="shared" si="1672"/>
        <v>3.3170254403131115E-2</v>
      </c>
      <c r="CM626" s="1356">
        <f t="shared" si="1672"/>
        <v>3.9804305283757335E-2</v>
      </c>
      <c r="CN626" s="1355">
        <f t="shared" si="1672"/>
        <v>5.3072407045009783E-2</v>
      </c>
      <c r="CO626" s="1355">
        <f t="shared" si="1672"/>
        <v>5.8969341161121985E-2</v>
      </c>
      <c r="CP626" s="1355" t="str">
        <f t="shared" si="1672"/>
        <v/>
      </c>
      <c r="CQ626" s="1355" t="str">
        <f t="shared" si="1672"/>
        <v/>
      </c>
      <c r="CR626" s="1355" t="str">
        <f t="shared" si="1672"/>
        <v/>
      </c>
      <c r="CS626" s="1354" t="str">
        <f t="shared" si="1672"/>
        <v/>
      </c>
      <c r="CT626" s="1357" t="str">
        <f t="shared" si="1672"/>
        <v/>
      </c>
      <c r="CU626" s="540" t="str">
        <f t="shared" si="1673"/>
        <v/>
      </c>
      <c r="CV626" s="541" t="str">
        <f t="shared" si="1673"/>
        <v/>
      </c>
      <c r="CW626" s="542" t="str">
        <f t="shared" si="1673"/>
        <v/>
      </c>
      <c r="CX626" s="542" t="str">
        <f t="shared" si="1673"/>
        <v/>
      </c>
      <c r="CY626" s="542" t="str">
        <f t="shared" si="1673"/>
        <v/>
      </c>
      <c r="CZ626" s="542" t="str">
        <f t="shared" si="1673"/>
        <v/>
      </c>
      <c r="DA626" s="542">
        <f t="shared" si="1673"/>
        <v>6.0309553460238391E-3</v>
      </c>
      <c r="DB626" s="543">
        <f t="shared" si="1673"/>
        <v>6.6340508806262228E-3</v>
      </c>
      <c r="DC626" s="543">
        <f t="shared" si="1673"/>
        <v>3.3170254403131115E-2</v>
      </c>
      <c r="DD626" s="543">
        <f t="shared" si="1673"/>
        <v>3.9804305283757335E-2</v>
      </c>
      <c r="DE626" s="542">
        <f t="shared" si="1674"/>
        <v>5.3072407045009783E-2</v>
      </c>
      <c r="DF626" s="542">
        <f t="shared" si="1674"/>
        <v>5.8969341161121985E-2</v>
      </c>
      <c r="DG626" s="542" t="str">
        <f t="shared" si="1674"/>
        <v/>
      </c>
      <c r="DH626" s="542" t="str">
        <f t="shared" si="1674"/>
        <v/>
      </c>
      <c r="DI626" s="542" t="str">
        <f t="shared" si="1674"/>
        <v/>
      </c>
      <c r="DJ626" s="541" t="str">
        <f t="shared" si="1674"/>
        <v/>
      </c>
      <c r="DK626" s="540" t="str">
        <f t="shared" si="1674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285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8" t="str">
        <f t="shared" ref="CD627:CS628" si="167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1679"/>
        <v/>
      </c>
      <c r="CF627" s="1350" t="str">
        <f t="shared" si="1679"/>
        <v/>
      </c>
      <c r="CG627" s="1350" t="str">
        <f t="shared" si="1679"/>
        <v/>
      </c>
      <c r="CH627" s="1350" t="str">
        <f t="shared" si="1679"/>
        <v/>
      </c>
      <c r="CI627" s="1350" t="str">
        <f t="shared" si="1679"/>
        <v/>
      </c>
      <c r="CJ627" s="1350">
        <f t="shared" si="1679"/>
        <v>4.1660000000000004</v>
      </c>
      <c r="CK627" s="1351">
        <f t="shared" si="1679"/>
        <v>9</v>
      </c>
      <c r="CL627" s="1351">
        <f t="shared" si="1679"/>
        <v>10</v>
      </c>
      <c r="CM627" s="1351">
        <f t="shared" si="1679"/>
        <v>12</v>
      </c>
      <c r="CN627" s="1350">
        <f t="shared" si="1679"/>
        <v>12</v>
      </c>
      <c r="CO627" s="1350">
        <f t="shared" si="1679"/>
        <v>15</v>
      </c>
      <c r="CP627" s="1350" t="str">
        <f t="shared" si="1679"/>
        <v/>
      </c>
      <c r="CQ627" s="1350" t="str">
        <f t="shared" si="1679"/>
        <v/>
      </c>
      <c r="CR627" s="1350" t="str">
        <f t="shared" si="1679"/>
        <v/>
      </c>
      <c r="CS627" s="1349" t="str">
        <f t="shared" si="1679"/>
        <v/>
      </c>
      <c r="CT627" s="1352" t="str">
        <f t="shared" ref="CE627:CT628" si="168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3"/>
        <v/>
      </c>
      <c r="CV627" s="553" t="str">
        <f t="shared" si="1673"/>
        <v/>
      </c>
      <c r="CW627" s="554" t="str">
        <f t="shared" si="1673"/>
        <v/>
      </c>
      <c r="CX627" s="554" t="str">
        <f t="shared" si="1673"/>
        <v/>
      </c>
      <c r="CY627" s="554" t="str">
        <f t="shared" si="1673"/>
        <v/>
      </c>
      <c r="CZ627" s="554" t="str">
        <f t="shared" si="1673"/>
        <v/>
      </c>
      <c r="DA627" s="554">
        <f t="shared" si="1673"/>
        <v>4.1660000000000004</v>
      </c>
      <c r="DB627" s="555">
        <f t="shared" si="1673"/>
        <v>9</v>
      </c>
      <c r="DC627" s="555">
        <f t="shared" si="1673"/>
        <v>10</v>
      </c>
      <c r="DD627" s="555">
        <f t="shared" si="1673"/>
        <v>12</v>
      </c>
      <c r="DE627" s="554">
        <f t="shared" si="1674"/>
        <v>12</v>
      </c>
      <c r="DF627" s="554">
        <f t="shared" si="1674"/>
        <v>15</v>
      </c>
      <c r="DG627" s="554" t="str">
        <f t="shared" si="1674"/>
        <v/>
      </c>
      <c r="DH627" s="554" t="str">
        <f t="shared" si="1674"/>
        <v/>
      </c>
      <c r="DI627" s="554" t="str">
        <f t="shared" si="1674"/>
        <v/>
      </c>
      <c r="DJ627" s="553" t="str">
        <f t="shared" si="1674"/>
        <v/>
      </c>
      <c r="DK627" s="552" t="str">
        <f t="shared" si="1674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283</v>
      </c>
      <c r="B628" s="633" t="str">
        <f t="shared" ref="B628:R628" si="1681">IF(B627="","",B624*B627)</f>
        <v/>
      </c>
      <c r="C628" s="633" t="str">
        <f t="shared" si="1681"/>
        <v/>
      </c>
      <c r="D628" s="633" t="str">
        <f t="shared" si="1681"/>
        <v/>
      </c>
      <c r="E628" s="633" t="str">
        <f t="shared" si="1681"/>
        <v/>
      </c>
      <c r="F628" s="633" t="str">
        <f t="shared" si="1681"/>
        <v/>
      </c>
      <c r="G628" s="633" t="str">
        <f t="shared" si="1681"/>
        <v/>
      </c>
      <c r="H628" s="633" t="str">
        <f t="shared" si="1681"/>
        <v/>
      </c>
      <c r="I628" s="633" t="str">
        <f t="shared" si="1681"/>
        <v/>
      </c>
      <c r="J628" s="633">
        <f t="shared" si="1681"/>
        <v>108</v>
      </c>
      <c r="K628" s="633" t="str">
        <f t="shared" si="1681"/>
        <v/>
      </c>
      <c r="L628" s="633" t="str">
        <f t="shared" si="1681"/>
        <v/>
      </c>
      <c r="M628" s="633" t="str">
        <f t="shared" si="1681"/>
        <v/>
      </c>
      <c r="N628" s="633" t="str">
        <f t="shared" si="1681"/>
        <v/>
      </c>
      <c r="O628" s="633" t="str">
        <f t="shared" si="1681"/>
        <v/>
      </c>
      <c r="P628" s="633" t="str">
        <f t="shared" si="1681"/>
        <v/>
      </c>
      <c r="Q628" s="633" t="str">
        <f t="shared" si="1681"/>
        <v/>
      </c>
      <c r="R628" s="633" t="str">
        <f t="shared" si="1681"/>
        <v/>
      </c>
      <c r="S628" s="718"/>
      <c r="T628" s="633" t="str">
        <f t="shared" ref="T628:AJ628" si="1682">IF(T627="","",T624*T627)</f>
        <v/>
      </c>
      <c r="U628" s="633" t="str">
        <f t="shared" si="1682"/>
        <v/>
      </c>
      <c r="V628" s="633" t="str">
        <f t="shared" si="1682"/>
        <v/>
      </c>
      <c r="W628" s="633" t="str">
        <f t="shared" si="1682"/>
        <v/>
      </c>
      <c r="X628" s="633" t="str">
        <f t="shared" si="1682"/>
        <v/>
      </c>
      <c r="Y628" s="633">
        <f t="shared" si="1682"/>
        <v>30</v>
      </c>
      <c r="Z628" s="633">
        <f t="shared" si="1682"/>
        <v>1200</v>
      </c>
      <c r="AA628" s="633">
        <f t="shared" si="1682"/>
        <v>120</v>
      </c>
      <c r="AB628" s="633" t="str">
        <f t="shared" si="1682"/>
        <v/>
      </c>
      <c r="AC628" s="633" t="str">
        <f t="shared" si="1682"/>
        <v/>
      </c>
      <c r="AD628" s="633" t="str">
        <f t="shared" si="1682"/>
        <v/>
      </c>
      <c r="AE628" s="633" t="str">
        <f t="shared" si="1682"/>
        <v/>
      </c>
      <c r="AF628" s="633" t="str">
        <f t="shared" si="1682"/>
        <v/>
      </c>
      <c r="AG628" s="633" t="str">
        <f t="shared" si="1682"/>
        <v/>
      </c>
      <c r="AH628" s="633" t="str">
        <f t="shared" si="1682"/>
        <v/>
      </c>
      <c r="AI628" s="633" t="str">
        <f t="shared" si="1682"/>
        <v/>
      </c>
      <c r="AJ628" s="633" t="str">
        <f t="shared" si="1682"/>
        <v/>
      </c>
      <c r="AK628" s="718"/>
      <c r="AL628" s="633">
        <f t="shared" ref="AL628:BB628" si="1683">IF(AL627="","",AL624*AL627)</f>
        <v>720</v>
      </c>
      <c r="AM628" s="633" t="str">
        <f t="shared" si="1683"/>
        <v/>
      </c>
      <c r="AN628" s="633">
        <f t="shared" si="1683"/>
        <v>300</v>
      </c>
      <c r="AO628" s="633" t="str">
        <f t="shared" si="1683"/>
        <v/>
      </c>
      <c r="AP628" s="633" t="str">
        <f t="shared" si="1683"/>
        <v/>
      </c>
      <c r="AQ628" s="633">
        <f t="shared" si="1683"/>
        <v>240</v>
      </c>
      <c r="AR628" s="633">
        <f t="shared" si="1683"/>
        <v>150</v>
      </c>
      <c r="AS628" s="633" t="str">
        <f t="shared" si="1683"/>
        <v/>
      </c>
      <c r="AT628" s="633" t="str">
        <f t="shared" si="1683"/>
        <v/>
      </c>
      <c r="AU628" s="633" t="str">
        <f t="shared" si="1683"/>
        <v/>
      </c>
      <c r="AV628" s="633" t="str">
        <f t="shared" si="1683"/>
        <v/>
      </c>
      <c r="AW628" s="633" t="str">
        <f t="shared" si="1683"/>
        <v/>
      </c>
      <c r="AX628" s="633" t="str">
        <f t="shared" si="1683"/>
        <v/>
      </c>
      <c r="AY628" s="633" t="str">
        <f t="shared" si="1683"/>
        <v/>
      </c>
      <c r="AZ628" s="633" t="str">
        <f t="shared" si="1683"/>
        <v/>
      </c>
      <c r="BA628" s="633" t="str">
        <f t="shared" si="1683"/>
        <v/>
      </c>
      <c r="BB628" s="633" t="str">
        <f t="shared" si="1683"/>
        <v/>
      </c>
      <c r="BC628" s="718"/>
      <c r="BD628" s="633">
        <f t="shared" ref="BD628:BT628" si="1684">IF(BD627="","",BD624*BD627)</f>
        <v>374.94000000000005</v>
      </c>
      <c r="BE628" s="633">
        <f t="shared" si="1684"/>
        <v>720</v>
      </c>
      <c r="BF628" s="633">
        <f t="shared" si="1684"/>
        <v>1800</v>
      </c>
      <c r="BG628" s="633">
        <f t="shared" si="1684"/>
        <v>2160</v>
      </c>
      <c r="BH628" s="633">
        <f t="shared" si="1684"/>
        <v>300</v>
      </c>
      <c r="BI628" s="633" t="str">
        <f t="shared" si="1684"/>
        <v/>
      </c>
      <c r="BJ628" s="633">
        <f t="shared" si="1684"/>
        <v>1800</v>
      </c>
      <c r="BK628" s="633" t="str">
        <f t="shared" si="1684"/>
        <v/>
      </c>
      <c r="BL628" s="633" t="str">
        <f t="shared" si="1684"/>
        <v/>
      </c>
      <c r="BM628" s="633" t="str">
        <f t="shared" si="1684"/>
        <v/>
      </c>
      <c r="BN628" s="633" t="str">
        <f t="shared" si="1684"/>
        <v/>
      </c>
      <c r="BO628" s="633" t="str">
        <f t="shared" si="1684"/>
        <v/>
      </c>
      <c r="BP628" s="633" t="str">
        <f t="shared" si="1684"/>
        <v/>
      </c>
      <c r="BQ628" s="633" t="str">
        <f t="shared" si="1684"/>
        <v/>
      </c>
      <c r="BR628" s="633" t="str">
        <f t="shared" si="1684"/>
        <v/>
      </c>
      <c r="BS628" s="633" t="str">
        <f t="shared" si="1684"/>
        <v/>
      </c>
      <c r="BT628" s="633" t="str">
        <f t="shared" si="1684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8" t="str">
        <f t="shared" si="1679"/>
        <v/>
      </c>
      <c r="CE628" s="1349" t="str">
        <f t="shared" si="1680"/>
        <v/>
      </c>
      <c r="CF628" s="1350" t="str">
        <f t="shared" si="1680"/>
        <v/>
      </c>
      <c r="CG628" s="1350" t="str">
        <f t="shared" si="1680"/>
        <v/>
      </c>
      <c r="CH628" s="1350" t="str">
        <f t="shared" si="1680"/>
        <v/>
      </c>
      <c r="CI628" s="1350" t="str">
        <f t="shared" si="1680"/>
        <v/>
      </c>
      <c r="CJ628" s="1350">
        <f t="shared" si="1680"/>
        <v>300</v>
      </c>
      <c r="CK628" s="1351">
        <f t="shared" si="1680"/>
        <v>374.94000000000005</v>
      </c>
      <c r="CL628" s="1351">
        <f t="shared" si="1680"/>
        <v>720</v>
      </c>
      <c r="CM628" s="1351">
        <f t="shared" si="1680"/>
        <v>1800</v>
      </c>
      <c r="CN628" s="1350">
        <f t="shared" si="1680"/>
        <v>1800</v>
      </c>
      <c r="CO628" s="1350">
        <f t="shared" si="1680"/>
        <v>2160</v>
      </c>
      <c r="CP628" s="1350" t="str">
        <f t="shared" si="1680"/>
        <v/>
      </c>
      <c r="CQ628" s="1350" t="str">
        <f t="shared" si="1680"/>
        <v/>
      </c>
      <c r="CR628" s="1350" t="str">
        <f t="shared" si="1680"/>
        <v/>
      </c>
      <c r="CS628" s="1349" t="str">
        <f t="shared" si="1680"/>
        <v/>
      </c>
      <c r="CT628" s="1352" t="str">
        <f t="shared" si="1680"/>
        <v/>
      </c>
      <c r="CU628" s="552" t="str">
        <f t="shared" si="1673"/>
        <v/>
      </c>
      <c r="CV628" s="553" t="str">
        <f t="shared" si="1673"/>
        <v/>
      </c>
      <c r="CW628" s="554" t="str">
        <f t="shared" si="1673"/>
        <v/>
      </c>
      <c r="CX628" s="554" t="str">
        <f t="shared" si="1673"/>
        <v/>
      </c>
      <c r="CY628" s="554" t="str">
        <f t="shared" si="1673"/>
        <v/>
      </c>
      <c r="CZ628" s="554" t="str">
        <f t="shared" si="1673"/>
        <v/>
      </c>
      <c r="DA628" s="554">
        <f t="shared" si="1673"/>
        <v>300</v>
      </c>
      <c r="DB628" s="555">
        <f t="shared" si="1673"/>
        <v>374.94000000000005</v>
      </c>
      <c r="DC628" s="555">
        <f t="shared" si="1673"/>
        <v>720</v>
      </c>
      <c r="DD628" s="555">
        <f t="shared" si="1673"/>
        <v>1800</v>
      </c>
      <c r="DE628" s="554">
        <f t="shared" si="1674"/>
        <v>1800</v>
      </c>
      <c r="DF628" s="554">
        <f t="shared" si="1674"/>
        <v>2160</v>
      </c>
      <c r="DG628" s="554" t="str">
        <f t="shared" si="1674"/>
        <v/>
      </c>
      <c r="DH628" s="554" t="str">
        <f t="shared" si="1674"/>
        <v/>
      </c>
      <c r="DI628" s="554" t="str">
        <f t="shared" si="1674"/>
        <v/>
      </c>
      <c r="DJ628" s="553" t="str">
        <f t="shared" si="1674"/>
        <v/>
      </c>
      <c r="DK628" s="552" t="str">
        <f t="shared" si="1674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3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3"/>
      <c r="CE629" s="1373"/>
      <c r="CF629" s="1373"/>
      <c r="CG629" s="1373"/>
      <c r="CH629" s="1373"/>
      <c r="CI629" s="1373"/>
      <c r="CJ629" s="1373"/>
      <c r="CK629" s="1373"/>
      <c r="CL629" s="1373"/>
      <c r="CM629" s="1373"/>
      <c r="CN629" s="1373"/>
      <c r="CO629" s="1373"/>
      <c r="CP629" s="1373"/>
      <c r="CQ629" s="1373"/>
      <c r="CR629" s="1373"/>
      <c r="CS629" s="1373"/>
      <c r="CT629" s="1374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8" t="str">
        <f t="shared" ref="CD630:CS631" si="168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9" t="str">
        <f t="shared" si="1685"/>
        <v/>
      </c>
      <c r="CF630" s="1350" t="str">
        <f t="shared" si="1685"/>
        <v/>
      </c>
      <c r="CG630" s="1350" t="str">
        <f t="shared" si="1685"/>
        <v/>
      </c>
      <c r="CH630" s="1350" t="str">
        <f t="shared" si="1685"/>
        <v/>
      </c>
      <c r="CI630" s="1350" t="str">
        <f t="shared" si="1685"/>
        <v/>
      </c>
      <c r="CJ630" s="1350" t="str">
        <f t="shared" si="1685"/>
        <v/>
      </c>
      <c r="CK630" s="1351" t="str">
        <f t="shared" si="1685"/>
        <v/>
      </c>
      <c r="CL630" s="1351" t="str">
        <f t="shared" si="1685"/>
        <v/>
      </c>
      <c r="CM630" s="1351" t="str">
        <f t="shared" si="1685"/>
        <v/>
      </c>
      <c r="CN630" s="1350" t="str">
        <f t="shared" si="1685"/>
        <v/>
      </c>
      <c r="CO630" s="1350" t="str">
        <f t="shared" si="1685"/>
        <v/>
      </c>
      <c r="CP630" s="1350" t="str">
        <f t="shared" si="1685"/>
        <v/>
      </c>
      <c r="CQ630" s="1350" t="str">
        <f t="shared" si="1685"/>
        <v/>
      </c>
      <c r="CR630" s="1350" t="str">
        <f t="shared" si="1685"/>
        <v/>
      </c>
      <c r="CS630" s="1349" t="str">
        <f t="shared" si="1685"/>
        <v/>
      </c>
      <c r="CT630" s="1352" t="str">
        <f t="shared" ref="CE630:CT632" si="168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7"/>
        <v/>
      </c>
      <c r="CW630" s="554" t="str">
        <f t="shared" si="1687"/>
        <v/>
      </c>
      <c r="CX630" s="554" t="str">
        <f t="shared" si="1687"/>
        <v/>
      </c>
      <c r="CY630" s="554" t="str">
        <f t="shared" si="1687"/>
        <v/>
      </c>
      <c r="CZ630" s="554" t="str">
        <f t="shared" si="1687"/>
        <v/>
      </c>
      <c r="DA630" s="554" t="str">
        <f t="shared" si="1687"/>
        <v/>
      </c>
      <c r="DB630" s="555" t="str">
        <f t="shared" si="1687"/>
        <v/>
      </c>
      <c r="DC630" s="555" t="str">
        <f t="shared" si="1687"/>
        <v/>
      </c>
      <c r="DD630" s="555" t="str">
        <f t="shared" si="1687"/>
        <v/>
      </c>
      <c r="DE630" s="554" t="str">
        <f t="shared" ref="DE630:DK634" si="168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88"/>
        <v/>
      </c>
      <c r="DG630" s="554" t="str">
        <f t="shared" si="1688"/>
        <v/>
      </c>
      <c r="DH630" s="554" t="str">
        <f t="shared" si="1688"/>
        <v/>
      </c>
      <c r="DI630" s="554" t="str">
        <f t="shared" si="1688"/>
        <v/>
      </c>
      <c r="DJ630" s="553" t="str">
        <f t="shared" si="1688"/>
        <v/>
      </c>
      <c r="DK630" s="552" t="str">
        <f t="shared" si="1688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89">470*$K$1</f>
        <v>470</v>
      </c>
      <c r="D631" s="614">
        <f t="shared" si="1689"/>
        <v>470</v>
      </c>
      <c r="E631" s="614">
        <f t="shared" si="1689"/>
        <v>470</v>
      </c>
      <c r="F631" s="614">
        <f t="shared" si="1689"/>
        <v>470</v>
      </c>
      <c r="G631" s="614">
        <f t="shared" si="1689"/>
        <v>470</v>
      </c>
      <c r="H631" s="614">
        <f t="shared" si="1689"/>
        <v>470</v>
      </c>
      <c r="I631" s="614">
        <f t="shared" si="1689"/>
        <v>470</v>
      </c>
      <c r="J631" s="614">
        <f t="shared" si="1689"/>
        <v>470</v>
      </c>
      <c r="K631" s="614">
        <f t="shared" si="1689"/>
        <v>470</v>
      </c>
      <c r="L631" s="614">
        <f t="shared" si="1689"/>
        <v>470</v>
      </c>
      <c r="M631" s="614">
        <f t="shared" si="1689"/>
        <v>470</v>
      </c>
      <c r="N631" s="614">
        <f t="shared" si="1689"/>
        <v>470</v>
      </c>
      <c r="O631" s="614">
        <f t="shared" si="1689"/>
        <v>470</v>
      </c>
      <c r="P631" s="614">
        <f t="shared" si="1689"/>
        <v>470</v>
      </c>
      <c r="Q631" s="614">
        <f t="shared" si="1689"/>
        <v>470</v>
      </c>
      <c r="R631" s="614">
        <f t="shared" si="1689"/>
        <v>470</v>
      </c>
      <c r="S631" s="718"/>
      <c r="T631" s="614">
        <f>470*$K$1</f>
        <v>470</v>
      </c>
      <c r="U631" s="614">
        <f t="shared" ref="U631:AJ631" si="1690">470*$K$1</f>
        <v>470</v>
      </c>
      <c r="V631" s="614">
        <f t="shared" si="1690"/>
        <v>470</v>
      </c>
      <c r="W631" s="614">
        <f t="shared" si="1690"/>
        <v>470</v>
      </c>
      <c r="X631" s="614">
        <f t="shared" si="1690"/>
        <v>470</v>
      </c>
      <c r="Y631" s="614">
        <f t="shared" si="1690"/>
        <v>470</v>
      </c>
      <c r="Z631" s="614">
        <f t="shared" si="1690"/>
        <v>470</v>
      </c>
      <c r="AA631" s="614">
        <f t="shared" si="1690"/>
        <v>470</v>
      </c>
      <c r="AB631" s="614">
        <f t="shared" si="1690"/>
        <v>470</v>
      </c>
      <c r="AC631" s="614">
        <f t="shared" si="1690"/>
        <v>470</v>
      </c>
      <c r="AD631" s="614">
        <f t="shared" si="1690"/>
        <v>470</v>
      </c>
      <c r="AE631" s="614">
        <f t="shared" si="1690"/>
        <v>470</v>
      </c>
      <c r="AF631" s="614">
        <f t="shared" si="1690"/>
        <v>470</v>
      </c>
      <c r="AG631" s="614">
        <f t="shared" si="1690"/>
        <v>470</v>
      </c>
      <c r="AH631" s="614">
        <f t="shared" si="1690"/>
        <v>470</v>
      </c>
      <c r="AI631" s="614">
        <f t="shared" si="1690"/>
        <v>470</v>
      </c>
      <c r="AJ631" s="614">
        <f t="shared" si="1690"/>
        <v>470</v>
      </c>
      <c r="AK631" s="718"/>
      <c r="AL631" s="614">
        <f>470*$K$1</f>
        <v>470</v>
      </c>
      <c r="AM631" s="614">
        <f t="shared" ref="AM631:BB631" si="1691">470*$K$1</f>
        <v>470</v>
      </c>
      <c r="AN631" s="614">
        <f t="shared" si="1691"/>
        <v>470</v>
      </c>
      <c r="AO631" s="614">
        <f t="shared" si="1691"/>
        <v>470</v>
      </c>
      <c r="AP631" s="614">
        <v>470</v>
      </c>
      <c r="AQ631" s="614">
        <f t="shared" si="1691"/>
        <v>470</v>
      </c>
      <c r="AR631" s="614">
        <v>0</v>
      </c>
      <c r="AS631" s="614">
        <f t="shared" si="1691"/>
        <v>470</v>
      </c>
      <c r="AT631" s="614">
        <v>470</v>
      </c>
      <c r="AU631" s="614">
        <f t="shared" si="1691"/>
        <v>470</v>
      </c>
      <c r="AV631" s="614">
        <f t="shared" si="1691"/>
        <v>470</v>
      </c>
      <c r="AW631" s="614">
        <f t="shared" si="1691"/>
        <v>470</v>
      </c>
      <c r="AX631" s="614">
        <f t="shared" si="1691"/>
        <v>470</v>
      </c>
      <c r="AY631" s="614">
        <f t="shared" si="1691"/>
        <v>470</v>
      </c>
      <c r="AZ631" s="614">
        <f t="shared" si="1691"/>
        <v>470</v>
      </c>
      <c r="BA631" s="614">
        <f t="shared" si="1691"/>
        <v>470</v>
      </c>
      <c r="BB631" s="614">
        <f t="shared" si="1691"/>
        <v>470</v>
      </c>
      <c r="BC631" s="718"/>
      <c r="BD631" s="614">
        <f>470*$K$1</f>
        <v>470</v>
      </c>
      <c r="BE631" s="614">
        <f t="shared" ref="BE631:BY631" si="1692">470*$K$1</f>
        <v>470</v>
      </c>
      <c r="BF631" s="614">
        <f t="shared" si="1692"/>
        <v>470</v>
      </c>
      <c r="BG631" s="614">
        <f t="shared" si="1692"/>
        <v>470</v>
      </c>
      <c r="BH631" s="614">
        <f t="shared" si="1692"/>
        <v>470</v>
      </c>
      <c r="BI631" s="614">
        <f t="shared" si="1692"/>
        <v>470</v>
      </c>
      <c r="BJ631" s="614">
        <f t="shared" si="1692"/>
        <v>470</v>
      </c>
      <c r="BK631" s="614">
        <f t="shared" si="1692"/>
        <v>470</v>
      </c>
      <c r="BL631" s="614">
        <f t="shared" si="1692"/>
        <v>470</v>
      </c>
      <c r="BM631" s="614">
        <f t="shared" si="1692"/>
        <v>470</v>
      </c>
      <c r="BN631" s="614">
        <f t="shared" si="1692"/>
        <v>470</v>
      </c>
      <c r="BO631" s="614">
        <f t="shared" si="1692"/>
        <v>470</v>
      </c>
      <c r="BP631" s="614">
        <f t="shared" si="1692"/>
        <v>470</v>
      </c>
      <c r="BQ631" s="614">
        <f t="shared" si="1692"/>
        <v>470</v>
      </c>
      <c r="BR631" s="614">
        <f t="shared" si="1692"/>
        <v>470</v>
      </c>
      <c r="BS631" s="614">
        <f t="shared" si="1692"/>
        <v>470</v>
      </c>
      <c r="BT631" s="614">
        <f t="shared" si="1692"/>
        <v>470</v>
      </c>
      <c r="BU631" s="718"/>
      <c r="BV631" s="614">
        <f t="shared" si="1692"/>
        <v>470</v>
      </c>
      <c r="BW631" s="614">
        <f t="shared" si="1692"/>
        <v>470</v>
      </c>
      <c r="BX631" s="614">
        <f t="shared" si="1692"/>
        <v>470</v>
      </c>
      <c r="BY631" s="614">
        <f t="shared" si="1692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8">
        <f t="shared" si="1685"/>
        <v>470</v>
      </c>
      <c r="CE631" s="1349">
        <f t="shared" si="1686"/>
        <v>470</v>
      </c>
      <c r="CF631" s="1350">
        <f t="shared" si="1686"/>
        <v>470</v>
      </c>
      <c r="CG631" s="1350">
        <f t="shared" si="1686"/>
        <v>470</v>
      </c>
      <c r="CH631" s="1350">
        <f t="shared" si="1686"/>
        <v>470</v>
      </c>
      <c r="CI631" s="1350">
        <f t="shared" si="1686"/>
        <v>470</v>
      </c>
      <c r="CJ631" s="1350">
        <f t="shared" si="1686"/>
        <v>470</v>
      </c>
      <c r="CK631" s="1351">
        <f t="shared" si="1686"/>
        <v>470</v>
      </c>
      <c r="CL631" s="1351">
        <f t="shared" si="1686"/>
        <v>470</v>
      </c>
      <c r="CM631" s="1351">
        <f t="shared" si="1686"/>
        <v>470</v>
      </c>
      <c r="CN631" s="1350">
        <f t="shared" si="1686"/>
        <v>470</v>
      </c>
      <c r="CO631" s="1350">
        <f t="shared" si="1686"/>
        <v>470</v>
      </c>
      <c r="CP631" s="1350">
        <f t="shared" si="1686"/>
        <v>470</v>
      </c>
      <c r="CQ631" s="1350">
        <f t="shared" si="1686"/>
        <v>470</v>
      </c>
      <c r="CR631" s="1350">
        <f t="shared" si="1686"/>
        <v>470</v>
      </c>
      <c r="CS631" s="1349">
        <f t="shared" si="1686"/>
        <v>470</v>
      </c>
      <c r="CT631" s="1352">
        <f t="shared" si="1686"/>
        <v>470</v>
      </c>
      <c r="CU631" s="552">
        <f t="shared" si="1687"/>
        <v>470</v>
      </c>
      <c r="CV631" s="553">
        <f t="shared" si="1687"/>
        <v>470</v>
      </c>
      <c r="CW631" s="554">
        <f t="shared" si="1687"/>
        <v>470</v>
      </c>
      <c r="CX631" s="554">
        <f t="shared" si="1687"/>
        <v>470</v>
      </c>
      <c r="CY631" s="554">
        <f t="shared" si="1687"/>
        <v>470</v>
      </c>
      <c r="CZ631" s="554">
        <f t="shared" si="1687"/>
        <v>470</v>
      </c>
      <c r="DA631" s="554">
        <f t="shared" si="1687"/>
        <v>470</v>
      </c>
      <c r="DB631" s="555">
        <f t="shared" si="1687"/>
        <v>470</v>
      </c>
      <c r="DC631" s="555">
        <f t="shared" si="1687"/>
        <v>470</v>
      </c>
      <c r="DD631" s="555">
        <f t="shared" si="1687"/>
        <v>470</v>
      </c>
      <c r="DE631" s="554">
        <f t="shared" si="1688"/>
        <v>470</v>
      </c>
      <c r="DF631" s="554">
        <f t="shared" si="1688"/>
        <v>470</v>
      </c>
      <c r="DG631" s="554">
        <f t="shared" si="1688"/>
        <v>470</v>
      </c>
      <c r="DH631" s="554">
        <f t="shared" si="1688"/>
        <v>470</v>
      </c>
      <c r="DI631" s="554">
        <f t="shared" si="1688"/>
        <v>470</v>
      </c>
      <c r="DJ631" s="553">
        <f t="shared" si="1688"/>
        <v>470</v>
      </c>
      <c r="DK631" s="552">
        <f t="shared" si="1688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4" t="str">
        <f t="shared" si="1686"/>
        <v/>
      </c>
      <c r="CF632" s="1355" t="str">
        <f t="shared" si="1686"/>
        <v/>
      </c>
      <c r="CG632" s="1355" t="str">
        <f t="shared" si="1686"/>
        <v/>
      </c>
      <c r="CH632" s="1355" t="str">
        <f t="shared" si="1686"/>
        <v/>
      </c>
      <c r="CI632" s="1355" t="str">
        <f t="shared" si="1686"/>
        <v/>
      </c>
      <c r="CJ632" s="1355" t="str">
        <f t="shared" si="1686"/>
        <v/>
      </c>
      <c r="CK632" s="1356" t="str">
        <f t="shared" si="1686"/>
        <v/>
      </c>
      <c r="CL632" s="1356" t="str">
        <f t="shared" si="1686"/>
        <v/>
      </c>
      <c r="CM632" s="1356" t="str">
        <f t="shared" si="1686"/>
        <v/>
      </c>
      <c r="CN632" s="1355" t="str">
        <f t="shared" si="1686"/>
        <v/>
      </c>
      <c r="CO632" s="1355" t="str">
        <f t="shared" si="1686"/>
        <v/>
      </c>
      <c r="CP632" s="1355" t="str">
        <f t="shared" si="1686"/>
        <v/>
      </c>
      <c r="CQ632" s="1355" t="str">
        <f t="shared" si="1686"/>
        <v/>
      </c>
      <c r="CR632" s="1355" t="str">
        <f t="shared" si="1686"/>
        <v/>
      </c>
      <c r="CS632" s="1354" t="str">
        <f t="shared" si="1686"/>
        <v/>
      </c>
      <c r="CT632" s="1357" t="str">
        <f t="shared" si="1686"/>
        <v/>
      </c>
      <c r="CU632" s="540" t="str">
        <f t="shared" si="1687"/>
        <v/>
      </c>
      <c r="CV632" s="541" t="str">
        <f t="shared" si="1687"/>
        <v/>
      </c>
      <c r="CW632" s="542" t="str">
        <f t="shared" si="1687"/>
        <v/>
      </c>
      <c r="CX632" s="542" t="str">
        <f t="shared" si="1687"/>
        <v/>
      </c>
      <c r="CY632" s="542" t="str">
        <f t="shared" si="1687"/>
        <v/>
      </c>
      <c r="CZ632" s="542" t="str">
        <f t="shared" si="1687"/>
        <v/>
      </c>
      <c r="DA632" s="542" t="str">
        <f t="shared" si="1687"/>
        <v/>
      </c>
      <c r="DB632" s="543" t="str">
        <f t="shared" si="1687"/>
        <v/>
      </c>
      <c r="DC632" s="543" t="str">
        <f t="shared" si="1687"/>
        <v/>
      </c>
      <c r="DD632" s="543" t="str">
        <f t="shared" si="1687"/>
        <v/>
      </c>
      <c r="DE632" s="542" t="str">
        <f t="shared" si="1688"/>
        <v/>
      </c>
      <c r="DF632" s="542" t="str">
        <f t="shared" si="1688"/>
        <v/>
      </c>
      <c r="DG632" s="542" t="str">
        <f t="shared" si="1688"/>
        <v/>
      </c>
      <c r="DH632" s="542" t="str">
        <f t="shared" si="1688"/>
        <v/>
      </c>
      <c r="DI632" s="542" t="str">
        <f t="shared" si="1688"/>
        <v/>
      </c>
      <c r="DJ632" s="541" t="str">
        <f t="shared" si="1688"/>
        <v/>
      </c>
      <c r="DK632" s="540" t="str">
        <f t="shared" si="1688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8" t="str">
        <f t="shared" ref="CD633:CS633" si="169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1693"/>
        <v/>
      </c>
      <c r="CF633" s="1350" t="str">
        <f t="shared" si="1693"/>
        <v/>
      </c>
      <c r="CG633" s="1350" t="str">
        <f t="shared" si="1693"/>
        <v/>
      </c>
      <c r="CH633" s="1350" t="str">
        <f t="shared" si="1693"/>
        <v/>
      </c>
      <c r="CI633" s="1350" t="str">
        <f t="shared" si="1693"/>
        <v/>
      </c>
      <c r="CJ633" s="1350" t="str">
        <f t="shared" si="1693"/>
        <v/>
      </c>
      <c r="CK633" s="1351" t="str">
        <f t="shared" si="1693"/>
        <v/>
      </c>
      <c r="CL633" s="1351" t="str">
        <f t="shared" si="1693"/>
        <v/>
      </c>
      <c r="CM633" s="1351" t="str">
        <f t="shared" si="1693"/>
        <v/>
      </c>
      <c r="CN633" s="1350" t="str">
        <f t="shared" si="1693"/>
        <v/>
      </c>
      <c r="CO633" s="1350" t="str">
        <f t="shared" si="1693"/>
        <v/>
      </c>
      <c r="CP633" s="1350" t="str">
        <f t="shared" si="1693"/>
        <v/>
      </c>
      <c r="CQ633" s="1350" t="str">
        <f t="shared" si="1693"/>
        <v/>
      </c>
      <c r="CR633" s="1350" t="str">
        <f t="shared" si="1693"/>
        <v/>
      </c>
      <c r="CS633" s="1349" t="str">
        <f t="shared" si="1693"/>
        <v/>
      </c>
      <c r="CT633" s="1352" t="str">
        <f t="shared" ref="CE633:CT634" si="169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7"/>
        <v/>
      </c>
      <c r="CV633" s="553" t="str">
        <f t="shared" si="1687"/>
        <v/>
      </c>
      <c r="CW633" s="554" t="str">
        <f t="shared" si="1687"/>
        <v/>
      </c>
      <c r="CX633" s="554" t="str">
        <f t="shared" si="1687"/>
        <v/>
      </c>
      <c r="CY633" s="554" t="str">
        <f t="shared" si="1687"/>
        <v/>
      </c>
      <c r="CZ633" s="554" t="str">
        <f t="shared" si="1687"/>
        <v/>
      </c>
      <c r="DA633" s="554" t="str">
        <f t="shared" si="1687"/>
        <v/>
      </c>
      <c r="DB633" s="555" t="str">
        <f t="shared" si="1687"/>
        <v/>
      </c>
      <c r="DC633" s="555" t="str">
        <f t="shared" si="1687"/>
        <v/>
      </c>
      <c r="DD633" s="555" t="str">
        <f t="shared" si="1687"/>
        <v/>
      </c>
      <c r="DE633" s="554" t="str">
        <f t="shared" si="1688"/>
        <v/>
      </c>
      <c r="DF633" s="554" t="str">
        <f t="shared" si="1688"/>
        <v/>
      </c>
      <c r="DG633" s="554" t="str">
        <f t="shared" si="1688"/>
        <v/>
      </c>
      <c r="DH633" s="554" t="str">
        <f t="shared" si="1688"/>
        <v/>
      </c>
      <c r="DI633" s="554" t="str">
        <f t="shared" si="1688"/>
        <v/>
      </c>
      <c r="DJ633" s="553" t="str">
        <f t="shared" si="1688"/>
        <v/>
      </c>
      <c r="DK633" s="552" t="str">
        <f t="shared" si="1688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283</v>
      </c>
      <c r="B634" s="633" t="str">
        <f t="shared" ref="B634:R634" si="1695">IF(B633="","",B630*B633)</f>
        <v/>
      </c>
      <c r="C634" s="633" t="str">
        <f t="shared" si="1695"/>
        <v/>
      </c>
      <c r="D634" s="633" t="str">
        <f t="shared" si="1695"/>
        <v/>
      </c>
      <c r="E634" s="633" t="str">
        <f t="shared" si="1695"/>
        <v/>
      </c>
      <c r="F634" s="633" t="str">
        <f t="shared" si="1695"/>
        <v/>
      </c>
      <c r="G634" s="633" t="str">
        <f t="shared" si="1695"/>
        <v/>
      </c>
      <c r="H634" s="633" t="str">
        <f t="shared" si="1695"/>
        <v/>
      </c>
      <c r="I634" s="633" t="str">
        <f t="shared" si="1695"/>
        <v/>
      </c>
      <c r="J634" s="633" t="str">
        <f t="shared" si="1695"/>
        <v/>
      </c>
      <c r="K634" s="633" t="str">
        <f t="shared" si="1695"/>
        <v/>
      </c>
      <c r="L634" s="633" t="str">
        <f t="shared" si="1695"/>
        <v/>
      </c>
      <c r="M634" s="633" t="str">
        <f t="shared" si="1695"/>
        <v/>
      </c>
      <c r="N634" s="633" t="str">
        <f t="shared" si="1695"/>
        <v/>
      </c>
      <c r="O634" s="633" t="str">
        <f t="shared" si="1695"/>
        <v/>
      </c>
      <c r="P634" s="633" t="str">
        <f t="shared" si="1695"/>
        <v/>
      </c>
      <c r="Q634" s="633" t="str">
        <f t="shared" si="1695"/>
        <v/>
      </c>
      <c r="R634" s="633" t="str">
        <f t="shared" si="1695"/>
        <v/>
      </c>
      <c r="S634" s="718"/>
      <c r="T634" s="633" t="str">
        <f t="shared" ref="T634:AJ634" si="1696">IF(T633="","",T630*T633)</f>
        <v/>
      </c>
      <c r="U634" s="633" t="str">
        <f t="shared" si="1696"/>
        <v/>
      </c>
      <c r="V634" s="633" t="str">
        <f t="shared" si="1696"/>
        <v/>
      </c>
      <c r="W634" s="633" t="str">
        <f t="shared" si="1696"/>
        <v/>
      </c>
      <c r="X634" s="633" t="str">
        <f t="shared" si="1696"/>
        <v/>
      </c>
      <c r="Y634" s="633" t="str">
        <f t="shared" si="1696"/>
        <v/>
      </c>
      <c r="Z634" s="633" t="str">
        <f t="shared" si="1696"/>
        <v/>
      </c>
      <c r="AA634" s="633" t="str">
        <f t="shared" si="1696"/>
        <v/>
      </c>
      <c r="AB634" s="633" t="str">
        <f t="shared" si="1696"/>
        <v/>
      </c>
      <c r="AC634" s="633" t="str">
        <f t="shared" si="1696"/>
        <v/>
      </c>
      <c r="AD634" s="633" t="str">
        <f t="shared" si="1696"/>
        <v/>
      </c>
      <c r="AE634" s="633" t="str">
        <f t="shared" si="1696"/>
        <v/>
      </c>
      <c r="AF634" s="633" t="str">
        <f t="shared" si="1696"/>
        <v/>
      </c>
      <c r="AG634" s="633" t="str">
        <f t="shared" si="1696"/>
        <v/>
      </c>
      <c r="AH634" s="633" t="str">
        <f t="shared" si="1696"/>
        <v/>
      </c>
      <c r="AI634" s="633" t="str">
        <f t="shared" si="1696"/>
        <v/>
      </c>
      <c r="AJ634" s="633" t="str">
        <f t="shared" si="1696"/>
        <v/>
      </c>
      <c r="AK634" s="718"/>
      <c r="AL634" s="633" t="str">
        <f t="shared" ref="AL634:BB634" si="1697">IF(AL633="","",AL630*AL633)</f>
        <v/>
      </c>
      <c r="AM634" s="633" t="str">
        <f t="shared" si="1697"/>
        <v/>
      </c>
      <c r="AN634" s="633" t="str">
        <f t="shared" si="1697"/>
        <v/>
      </c>
      <c r="AO634" s="633" t="str">
        <f t="shared" si="1697"/>
        <v/>
      </c>
      <c r="AP634" s="633" t="str">
        <f t="shared" si="1697"/>
        <v/>
      </c>
      <c r="AQ634" s="633" t="str">
        <f t="shared" si="1697"/>
        <v/>
      </c>
      <c r="AR634" s="633" t="str">
        <f t="shared" si="1697"/>
        <v/>
      </c>
      <c r="AS634" s="633" t="str">
        <f t="shared" si="1697"/>
        <v/>
      </c>
      <c r="AT634" s="633" t="str">
        <f t="shared" si="1697"/>
        <v/>
      </c>
      <c r="AU634" s="633" t="str">
        <f t="shared" si="1697"/>
        <v/>
      </c>
      <c r="AV634" s="633" t="str">
        <f t="shared" si="1697"/>
        <v/>
      </c>
      <c r="AW634" s="633" t="str">
        <f t="shared" si="1697"/>
        <v/>
      </c>
      <c r="AX634" s="633" t="str">
        <f t="shared" si="1697"/>
        <v/>
      </c>
      <c r="AY634" s="633" t="str">
        <f t="shared" si="1697"/>
        <v/>
      </c>
      <c r="AZ634" s="633" t="str">
        <f t="shared" si="1697"/>
        <v/>
      </c>
      <c r="BA634" s="633" t="str">
        <f t="shared" si="1697"/>
        <v/>
      </c>
      <c r="BB634" s="633" t="str">
        <f t="shared" si="1697"/>
        <v/>
      </c>
      <c r="BC634" s="718"/>
      <c r="BD634" s="633" t="str">
        <f t="shared" ref="BD634:BT634" si="1698">IF(BD633="","",BD630*BD633)</f>
        <v/>
      </c>
      <c r="BE634" s="633" t="str">
        <f t="shared" si="1698"/>
        <v/>
      </c>
      <c r="BF634" s="633" t="str">
        <f t="shared" si="1698"/>
        <v/>
      </c>
      <c r="BG634" s="633" t="str">
        <f t="shared" si="1698"/>
        <v/>
      </c>
      <c r="BH634" s="633" t="str">
        <f t="shared" si="1698"/>
        <v/>
      </c>
      <c r="BI634" s="633" t="str">
        <f t="shared" si="1698"/>
        <v/>
      </c>
      <c r="BJ634" s="633" t="str">
        <f t="shared" si="1698"/>
        <v/>
      </c>
      <c r="BK634" s="633" t="str">
        <f t="shared" si="1698"/>
        <v/>
      </c>
      <c r="BL634" s="633" t="str">
        <f t="shared" si="1698"/>
        <v/>
      </c>
      <c r="BM634" s="633" t="str">
        <f t="shared" si="1698"/>
        <v/>
      </c>
      <c r="BN634" s="633" t="str">
        <f t="shared" si="1698"/>
        <v/>
      </c>
      <c r="BO634" s="633" t="str">
        <f t="shared" si="1698"/>
        <v/>
      </c>
      <c r="BP634" s="633" t="str">
        <f t="shared" si="1698"/>
        <v/>
      </c>
      <c r="BQ634" s="633" t="str">
        <f t="shared" si="1698"/>
        <v/>
      </c>
      <c r="BR634" s="633" t="str">
        <f t="shared" si="1698"/>
        <v/>
      </c>
      <c r="BS634" s="633" t="str">
        <f t="shared" si="1698"/>
        <v/>
      </c>
      <c r="BT634" s="633" t="str">
        <f t="shared" si="1698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694"/>
        <v/>
      </c>
      <c r="CF634" s="1350" t="str">
        <f t="shared" si="1694"/>
        <v/>
      </c>
      <c r="CG634" s="1350" t="str">
        <f t="shared" si="1694"/>
        <v/>
      </c>
      <c r="CH634" s="1350" t="str">
        <f t="shared" si="1694"/>
        <v/>
      </c>
      <c r="CI634" s="1350" t="str">
        <f t="shared" si="1694"/>
        <v/>
      </c>
      <c r="CJ634" s="1350" t="str">
        <f t="shared" si="1694"/>
        <v/>
      </c>
      <c r="CK634" s="1351" t="str">
        <f t="shared" si="1694"/>
        <v/>
      </c>
      <c r="CL634" s="1351" t="str">
        <f t="shared" si="1694"/>
        <v/>
      </c>
      <c r="CM634" s="1351" t="str">
        <f t="shared" si="1694"/>
        <v/>
      </c>
      <c r="CN634" s="1350" t="str">
        <f t="shared" si="1694"/>
        <v/>
      </c>
      <c r="CO634" s="1350" t="str">
        <f t="shared" si="1694"/>
        <v/>
      </c>
      <c r="CP634" s="1350" t="str">
        <f t="shared" si="1694"/>
        <v/>
      </c>
      <c r="CQ634" s="1350" t="str">
        <f t="shared" si="1694"/>
        <v/>
      </c>
      <c r="CR634" s="1350" t="str">
        <f t="shared" si="1694"/>
        <v/>
      </c>
      <c r="CS634" s="1349" t="str">
        <f t="shared" si="1694"/>
        <v/>
      </c>
      <c r="CT634" s="1352" t="str">
        <f t="shared" si="1694"/>
        <v/>
      </c>
      <c r="CU634" s="552" t="str">
        <f t="shared" si="1687"/>
        <v/>
      </c>
      <c r="CV634" s="553" t="str">
        <f t="shared" si="1687"/>
        <v/>
      </c>
      <c r="CW634" s="554" t="str">
        <f t="shared" si="1687"/>
        <v/>
      </c>
      <c r="CX634" s="554" t="str">
        <f t="shared" si="1687"/>
        <v/>
      </c>
      <c r="CY634" s="554" t="str">
        <f t="shared" si="1687"/>
        <v/>
      </c>
      <c r="CZ634" s="554" t="str">
        <f t="shared" si="1687"/>
        <v/>
      </c>
      <c r="DA634" s="554" t="str">
        <f t="shared" si="1687"/>
        <v/>
      </c>
      <c r="DB634" s="555" t="str">
        <f t="shared" si="1687"/>
        <v/>
      </c>
      <c r="DC634" s="555" t="str">
        <f t="shared" si="1687"/>
        <v/>
      </c>
      <c r="DD634" s="555" t="str">
        <f t="shared" si="1687"/>
        <v/>
      </c>
      <c r="DE634" s="554" t="str">
        <f t="shared" si="1688"/>
        <v/>
      </c>
      <c r="DF634" s="554" t="str">
        <f t="shared" si="1688"/>
        <v/>
      </c>
      <c r="DG634" s="554" t="str">
        <f t="shared" si="1688"/>
        <v/>
      </c>
      <c r="DH634" s="554" t="str">
        <f t="shared" si="1688"/>
        <v/>
      </c>
      <c r="DI634" s="554" t="str">
        <f t="shared" si="1688"/>
        <v/>
      </c>
      <c r="DJ634" s="553" t="str">
        <f t="shared" si="1688"/>
        <v/>
      </c>
      <c r="DK634" s="552" t="str">
        <f t="shared" si="1688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290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699">IF(DL635&lt;3,"",(SUM(B635:R635)-MIN(B635:R635)-MAX(B635:R635))/(DL635-2))</f>
        <v/>
      </c>
      <c r="CA635" s="593" t="str">
        <f t="shared" ref="CA635:CA642" si="1700">IF(DM635&lt;3,"",(SUM(T635:AJ635)-MIN(T635:AJ635)-MAX(T635:AJ635))/(DM635-2))</f>
        <v/>
      </c>
      <c r="CB635" s="593" t="str">
        <f t="shared" ref="CB635:CB642" si="1701">IF(DN635&lt;3,"",(SUM(AL635:BB635)-MIN(AL635:BB635)-MAX(AL635:BB635))/(DN635-2))</f>
        <v/>
      </c>
      <c r="CC635" s="691" t="str">
        <f t="shared" ref="CC635:CC642" si="1702">IF(DO635&lt;3,"",(SUM(BD635:BT635)-MIN(BD635:BT635)-MAX(BD635:BT635))/(DO635-2))</f>
        <v/>
      </c>
      <c r="CD635" s="1359"/>
      <c r="CE635" s="1359"/>
      <c r="CF635" s="1359"/>
      <c r="CG635" s="1359"/>
      <c r="CH635" s="1359"/>
      <c r="CI635" s="1359"/>
      <c r="CJ635" s="1359"/>
      <c r="CK635" s="1359"/>
      <c r="CL635" s="1359"/>
      <c r="CM635" s="1359"/>
      <c r="CN635" s="1359"/>
      <c r="CO635" s="1359"/>
      <c r="CP635" s="1359"/>
      <c r="CQ635" s="1359"/>
      <c r="CR635" s="1359"/>
      <c r="CS635" s="1359"/>
      <c r="CT635" s="136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699"/>
        <v/>
      </c>
      <c r="CA636" s="601" t="str">
        <f t="shared" si="1700"/>
        <v/>
      </c>
      <c r="CB636" s="601" t="str">
        <f t="shared" si="1701"/>
        <v/>
      </c>
      <c r="CC636" s="692" t="str">
        <f t="shared" si="1702"/>
        <v/>
      </c>
      <c r="CD636" s="1348" t="str">
        <f t="shared" ref="CD636:CM638" si="170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9" t="str">
        <f t="shared" si="1703"/>
        <v/>
      </c>
      <c r="CF636" s="1350" t="str">
        <f t="shared" si="1703"/>
        <v/>
      </c>
      <c r="CG636" s="1350" t="str">
        <f t="shared" si="1703"/>
        <v/>
      </c>
      <c r="CH636" s="1350" t="str">
        <f t="shared" si="1703"/>
        <v/>
      </c>
      <c r="CI636" s="1350" t="str">
        <f t="shared" si="1703"/>
        <v/>
      </c>
      <c r="CJ636" s="1350" t="str">
        <f t="shared" si="1703"/>
        <v/>
      </c>
      <c r="CK636" s="1351" t="str">
        <f t="shared" si="1703"/>
        <v/>
      </c>
      <c r="CL636" s="1351" t="str">
        <f t="shared" si="1703"/>
        <v/>
      </c>
      <c r="CM636" s="1351" t="str">
        <f t="shared" si="1703"/>
        <v/>
      </c>
      <c r="CN636" s="1350" t="str">
        <f t="shared" ref="CN636:CT638" si="170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0" t="str">
        <f t="shared" si="1704"/>
        <v/>
      </c>
      <c r="CP636" s="1350" t="str">
        <f t="shared" si="1704"/>
        <v/>
      </c>
      <c r="CQ636" s="1350" t="str">
        <f t="shared" si="1704"/>
        <v/>
      </c>
      <c r="CR636" s="1350" t="str">
        <f t="shared" si="1704"/>
        <v/>
      </c>
      <c r="CS636" s="1349" t="str">
        <f t="shared" si="1704"/>
        <v/>
      </c>
      <c r="CT636" s="1352" t="str">
        <f t="shared" si="1704"/>
        <v/>
      </c>
      <c r="CU636" s="552" t="str">
        <f t="shared" ref="CU636:CU641" si="170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0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0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1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1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2">COUNT(B636:R636)</f>
        <v>0</v>
      </c>
      <c r="DM636" s="106">
        <f t="shared" ref="DM636:DM641" si="1723">COUNT(T636:AJ636)</f>
        <v>0</v>
      </c>
      <c r="DN636" s="106">
        <f t="shared" ref="DN636:DN641" si="1724">COUNT(AL636:BB636)</f>
        <v>0</v>
      </c>
      <c r="DO636" s="106">
        <f t="shared" ref="DO636:DO641" si="1725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699"/>
        <v/>
      </c>
      <c r="CA637" s="601" t="str">
        <f t="shared" si="1700"/>
        <v/>
      </c>
      <c r="CB637" s="601" t="str">
        <f t="shared" si="1701"/>
        <v/>
      </c>
      <c r="CC637" s="692" t="str">
        <f t="shared" si="1702"/>
        <v/>
      </c>
      <c r="CD637" s="1348" t="str">
        <f t="shared" si="1703"/>
        <v/>
      </c>
      <c r="CE637" s="1349" t="str">
        <f t="shared" si="1703"/>
        <v/>
      </c>
      <c r="CF637" s="1350" t="str">
        <f t="shared" si="1703"/>
        <v/>
      </c>
      <c r="CG637" s="1350" t="str">
        <f t="shared" si="1703"/>
        <v/>
      </c>
      <c r="CH637" s="1350" t="str">
        <f t="shared" si="1703"/>
        <v/>
      </c>
      <c r="CI637" s="1350" t="str">
        <f t="shared" si="1703"/>
        <v/>
      </c>
      <c r="CJ637" s="1350" t="str">
        <f t="shared" si="1703"/>
        <v/>
      </c>
      <c r="CK637" s="1351" t="str">
        <f t="shared" si="1703"/>
        <v/>
      </c>
      <c r="CL637" s="1351" t="str">
        <f t="shared" si="1703"/>
        <v/>
      </c>
      <c r="CM637" s="1351" t="str">
        <f t="shared" si="1703"/>
        <v/>
      </c>
      <c r="CN637" s="1350" t="str">
        <f t="shared" si="1704"/>
        <v/>
      </c>
      <c r="CO637" s="1350" t="str">
        <f t="shared" si="1704"/>
        <v/>
      </c>
      <c r="CP637" s="1350" t="str">
        <f t="shared" si="1704"/>
        <v/>
      </c>
      <c r="CQ637" s="1350" t="str">
        <f t="shared" si="1704"/>
        <v/>
      </c>
      <c r="CR637" s="1350" t="str">
        <f t="shared" si="1704"/>
        <v/>
      </c>
      <c r="CS637" s="1349" t="str">
        <f t="shared" si="1704"/>
        <v/>
      </c>
      <c r="CT637" s="1352" t="str">
        <f t="shared" si="1704"/>
        <v/>
      </c>
      <c r="CU637" s="552" t="str">
        <f t="shared" si="1705"/>
        <v/>
      </c>
      <c r="CV637" s="553" t="str">
        <f t="shared" si="1706"/>
        <v/>
      </c>
      <c r="CW637" s="554" t="str">
        <f t="shared" si="1707"/>
        <v/>
      </c>
      <c r="CX637" s="554" t="str">
        <f t="shared" si="1708"/>
        <v/>
      </c>
      <c r="CY637" s="554" t="str">
        <f t="shared" si="1709"/>
        <v/>
      </c>
      <c r="CZ637" s="554" t="str">
        <f t="shared" si="1710"/>
        <v/>
      </c>
      <c r="DA637" s="554" t="str">
        <f t="shared" si="1711"/>
        <v/>
      </c>
      <c r="DB637" s="555" t="str">
        <f t="shared" si="1712"/>
        <v/>
      </c>
      <c r="DC637" s="555" t="str">
        <f t="shared" si="1713"/>
        <v/>
      </c>
      <c r="DD637" s="555" t="str">
        <f t="shared" si="1714"/>
        <v/>
      </c>
      <c r="DE637" s="554" t="str">
        <f t="shared" si="1715"/>
        <v/>
      </c>
      <c r="DF637" s="554" t="str">
        <f t="shared" si="1716"/>
        <v/>
      </c>
      <c r="DG637" s="554" t="str">
        <f t="shared" si="1717"/>
        <v/>
      </c>
      <c r="DH637" s="554" t="str">
        <f t="shared" si="1718"/>
        <v/>
      </c>
      <c r="DI637" s="554" t="str">
        <f t="shared" si="1719"/>
        <v/>
      </c>
      <c r="DJ637" s="553" t="str">
        <f t="shared" si="1720"/>
        <v/>
      </c>
      <c r="DK637" s="552" t="str">
        <f t="shared" si="1721"/>
        <v/>
      </c>
      <c r="DL637" s="657">
        <f t="shared" si="1722"/>
        <v>0</v>
      </c>
      <c r="DM637" s="106">
        <f t="shared" si="1723"/>
        <v>0</v>
      </c>
      <c r="DN637" s="106">
        <f t="shared" si="1724"/>
        <v>0</v>
      </c>
      <c r="DO637" s="106">
        <f t="shared" si="1725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699"/>
        <v/>
      </c>
      <c r="CA638" s="601" t="str">
        <f t="shared" si="1700"/>
        <v/>
      </c>
      <c r="CB638" s="601" t="str">
        <f t="shared" si="1701"/>
        <v/>
      </c>
      <c r="CC638" s="692" t="str">
        <f t="shared" si="1702"/>
        <v/>
      </c>
      <c r="CD638" s="1348" t="str">
        <f t="shared" si="1703"/>
        <v/>
      </c>
      <c r="CE638" s="1349" t="str">
        <f t="shared" si="1703"/>
        <v/>
      </c>
      <c r="CF638" s="1350" t="str">
        <f t="shared" si="1703"/>
        <v/>
      </c>
      <c r="CG638" s="1350" t="str">
        <f t="shared" si="1703"/>
        <v/>
      </c>
      <c r="CH638" s="1350" t="str">
        <f t="shared" si="1703"/>
        <v/>
      </c>
      <c r="CI638" s="1350" t="str">
        <f t="shared" si="1703"/>
        <v/>
      </c>
      <c r="CJ638" s="1350" t="str">
        <f t="shared" si="1703"/>
        <v/>
      </c>
      <c r="CK638" s="1351" t="str">
        <f t="shared" si="1703"/>
        <v/>
      </c>
      <c r="CL638" s="1351" t="str">
        <f t="shared" si="1703"/>
        <v/>
      </c>
      <c r="CM638" s="1351" t="str">
        <f t="shared" si="1703"/>
        <v/>
      </c>
      <c r="CN638" s="1350" t="str">
        <f t="shared" si="1704"/>
        <v/>
      </c>
      <c r="CO638" s="1350" t="str">
        <f t="shared" si="1704"/>
        <v/>
      </c>
      <c r="CP638" s="1350" t="str">
        <f t="shared" si="1704"/>
        <v/>
      </c>
      <c r="CQ638" s="1350" t="str">
        <f t="shared" si="1704"/>
        <v/>
      </c>
      <c r="CR638" s="1350" t="str">
        <f t="shared" si="1704"/>
        <v/>
      </c>
      <c r="CS638" s="1349" t="str">
        <f t="shared" si="1704"/>
        <v/>
      </c>
      <c r="CT638" s="1352" t="str">
        <f t="shared" si="1704"/>
        <v/>
      </c>
      <c r="CU638" s="552" t="str">
        <f t="shared" si="1705"/>
        <v/>
      </c>
      <c r="CV638" s="553" t="str">
        <f t="shared" si="1706"/>
        <v/>
      </c>
      <c r="CW638" s="554" t="str">
        <f t="shared" si="1707"/>
        <v/>
      </c>
      <c r="CX638" s="554" t="str">
        <f t="shared" si="1708"/>
        <v/>
      </c>
      <c r="CY638" s="554" t="str">
        <f t="shared" si="1709"/>
        <v/>
      </c>
      <c r="CZ638" s="554" t="str">
        <f t="shared" si="1710"/>
        <v/>
      </c>
      <c r="DA638" s="554" t="str">
        <f t="shared" si="1711"/>
        <v/>
      </c>
      <c r="DB638" s="555" t="str">
        <f t="shared" si="1712"/>
        <v/>
      </c>
      <c r="DC638" s="555" t="str">
        <f t="shared" si="1713"/>
        <v/>
      </c>
      <c r="DD638" s="555" t="str">
        <f t="shared" si="1714"/>
        <v/>
      </c>
      <c r="DE638" s="554" t="str">
        <f t="shared" si="1715"/>
        <v/>
      </c>
      <c r="DF638" s="554" t="str">
        <f t="shared" si="1716"/>
        <v/>
      </c>
      <c r="DG638" s="554" t="str">
        <f t="shared" si="1717"/>
        <v/>
      </c>
      <c r="DH638" s="554" t="str">
        <f t="shared" si="1718"/>
        <v/>
      </c>
      <c r="DI638" s="554" t="str">
        <f t="shared" si="1719"/>
        <v/>
      </c>
      <c r="DJ638" s="553" t="str">
        <f t="shared" si="1720"/>
        <v/>
      </c>
      <c r="DK638" s="552" t="str">
        <f t="shared" si="1721"/>
        <v/>
      </c>
      <c r="DL638" s="657">
        <f t="shared" si="1722"/>
        <v>0</v>
      </c>
      <c r="DM638" s="106">
        <f t="shared" si="1723"/>
        <v>0</v>
      </c>
      <c r="DN638" s="106">
        <f t="shared" si="1724"/>
        <v>0</v>
      </c>
      <c r="DO638" s="106">
        <f t="shared" si="1725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699"/>
        <v>4.0390925563528305E-4</v>
      </c>
      <c r="CA639" s="626">
        <f t="shared" si="1700"/>
        <v>2.4982506078396495E-4</v>
      </c>
      <c r="CB639" s="626">
        <f t="shared" si="1701"/>
        <v>1.8047401609045446E-4</v>
      </c>
      <c r="CC639" s="695">
        <f t="shared" si="1702"/>
        <v>3.8071319852141777E-3</v>
      </c>
      <c r="CD639" s="135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4">
        <f t="shared" ref="CE639:CT639" si="172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5">
        <f t="shared" si="1726"/>
        <v>0</v>
      </c>
      <c r="CG639" s="1355">
        <f t="shared" si="1726"/>
        <v>0</v>
      </c>
      <c r="CH639" s="1355">
        <f t="shared" si="1726"/>
        <v>0</v>
      </c>
      <c r="CI639" s="1355">
        <f t="shared" si="1726"/>
        <v>0</v>
      </c>
      <c r="CJ639" s="1355">
        <f t="shared" si="1726"/>
        <v>0</v>
      </c>
      <c r="CK639" s="1356">
        <f t="shared" si="1726"/>
        <v>0</v>
      </c>
      <c r="CL639" s="1356">
        <f t="shared" si="1726"/>
        <v>0</v>
      </c>
      <c r="CM639" s="1356">
        <f t="shared" si="1726"/>
        <v>0</v>
      </c>
      <c r="CN639" s="1355">
        <f t="shared" si="1726"/>
        <v>0</v>
      </c>
      <c r="CO639" s="1355">
        <f t="shared" si="1726"/>
        <v>0</v>
      </c>
      <c r="CP639" s="1355">
        <f t="shared" si="1726"/>
        <v>0</v>
      </c>
      <c r="CQ639" s="1355">
        <f t="shared" si="1726"/>
        <v>8.8062622309197655E-4</v>
      </c>
      <c r="CR639" s="1355">
        <f t="shared" si="1726"/>
        <v>1.3943248532289627E-2</v>
      </c>
      <c r="CS639" s="1354">
        <f t="shared" si="1726"/>
        <v>4.2283105022831051E-2</v>
      </c>
      <c r="CT639" s="1357">
        <f t="shared" si="1726"/>
        <v>6.0798434442270066E-2</v>
      </c>
      <c r="CU639" s="540">
        <f t="shared" si="1705"/>
        <v>0</v>
      </c>
      <c r="CV639" s="541">
        <f t="shared" si="1706"/>
        <v>0</v>
      </c>
      <c r="CW639" s="542">
        <f t="shared" si="1707"/>
        <v>0</v>
      </c>
      <c r="CX639" s="542">
        <f t="shared" si="1708"/>
        <v>0</v>
      </c>
      <c r="CY639" s="542">
        <f t="shared" si="1709"/>
        <v>0</v>
      </c>
      <c r="CZ639" s="542">
        <f t="shared" si="1710"/>
        <v>0</v>
      </c>
      <c r="DA639" s="542">
        <f t="shared" si="1711"/>
        <v>0</v>
      </c>
      <c r="DB639" s="543">
        <f t="shared" si="1712"/>
        <v>0</v>
      </c>
      <c r="DC639" s="543">
        <f t="shared" si="1713"/>
        <v>0</v>
      </c>
      <c r="DD639" s="543">
        <f t="shared" si="1714"/>
        <v>0</v>
      </c>
      <c r="DE639" s="542">
        <f t="shared" si="1715"/>
        <v>0</v>
      </c>
      <c r="DF639" s="542">
        <f t="shared" si="1716"/>
        <v>0</v>
      </c>
      <c r="DG639" s="542">
        <f t="shared" si="1717"/>
        <v>0</v>
      </c>
      <c r="DH639" s="542">
        <f t="shared" si="1718"/>
        <v>8.8062622309197655E-4</v>
      </c>
      <c r="DI639" s="542">
        <f t="shared" si="1719"/>
        <v>1.3943248532289627E-2</v>
      </c>
      <c r="DJ639" s="541">
        <f t="shared" si="1720"/>
        <v>4.2283105022831051E-2</v>
      </c>
      <c r="DK639" s="540">
        <f t="shared" si="1721"/>
        <v>6.0798434442270066E-2</v>
      </c>
      <c r="DL639" s="657">
        <f t="shared" si="1722"/>
        <v>17</v>
      </c>
      <c r="DM639" s="106">
        <f t="shared" si="1723"/>
        <v>17</v>
      </c>
      <c r="DN639" s="106">
        <f t="shared" si="1724"/>
        <v>17</v>
      </c>
      <c r="DO639" s="106">
        <f t="shared" si="1725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699"/>
        <v/>
      </c>
      <c r="CA640" s="601" t="str">
        <f t="shared" si="1700"/>
        <v/>
      </c>
      <c r="CB640" s="601" t="str">
        <f t="shared" si="1701"/>
        <v/>
      </c>
      <c r="CC640" s="692" t="str">
        <f t="shared" si="1702"/>
        <v/>
      </c>
      <c r="CD640" s="1348" t="str">
        <f t="shared" ref="CD640:CT640" si="172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9" t="str">
        <f t="shared" si="1727"/>
        <v/>
      </c>
      <c r="CF640" s="1350" t="str">
        <f t="shared" si="1727"/>
        <v/>
      </c>
      <c r="CG640" s="1350" t="str">
        <f t="shared" si="1727"/>
        <v/>
      </c>
      <c r="CH640" s="1350" t="str">
        <f t="shared" si="1727"/>
        <v/>
      </c>
      <c r="CI640" s="1350" t="str">
        <f t="shared" si="1727"/>
        <v/>
      </c>
      <c r="CJ640" s="1350" t="str">
        <f t="shared" si="1727"/>
        <v/>
      </c>
      <c r="CK640" s="1351" t="str">
        <f t="shared" si="1727"/>
        <v/>
      </c>
      <c r="CL640" s="1351" t="str">
        <f t="shared" si="1727"/>
        <v/>
      </c>
      <c r="CM640" s="1351" t="str">
        <f t="shared" si="1727"/>
        <v/>
      </c>
      <c r="CN640" s="1350" t="str">
        <f t="shared" si="1727"/>
        <v/>
      </c>
      <c r="CO640" s="1350" t="str">
        <f t="shared" si="1727"/>
        <v/>
      </c>
      <c r="CP640" s="1350" t="str">
        <f t="shared" si="1727"/>
        <v/>
      </c>
      <c r="CQ640" s="1350" t="str">
        <f t="shared" si="1727"/>
        <v/>
      </c>
      <c r="CR640" s="1350" t="str">
        <f t="shared" si="1727"/>
        <v/>
      </c>
      <c r="CS640" s="1349" t="str">
        <f t="shared" si="1727"/>
        <v/>
      </c>
      <c r="CT640" s="1352" t="str">
        <f t="shared" si="1727"/>
        <v/>
      </c>
      <c r="CU640" s="552" t="str">
        <f t="shared" si="1705"/>
        <v/>
      </c>
      <c r="CV640" s="553" t="str">
        <f t="shared" si="1706"/>
        <v/>
      </c>
      <c r="CW640" s="554" t="str">
        <f t="shared" si="1707"/>
        <v/>
      </c>
      <c r="CX640" s="554" t="str">
        <f t="shared" si="1708"/>
        <v/>
      </c>
      <c r="CY640" s="554" t="str">
        <f t="shared" si="1709"/>
        <v/>
      </c>
      <c r="CZ640" s="554" t="str">
        <f t="shared" si="1710"/>
        <v/>
      </c>
      <c r="DA640" s="554" t="str">
        <f t="shared" si="1711"/>
        <v/>
      </c>
      <c r="DB640" s="555" t="str">
        <f t="shared" si="1712"/>
        <v/>
      </c>
      <c r="DC640" s="555" t="str">
        <f t="shared" si="1713"/>
        <v/>
      </c>
      <c r="DD640" s="555" t="str">
        <f t="shared" si="1714"/>
        <v/>
      </c>
      <c r="DE640" s="554" t="str">
        <f t="shared" si="1715"/>
        <v/>
      </c>
      <c r="DF640" s="554" t="str">
        <f t="shared" si="1716"/>
        <v/>
      </c>
      <c r="DG640" s="554" t="str">
        <f t="shared" si="1717"/>
        <v/>
      </c>
      <c r="DH640" s="554" t="str">
        <f t="shared" si="1718"/>
        <v/>
      </c>
      <c r="DI640" s="554" t="str">
        <f t="shared" si="1719"/>
        <v/>
      </c>
      <c r="DJ640" s="553" t="str">
        <f t="shared" si="1720"/>
        <v/>
      </c>
      <c r="DK640" s="552" t="str">
        <f t="shared" si="1721"/>
        <v/>
      </c>
      <c r="DL640" s="657">
        <f t="shared" si="1722"/>
        <v>0</v>
      </c>
      <c r="DM640" s="106">
        <f t="shared" si="1723"/>
        <v>0</v>
      </c>
      <c r="DN640" s="106">
        <f t="shared" si="1724"/>
        <v>0</v>
      </c>
      <c r="DO640" s="106">
        <f t="shared" si="1725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283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699"/>
        <v>8.6639999999999979</v>
      </c>
      <c r="CA641" s="601">
        <f t="shared" si="1700"/>
        <v>8.6650666666666663</v>
      </c>
      <c r="CB641" s="601">
        <f t="shared" si="1701"/>
        <v>4.666666666666667</v>
      </c>
      <c r="CC641" s="692">
        <f t="shared" si="1702"/>
        <v>75.332933333333344</v>
      </c>
      <c r="CD641" s="134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9">
        <f t="shared" ref="CE641:CT641" si="172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0">
        <f t="shared" si="1728"/>
        <v>0</v>
      </c>
      <c r="CG641" s="1350">
        <f t="shared" si="1728"/>
        <v>0</v>
      </c>
      <c r="CH641" s="1350">
        <f t="shared" si="1728"/>
        <v>0</v>
      </c>
      <c r="CI641" s="1350">
        <f t="shared" si="1728"/>
        <v>0</v>
      </c>
      <c r="CJ641" s="1350">
        <f t="shared" si="1728"/>
        <v>0</v>
      </c>
      <c r="CK641" s="1351">
        <f t="shared" si="1728"/>
        <v>0</v>
      </c>
      <c r="CL641" s="1351">
        <f t="shared" si="1728"/>
        <v>0</v>
      </c>
      <c r="CM641" s="1351">
        <f t="shared" si="1728"/>
        <v>0</v>
      </c>
      <c r="CN641" s="1350">
        <f t="shared" si="1728"/>
        <v>0</v>
      </c>
      <c r="CO641" s="1350">
        <f t="shared" si="1728"/>
        <v>0</v>
      </c>
      <c r="CP641" s="1350">
        <f t="shared" si="1728"/>
        <v>0</v>
      </c>
      <c r="CQ641" s="1350">
        <f t="shared" si="1728"/>
        <v>239.994</v>
      </c>
      <c r="CR641" s="1350">
        <f t="shared" si="1728"/>
        <v>390</v>
      </c>
      <c r="CS641" s="1349">
        <f t="shared" si="1728"/>
        <v>500</v>
      </c>
      <c r="CT641" s="1352">
        <f t="shared" si="1728"/>
        <v>1896</v>
      </c>
      <c r="CU641" s="552">
        <f t="shared" si="1705"/>
        <v>0</v>
      </c>
      <c r="CV641" s="553">
        <f t="shared" si="1706"/>
        <v>0</v>
      </c>
      <c r="CW641" s="554">
        <f t="shared" si="1707"/>
        <v>0</v>
      </c>
      <c r="CX641" s="554">
        <f t="shared" si="1708"/>
        <v>0</v>
      </c>
      <c r="CY641" s="554">
        <f t="shared" si="1709"/>
        <v>0</v>
      </c>
      <c r="CZ641" s="554">
        <f t="shared" si="1710"/>
        <v>0</v>
      </c>
      <c r="DA641" s="554">
        <f t="shared" si="1711"/>
        <v>0</v>
      </c>
      <c r="DB641" s="555">
        <f t="shared" si="1712"/>
        <v>0</v>
      </c>
      <c r="DC641" s="555">
        <f t="shared" si="1713"/>
        <v>0</v>
      </c>
      <c r="DD641" s="555">
        <f t="shared" si="1714"/>
        <v>0</v>
      </c>
      <c r="DE641" s="554">
        <f t="shared" si="1715"/>
        <v>0</v>
      </c>
      <c r="DF641" s="554">
        <f t="shared" si="1716"/>
        <v>0</v>
      </c>
      <c r="DG641" s="554">
        <f t="shared" si="1717"/>
        <v>0</v>
      </c>
      <c r="DH641" s="554">
        <f t="shared" si="1718"/>
        <v>239.994</v>
      </c>
      <c r="DI641" s="554">
        <f t="shared" si="1719"/>
        <v>390</v>
      </c>
      <c r="DJ641" s="553">
        <f t="shared" si="1720"/>
        <v>500</v>
      </c>
      <c r="DK641" s="552">
        <f t="shared" si="1721"/>
        <v>1896</v>
      </c>
      <c r="DL641" s="657">
        <f t="shared" si="1722"/>
        <v>17</v>
      </c>
      <c r="DM641" s="106">
        <f t="shared" si="1723"/>
        <v>17</v>
      </c>
      <c r="DN641" s="106">
        <f t="shared" si="1724"/>
        <v>17</v>
      </c>
      <c r="DO641" s="106">
        <f t="shared" si="1725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291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699"/>
        <v/>
      </c>
      <c r="CA642" s="593" t="str">
        <f t="shared" si="1700"/>
        <v/>
      </c>
      <c r="CB642" s="593" t="str">
        <f t="shared" si="1701"/>
        <v/>
      </c>
      <c r="CC642" s="691" t="str">
        <f t="shared" si="1702"/>
        <v/>
      </c>
      <c r="CD642" s="1359"/>
      <c r="CE642" s="1359"/>
      <c r="CF642" s="1359"/>
      <c r="CG642" s="1359"/>
      <c r="CH642" s="1359"/>
      <c r="CI642" s="1359"/>
      <c r="CJ642" s="1359"/>
      <c r="CK642" s="1359"/>
      <c r="CL642" s="1359"/>
      <c r="CM642" s="1359"/>
      <c r="CN642" s="1359"/>
      <c r="CO642" s="1359"/>
      <c r="CP642" s="1359"/>
      <c r="CQ642" s="1359"/>
      <c r="CR642" s="1359"/>
      <c r="CS642" s="1359"/>
      <c r="CT642" s="136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292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8" t="str">
        <f t="shared" ref="CD644:CS644" si="172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9" t="str">
        <f t="shared" si="1729"/>
        <v/>
      </c>
      <c r="CF644" s="1350" t="str">
        <f t="shared" si="1729"/>
        <v/>
      </c>
      <c r="CG644" s="1350" t="str">
        <f t="shared" si="1729"/>
        <v/>
      </c>
      <c r="CH644" s="1350" t="str">
        <f t="shared" si="1729"/>
        <v/>
      </c>
      <c r="CI644" s="1350" t="str">
        <f t="shared" si="1729"/>
        <v/>
      </c>
      <c r="CJ644" s="1350" t="str">
        <f t="shared" si="1729"/>
        <v/>
      </c>
      <c r="CK644" s="1351" t="str">
        <f t="shared" si="1729"/>
        <v/>
      </c>
      <c r="CL644" s="1351" t="str">
        <f t="shared" si="1729"/>
        <v/>
      </c>
      <c r="CM644" s="1351" t="str">
        <f t="shared" si="1729"/>
        <v/>
      </c>
      <c r="CN644" s="1350" t="str">
        <f t="shared" si="1729"/>
        <v/>
      </c>
      <c r="CO644" s="1350" t="str">
        <f t="shared" si="1729"/>
        <v/>
      </c>
      <c r="CP644" s="1350" t="str">
        <f t="shared" si="1729"/>
        <v/>
      </c>
      <c r="CQ644" s="1350" t="str">
        <f t="shared" si="1729"/>
        <v/>
      </c>
      <c r="CR644" s="1350" t="str">
        <f t="shared" si="1729"/>
        <v/>
      </c>
      <c r="CS644" s="1349" t="str">
        <f t="shared" si="1729"/>
        <v/>
      </c>
      <c r="CT644" s="1352" t="str">
        <f t="shared" ref="CE644:CT648" si="173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1"/>
        <v/>
      </c>
      <c r="CW644" s="554" t="str">
        <f t="shared" si="1731"/>
        <v/>
      </c>
      <c r="CX644" s="554" t="str">
        <f t="shared" si="1731"/>
        <v/>
      </c>
      <c r="CY644" s="554" t="str">
        <f t="shared" si="1731"/>
        <v/>
      </c>
      <c r="CZ644" s="554" t="str">
        <f t="shared" si="1731"/>
        <v/>
      </c>
      <c r="DA644" s="554" t="str">
        <f t="shared" si="1731"/>
        <v/>
      </c>
      <c r="DB644" s="555" t="str">
        <f t="shared" si="1731"/>
        <v/>
      </c>
      <c r="DC644" s="555" t="str">
        <f t="shared" si="1731"/>
        <v/>
      </c>
      <c r="DD644" s="555" t="str">
        <f t="shared" si="1731"/>
        <v/>
      </c>
      <c r="DE644" s="554" t="str">
        <f t="shared" ref="DE644:DK648" si="173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2"/>
        <v/>
      </c>
      <c r="DG644" s="554" t="str">
        <f t="shared" si="1732"/>
        <v/>
      </c>
      <c r="DH644" s="554" t="str">
        <f t="shared" si="1732"/>
        <v/>
      </c>
      <c r="DI644" s="554" t="str">
        <f t="shared" si="1732"/>
        <v/>
      </c>
      <c r="DJ644" s="553" t="str">
        <f t="shared" si="1732"/>
        <v/>
      </c>
      <c r="DK644" s="552" t="str">
        <f t="shared" si="1732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293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730"/>
        <v/>
      </c>
      <c r="CF645" s="1350" t="str">
        <f t="shared" si="1730"/>
        <v/>
      </c>
      <c r="CG645" s="1350" t="str">
        <f t="shared" si="1730"/>
        <v/>
      </c>
      <c r="CH645" s="1350" t="str">
        <f t="shared" si="1730"/>
        <v/>
      </c>
      <c r="CI645" s="1350" t="str">
        <f t="shared" si="1730"/>
        <v/>
      </c>
      <c r="CJ645" s="1350" t="str">
        <f t="shared" si="1730"/>
        <v/>
      </c>
      <c r="CK645" s="1351" t="str">
        <f t="shared" si="1730"/>
        <v/>
      </c>
      <c r="CL645" s="1351" t="str">
        <f t="shared" si="1730"/>
        <v/>
      </c>
      <c r="CM645" s="1351" t="str">
        <f t="shared" si="1730"/>
        <v/>
      </c>
      <c r="CN645" s="1350" t="str">
        <f t="shared" si="1730"/>
        <v/>
      </c>
      <c r="CO645" s="1350" t="str">
        <f t="shared" si="1730"/>
        <v/>
      </c>
      <c r="CP645" s="1350" t="str">
        <f t="shared" si="1730"/>
        <v/>
      </c>
      <c r="CQ645" s="1350" t="str">
        <f t="shared" si="1730"/>
        <v/>
      </c>
      <c r="CR645" s="1350" t="str">
        <f t="shared" si="1730"/>
        <v/>
      </c>
      <c r="CS645" s="1349" t="str">
        <f t="shared" si="1730"/>
        <v/>
      </c>
      <c r="CT645" s="1352" t="str">
        <f t="shared" si="1730"/>
        <v/>
      </c>
      <c r="CU645" s="552" t="str">
        <f t="shared" si="1731"/>
        <v/>
      </c>
      <c r="CV645" s="553" t="str">
        <f t="shared" si="1731"/>
        <v/>
      </c>
      <c r="CW645" s="554" t="str">
        <f t="shared" si="1731"/>
        <v/>
      </c>
      <c r="CX645" s="554" t="str">
        <f t="shared" si="1731"/>
        <v/>
      </c>
      <c r="CY645" s="554" t="str">
        <f t="shared" si="1731"/>
        <v/>
      </c>
      <c r="CZ645" s="554" t="str">
        <f t="shared" si="1731"/>
        <v/>
      </c>
      <c r="DA645" s="554" t="str">
        <f t="shared" si="1731"/>
        <v/>
      </c>
      <c r="DB645" s="555" t="str">
        <f t="shared" si="1731"/>
        <v/>
      </c>
      <c r="DC645" s="555" t="str">
        <f t="shared" si="1731"/>
        <v/>
      </c>
      <c r="DD645" s="555" t="str">
        <f t="shared" si="1731"/>
        <v/>
      </c>
      <c r="DE645" s="554" t="str">
        <f t="shared" si="1732"/>
        <v/>
      </c>
      <c r="DF645" s="554" t="str">
        <f t="shared" si="1732"/>
        <v/>
      </c>
      <c r="DG645" s="554" t="str">
        <f t="shared" si="1732"/>
        <v/>
      </c>
      <c r="DH645" s="554" t="str">
        <f t="shared" si="1732"/>
        <v/>
      </c>
      <c r="DI645" s="554" t="str">
        <f t="shared" si="1732"/>
        <v/>
      </c>
      <c r="DJ645" s="553" t="str">
        <f t="shared" si="1732"/>
        <v/>
      </c>
      <c r="DK645" s="552" t="str">
        <f t="shared" si="1732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281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730"/>
        <v/>
      </c>
      <c r="CF646" s="1350" t="str">
        <f t="shared" si="1730"/>
        <v/>
      </c>
      <c r="CG646" s="1350" t="str">
        <f t="shared" si="1730"/>
        <v/>
      </c>
      <c r="CH646" s="1350" t="str">
        <f t="shared" si="1730"/>
        <v/>
      </c>
      <c r="CI646" s="1350" t="str">
        <f t="shared" si="1730"/>
        <v/>
      </c>
      <c r="CJ646" s="1350" t="str">
        <f t="shared" si="1730"/>
        <v/>
      </c>
      <c r="CK646" s="1351" t="str">
        <f t="shared" si="1730"/>
        <v/>
      </c>
      <c r="CL646" s="1351" t="str">
        <f t="shared" si="1730"/>
        <v/>
      </c>
      <c r="CM646" s="1351" t="str">
        <f t="shared" si="1730"/>
        <v/>
      </c>
      <c r="CN646" s="1350" t="str">
        <f t="shared" si="1730"/>
        <v/>
      </c>
      <c r="CO646" s="1350" t="str">
        <f t="shared" si="1730"/>
        <v/>
      </c>
      <c r="CP646" s="1350" t="str">
        <f t="shared" si="1730"/>
        <v/>
      </c>
      <c r="CQ646" s="1350" t="str">
        <f t="shared" si="1730"/>
        <v/>
      </c>
      <c r="CR646" s="1350" t="str">
        <f t="shared" si="1730"/>
        <v/>
      </c>
      <c r="CS646" s="1349" t="str">
        <f t="shared" si="1730"/>
        <v/>
      </c>
      <c r="CT646" s="1352" t="str">
        <f t="shared" si="1730"/>
        <v/>
      </c>
      <c r="CU646" s="552" t="str">
        <f t="shared" si="1731"/>
        <v/>
      </c>
      <c r="CV646" s="553" t="str">
        <f t="shared" si="1731"/>
        <v/>
      </c>
      <c r="CW646" s="554" t="str">
        <f t="shared" si="1731"/>
        <v/>
      </c>
      <c r="CX646" s="554" t="str">
        <f t="shared" si="1731"/>
        <v/>
      </c>
      <c r="CY646" s="554" t="str">
        <f t="shared" si="1731"/>
        <v/>
      </c>
      <c r="CZ646" s="554" t="str">
        <f t="shared" si="1731"/>
        <v/>
      </c>
      <c r="DA646" s="554" t="str">
        <f t="shared" si="1731"/>
        <v/>
      </c>
      <c r="DB646" s="555" t="str">
        <f t="shared" si="1731"/>
        <v/>
      </c>
      <c r="DC646" s="555" t="str">
        <f t="shared" si="1731"/>
        <v/>
      </c>
      <c r="DD646" s="555" t="str">
        <f t="shared" si="1731"/>
        <v/>
      </c>
      <c r="DE646" s="554" t="str">
        <f t="shared" si="1732"/>
        <v/>
      </c>
      <c r="DF646" s="554" t="str">
        <f t="shared" si="1732"/>
        <v/>
      </c>
      <c r="DG646" s="554" t="str">
        <f t="shared" si="1732"/>
        <v/>
      </c>
      <c r="DH646" s="554" t="str">
        <f t="shared" si="1732"/>
        <v/>
      </c>
      <c r="DI646" s="554" t="str">
        <f t="shared" si="1732"/>
        <v/>
      </c>
      <c r="DJ646" s="553" t="str">
        <f t="shared" si="1732"/>
        <v/>
      </c>
      <c r="DK646" s="552" t="str">
        <f t="shared" si="1732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294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730"/>
        <v/>
      </c>
      <c r="CF647" s="1350" t="str">
        <f t="shared" si="1730"/>
        <v/>
      </c>
      <c r="CG647" s="1350" t="str">
        <f t="shared" si="1730"/>
        <v/>
      </c>
      <c r="CH647" s="1350" t="str">
        <f t="shared" si="1730"/>
        <v/>
      </c>
      <c r="CI647" s="1350" t="str">
        <f t="shared" si="1730"/>
        <v/>
      </c>
      <c r="CJ647" s="1350" t="str">
        <f t="shared" si="1730"/>
        <v/>
      </c>
      <c r="CK647" s="1351" t="str">
        <f t="shared" si="1730"/>
        <v/>
      </c>
      <c r="CL647" s="1351" t="str">
        <f t="shared" si="1730"/>
        <v/>
      </c>
      <c r="CM647" s="1351" t="str">
        <f t="shared" si="1730"/>
        <v/>
      </c>
      <c r="CN647" s="1350" t="str">
        <f t="shared" si="1730"/>
        <v/>
      </c>
      <c r="CO647" s="1350" t="str">
        <f t="shared" si="1730"/>
        <v/>
      </c>
      <c r="CP647" s="1350" t="str">
        <f t="shared" si="1730"/>
        <v/>
      </c>
      <c r="CQ647" s="1350" t="str">
        <f t="shared" si="1730"/>
        <v/>
      </c>
      <c r="CR647" s="1350" t="str">
        <f t="shared" si="1730"/>
        <v/>
      </c>
      <c r="CS647" s="1349" t="str">
        <f t="shared" si="1730"/>
        <v/>
      </c>
      <c r="CT647" s="1352" t="str">
        <f t="shared" si="1730"/>
        <v/>
      </c>
      <c r="CU647" s="552" t="str">
        <f t="shared" si="1731"/>
        <v/>
      </c>
      <c r="CV647" s="553" t="str">
        <f t="shared" si="1731"/>
        <v/>
      </c>
      <c r="CW647" s="554" t="str">
        <f t="shared" si="1731"/>
        <v/>
      </c>
      <c r="CX647" s="554" t="str">
        <f t="shared" si="1731"/>
        <v/>
      </c>
      <c r="CY647" s="554" t="str">
        <f t="shared" si="1731"/>
        <v/>
      </c>
      <c r="CZ647" s="554" t="str">
        <f t="shared" si="1731"/>
        <v/>
      </c>
      <c r="DA647" s="554" t="str">
        <f t="shared" si="1731"/>
        <v/>
      </c>
      <c r="DB647" s="555" t="str">
        <f t="shared" si="1731"/>
        <v/>
      </c>
      <c r="DC647" s="555" t="str">
        <f t="shared" si="1731"/>
        <v/>
      </c>
      <c r="DD647" s="555" t="str">
        <f t="shared" si="1731"/>
        <v/>
      </c>
      <c r="DE647" s="554" t="str">
        <f t="shared" si="1732"/>
        <v/>
      </c>
      <c r="DF647" s="554" t="str">
        <f t="shared" si="1732"/>
        <v/>
      </c>
      <c r="DG647" s="554" t="str">
        <f t="shared" si="1732"/>
        <v/>
      </c>
      <c r="DH647" s="554" t="str">
        <f t="shared" si="1732"/>
        <v/>
      </c>
      <c r="DI647" s="554" t="str">
        <f t="shared" si="1732"/>
        <v/>
      </c>
      <c r="DJ647" s="553" t="str">
        <f t="shared" si="1732"/>
        <v/>
      </c>
      <c r="DK647" s="552" t="str">
        <f t="shared" si="1732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4" t="str">
        <f t="shared" si="1730"/>
        <v/>
      </c>
      <c r="CF648" s="1355" t="str">
        <f t="shared" si="1730"/>
        <v/>
      </c>
      <c r="CG648" s="1355" t="str">
        <f t="shared" si="1730"/>
        <v/>
      </c>
      <c r="CH648" s="1355" t="str">
        <f t="shared" si="1730"/>
        <v/>
      </c>
      <c r="CI648" s="1355" t="str">
        <f t="shared" si="1730"/>
        <v/>
      </c>
      <c r="CJ648" s="1355" t="str">
        <f t="shared" si="1730"/>
        <v/>
      </c>
      <c r="CK648" s="1356" t="str">
        <f t="shared" si="1730"/>
        <v/>
      </c>
      <c r="CL648" s="1356" t="str">
        <f t="shared" si="1730"/>
        <v/>
      </c>
      <c r="CM648" s="1356" t="str">
        <f t="shared" si="1730"/>
        <v/>
      </c>
      <c r="CN648" s="1355" t="str">
        <f t="shared" si="1730"/>
        <v/>
      </c>
      <c r="CO648" s="1355" t="str">
        <f t="shared" si="1730"/>
        <v/>
      </c>
      <c r="CP648" s="1355" t="str">
        <f t="shared" si="1730"/>
        <v/>
      </c>
      <c r="CQ648" s="1355" t="str">
        <f t="shared" si="1730"/>
        <v/>
      </c>
      <c r="CR648" s="1355" t="str">
        <f t="shared" si="1730"/>
        <v/>
      </c>
      <c r="CS648" s="1354" t="str">
        <f t="shared" si="1730"/>
        <v/>
      </c>
      <c r="CT648" s="1357" t="str">
        <f t="shared" si="1730"/>
        <v/>
      </c>
      <c r="CU648" s="540" t="str">
        <f t="shared" si="1731"/>
        <v/>
      </c>
      <c r="CV648" s="541" t="str">
        <f t="shared" si="1731"/>
        <v/>
      </c>
      <c r="CW648" s="542" t="str">
        <f t="shared" si="1731"/>
        <v/>
      </c>
      <c r="CX648" s="542" t="str">
        <f t="shared" si="1731"/>
        <v/>
      </c>
      <c r="CY648" s="542" t="str">
        <f t="shared" si="1731"/>
        <v/>
      </c>
      <c r="CZ648" s="542" t="str">
        <f t="shared" si="1731"/>
        <v/>
      </c>
      <c r="DA648" s="542" t="str">
        <f t="shared" si="1731"/>
        <v/>
      </c>
      <c r="DB648" s="543" t="str">
        <f t="shared" si="1731"/>
        <v/>
      </c>
      <c r="DC648" s="543" t="str">
        <f t="shared" si="1731"/>
        <v/>
      </c>
      <c r="DD648" s="543" t="str">
        <f t="shared" si="1731"/>
        <v/>
      </c>
      <c r="DE648" s="542" t="str">
        <f t="shared" si="1732"/>
        <v/>
      </c>
      <c r="DF648" s="542" t="str">
        <f t="shared" si="1732"/>
        <v/>
      </c>
      <c r="DG648" s="542" t="str">
        <f t="shared" si="1732"/>
        <v/>
      </c>
      <c r="DH648" s="542" t="str">
        <f t="shared" si="1732"/>
        <v/>
      </c>
      <c r="DI648" s="542" t="str">
        <f t="shared" si="1732"/>
        <v/>
      </c>
      <c r="DJ648" s="541" t="str">
        <f t="shared" si="1732"/>
        <v/>
      </c>
      <c r="DK648" s="540" t="str">
        <f t="shared" si="1732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295</v>
      </c>
      <c r="B649" s="277" t="s">
        <v>774</v>
      </c>
      <c r="C649" s="277" t="s">
        <v>774</v>
      </c>
      <c r="D649" s="277" t="s">
        <v>774</v>
      </c>
      <c r="E649" s="277" t="s">
        <v>774</v>
      </c>
      <c r="F649" s="277" t="s">
        <v>774</v>
      </c>
      <c r="G649" s="277" t="s">
        <v>774</v>
      </c>
      <c r="H649" s="277" t="s">
        <v>774</v>
      </c>
      <c r="I649" s="277" t="s">
        <v>774</v>
      </c>
      <c r="J649" s="277" t="s">
        <v>777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9"/>
      <c r="CE649" s="1359"/>
      <c r="CF649" s="1359"/>
      <c r="CG649" s="1359"/>
      <c r="CH649" s="1359"/>
      <c r="CI649" s="1359"/>
      <c r="CJ649" s="1359"/>
      <c r="CK649" s="1359"/>
      <c r="CL649" s="1359"/>
      <c r="CM649" s="1359"/>
      <c r="CN649" s="1359"/>
      <c r="CO649" s="1359"/>
      <c r="CP649" s="1359"/>
      <c r="CQ649" s="1359"/>
      <c r="CR649" s="1359"/>
      <c r="CS649" s="1359"/>
      <c r="CT649" s="136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292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8" t="str">
        <f t="shared" ref="CD650:CS650" si="17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9" t="str">
        <f t="shared" si="1733"/>
        <v/>
      </c>
      <c r="CF650" s="1350" t="str">
        <f t="shared" si="1733"/>
        <v/>
      </c>
      <c r="CG650" s="1350" t="str">
        <f t="shared" si="1733"/>
        <v/>
      </c>
      <c r="CH650" s="1350" t="str">
        <f t="shared" si="1733"/>
        <v/>
      </c>
      <c r="CI650" s="1350" t="str">
        <f t="shared" si="1733"/>
        <v/>
      </c>
      <c r="CJ650" s="1350" t="str">
        <f t="shared" si="1733"/>
        <v/>
      </c>
      <c r="CK650" s="1351" t="str">
        <f t="shared" si="1733"/>
        <v/>
      </c>
      <c r="CL650" s="1351" t="str">
        <f t="shared" si="1733"/>
        <v/>
      </c>
      <c r="CM650" s="1351" t="str">
        <f t="shared" si="1733"/>
        <v/>
      </c>
      <c r="CN650" s="1350" t="str">
        <f t="shared" si="1733"/>
        <v/>
      </c>
      <c r="CO650" s="1350" t="str">
        <f t="shared" si="1733"/>
        <v/>
      </c>
      <c r="CP650" s="1350" t="str">
        <f t="shared" si="1733"/>
        <v/>
      </c>
      <c r="CQ650" s="1350" t="str">
        <f t="shared" si="1733"/>
        <v/>
      </c>
      <c r="CR650" s="1350" t="str">
        <f t="shared" si="1733"/>
        <v/>
      </c>
      <c r="CS650" s="1349" t="str">
        <f t="shared" si="1733"/>
        <v/>
      </c>
      <c r="CT650" s="1352" t="str">
        <f t="shared" ref="CE650:CT654" si="173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5"/>
        <v/>
      </c>
      <c r="CW650" s="554" t="str">
        <f t="shared" si="1735"/>
        <v/>
      </c>
      <c r="CX650" s="554" t="str">
        <f t="shared" si="1735"/>
        <v/>
      </c>
      <c r="CY650" s="554" t="str">
        <f t="shared" si="1735"/>
        <v/>
      </c>
      <c r="CZ650" s="554" t="str">
        <f t="shared" si="1735"/>
        <v/>
      </c>
      <c r="DA650" s="554" t="str">
        <f t="shared" si="1735"/>
        <v/>
      </c>
      <c r="DB650" s="555" t="str">
        <f t="shared" si="1735"/>
        <v/>
      </c>
      <c r="DC650" s="555" t="str">
        <f t="shared" si="1735"/>
        <v/>
      </c>
      <c r="DD650" s="555" t="str">
        <f t="shared" si="1735"/>
        <v/>
      </c>
      <c r="DE650" s="554" t="str">
        <f t="shared" ref="DE650:DK654" si="173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6"/>
        <v/>
      </c>
      <c r="DG650" s="554" t="str">
        <f t="shared" si="1736"/>
        <v/>
      </c>
      <c r="DH650" s="554" t="str">
        <f t="shared" si="1736"/>
        <v/>
      </c>
      <c r="DI650" s="554" t="str">
        <f t="shared" si="1736"/>
        <v/>
      </c>
      <c r="DJ650" s="553" t="str">
        <f t="shared" si="1736"/>
        <v/>
      </c>
      <c r="DK650" s="552" t="str">
        <f t="shared" si="1736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293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734"/>
        <v/>
      </c>
      <c r="CF651" s="1350" t="str">
        <f t="shared" si="1734"/>
        <v/>
      </c>
      <c r="CG651" s="1350" t="str">
        <f t="shared" si="1734"/>
        <v/>
      </c>
      <c r="CH651" s="1350" t="str">
        <f t="shared" si="1734"/>
        <v/>
      </c>
      <c r="CI651" s="1350" t="str">
        <f t="shared" si="1734"/>
        <v/>
      </c>
      <c r="CJ651" s="1350" t="str">
        <f t="shared" si="1734"/>
        <v/>
      </c>
      <c r="CK651" s="1351" t="str">
        <f t="shared" si="1734"/>
        <v/>
      </c>
      <c r="CL651" s="1351" t="str">
        <f t="shared" si="1734"/>
        <v/>
      </c>
      <c r="CM651" s="1351" t="str">
        <f t="shared" si="1734"/>
        <v/>
      </c>
      <c r="CN651" s="1350" t="str">
        <f t="shared" si="1734"/>
        <v/>
      </c>
      <c r="CO651" s="1350" t="str">
        <f t="shared" si="1734"/>
        <v/>
      </c>
      <c r="CP651" s="1350" t="str">
        <f t="shared" si="1734"/>
        <v/>
      </c>
      <c r="CQ651" s="1350" t="str">
        <f t="shared" si="1734"/>
        <v/>
      </c>
      <c r="CR651" s="1350" t="str">
        <f t="shared" si="1734"/>
        <v/>
      </c>
      <c r="CS651" s="1349" t="str">
        <f t="shared" si="1734"/>
        <v/>
      </c>
      <c r="CT651" s="1352" t="str">
        <f t="shared" si="1734"/>
        <v/>
      </c>
      <c r="CU651" s="552" t="str">
        <f t="shared" si="1735"/>
        <v/>
      </c>
      <c r="CV651" s="553" t="str">
        <f t="shared" si="1735"/>
        <v/>
      </c>
      <c r="CW651" s="554" t="str">
        <f t="shared" si="1735"/>
        <v/>
      </c>
      <c r="CX651" s="554" t="str">
        <f t="shared" si="1735"/>
        <v/>
      </c>
      <c r="CY651" s="554" t="str">
        <f t="shared" si="1735"/>
        <v/>
      </c>
      <c r="CZ651" s="554" t="str">
        <f t="shared" si="1735"/>
        <v/>
      </c>
      <c r="DA651" s="554" t="str">
        <f t="shared" si="1735"/>
        <v/>
      </c>
      <c r="DB651" s="555" t="str">
        <f t="shared" si="1735"/>
        <v/>
      </c>
      <c r="DC651" s="555" t="str">
        <f t="shared" si="1735"/>
        <v/>
      </c>
      <c r="DD651" s="555" t="str">
        <f t="shared" si="1735"/>
        <v/>
      </c>
      <c r="DE651" s="554" t="str">
        <f t="shared" si="1736"/>
        <v/>
      </c>
      <c r="DF651" s="554" t="str">
        <f t="shared" si="1736"/>
        <v/>
      </c>
      <c r="DG651" s="554" t="str">
        <f t="shared" si="1736"/>
        <v/>
      </c>
      <c r="DH651" s="554" t="str">
        <f t="shared" si="1736"/>
        <v/>
      </c>
      <c r="DI651" s="554" t="str">
        <f t="shared" si="1736"/>
        <v/>
      </c>
      <c r="DJ651" s="553" t="str">
        <f t="shared" si="1736"/>
        <v/>
      </c>
      <c r="DK651" s="552" t="str">
        <f t="shared" si="1736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281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734"/>
        <v/>
      </c>
      <c r="CF652" s="1350" t="str">
        <f t="shared" si="1734"/>
        <v/>
      </c>
      <c r="CG652" s="1350" t="str">
        <f t="shared" si="1734"/>
        <v/>
      </c>
      <c r="CH652" s="1350" t="str">
        <f t="shared" si="1734"/>
        <v/>
      </c>
      <c r="CI652" s="1350" t="str">
        <f t="shared" si="1734"/>
        <v/>
      </c>
      <c r="CJ652" s="1350" t="str">
        <f t="shared" si="1734"/>
        <v/>
      </c>
      <c r="CK652" s="1351" t="str">
        <f t="shared" si="1734"/>
        <v/>
      </c>
      <c r="CL652" s="1351" t="str">
        <f t="shared" si="1734"/>
        <v/>
      </c>
      <c r="CM652" s="1351" t="str">
        <f t="shared" si="1734"/>
        <v/>
      </c>
      <c r="CN652" s="1350" t="str">
        <f t="shared" si="1734"/>
        <v/>
      </c>
      <c r="CO652" s="1350" t="str">
        <f t="shared" si="1734"/>
        <v/>
      </c>
      <c r="CP652" s="1350" t="str">
        <f t="shared" si="1734"/>
        <v/>
      </c>
      <c r="CQ652" s="1350" t="str">
        <f t="shared" si="1734"/>
        <v/>
      </c>
      <c r="CR652" s="1350" t="str">
        <f t="shared" si="1734"/>
        <v/>
      </c>
      <c r="CS652" s="1349" t="str">
        <f t="shared" si="1734"/>
        <v/>
      </c>
      <c r="CT652" s="1352" t="str">
        <f t="shared" si="1734"/>
        <v/>
      </c>
      <c r="CU652" s="552" t="str">
        <f t="shared" si="1735"/>
        <v/>
      </c>
      <c r="CV652" s="553" t="str">
        <f t="shared" si="1735"/>
        <v/>
      </c>
      <c r="CW652" s="554" t="str">
        <f t="shared" si="1735"/>
        <v/>
      </c>
      <c r="CX652" s="554" t="str">
        <f t="shared" si="1735"/>
        <v/>
      </c>
      <c r="CY652" s="554" t="str">
        <f t="shared" si="1735"/>
        <v/>
      </c>
      <c r="CZ652" s="554" t="str">
        <f t="shared" si="1735"/>
        <v/>
      </c>
      <c r="DA652" s="554" t="str">
        <f t="shared" si="1735"/>
        <v/>
      </c>
      <c r="DB652" s="555" t="str">
        <f t="shared" si="1735"/>
        <v/>
      </c>
      <c r="DC652" s="555" t="str">
        <f t="shared" si="1735"/>
        <v/>
      </c>
      <c r="DD652" s="555" t="str">
        <f t="shared" si="1735"/>
        <v/>
      </c>
      <c r="DE652" s="554" t="str">
        <f t="shared" si="1736"/>
        <v/>
      </c>
      <c r="DF652" s="554" t="str">
        <f t="shared" si="1736"/>
        <v/>
      </c>
      <c r="DG652" s="554" t="str">
        <f t="shared" si="1736"/>
        <v/>
      </c>
      <c r="DH652" s="554" t="str">
        <f t="shared" si="1736"/>
        <v/>
      </c>
      <c r="DI652" s="554" t="str">
        <f t="shared" si="1736"/>
        <v/>
      </c>
      <c r="DJ652" s="553" t="str">
        <f t="shared" si="1736"/>
        <v/>
      </c>
      <c r="DK652" s="552" t="str">
        <f t="shared" si="1736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294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734"/>
        <v/>
      </c>
      <c r="CF653" s="1350" t="str">
        <f t="shared" si="1734"/>
        <v/>
      </c>
      <c r="CG653" s="1350" t="str">
        <f t="shared" si="1734"/>
        <v/>
      </c>
      <c r="CH653" s="1350" t="str">
        <f t="shared" si="1734"/>
        <v/>
      </c>
      <c r="CI653" s="1350" t="str">
        <f t="shared" si="1734"/>
        <v/>
      </c>
      <c r="CJ653" s="1350" t="str">
        <f t="shared" si="1734"/>
        <v/>
      </c>
      <c r="CK653" s="1351" t="str">
        <f t="shared" si="1734"/>
        <v/>
      </c>
      <c r="CL653" s="1351" t="str">
        <f t="shared" si="1734"/>
        <v/>
      </c>
      <c r="CM653" s="1351" t="str">
        <f t="shared" si="1734"/>
        <v/>
      </c>
      <c r="CN653" s="1350" t="str">
        <f t="shared" si="1734"/>
        <v/>
      </c>
      <c r="CO653" s="1350" t="str">
        <f t="shared" si="1734"/>
        <v/>
      </c>
      <c r="CP653" s="1350" t="str">
        <f t="shared" si="1734"/>
        <v/>
      </c>
      <c r="CQ653" s="1350" t="str">
        <f t="shared" si="1734"/>
        <v/>
      </c>
      <c r="CR653" s="1350" t="str">
        <f t="shared" si="1734"/>
        <v/>
      </c>
      <c r="CS653" s="1349" t="str">
        <f t="shared" si="1734"/>
        <v/>
      </c>
      <c r="CT653" s="1352" t="str">
        <f t="shared" si="1734"/>
        <v/>
      </c>
      <c r="CU653" s="552" t="str">
        <f t="shared" si="1735"/>
        <v/>
      </c>
      <c r="CV653" s="553" t="str">
        <f t="shared" si="1735"/>
        <v/>
      </c>
      <c r="CW653" s="554" t="str">
        <f t="shared" si="1735"/>
        <v/>
      </c>
      <c r="CX653" s="554" t="str">
        <f t="shared" si="1735"/>
        <v/>
      </c>
      <c r="CY653" s="554" t="str">
        <f t="shared" si="1735"/>
        <v/>
      </c>
      <c r="CZ653" s="554" t="str">
        <f t="shared" si="1735"/>
        <v/>
      </c>
      <c r="DA653" s="554" t="str">
        <f t="shared" si="1735"/>
        <v/>
      </c>
      <c r="DB653" s="555" t="str">
        <f t="shared" si="1735"/>
        <v/>
      </c>
      <c r="DC653" s="555" t="str">
        <f t="shared" si="1735"/>
        <v/>
      </c>
      <c r="DD653" s="555" t="str">
        <f t="shared" si="1735"/>
        <v/>
      </c>
      <c r="DE653" s="554" t="str">
        <f t="shared" si="1736"/>
        <v/>
      </c>
      <c r="DF653" s="554" t="str">
        <f t="shared" si="1736"/>
        <v/>
      </c>
      <c r="DG653" s="554" t="str">
        <f t="shared" si="1736"/>
        <v/>
      </c>
      <c r="DH653" s="554" t="str">
        <f t="shared" si="1736"/>
        <v/>
      </c>
      <c r="DI653" s="554" t="str">
        <f t="shared" si="1736"/>
        <v/>
      </c>
      <c r="DJ653" s="553" t="str">
        <f t="shared" si="1736"/>
        <v/>
      </c>
      <c r="DK653" s="552" t="str">
        <f t="shared" si="1736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4" t="str">
        <f t="shared" si="1734"/>
        <v/>
      </c>
      <c r="CF654" s="1355" t="str">
        <f t="shared" si="1734"/>
        <v/>
      </c>
      <c r="CG654" s="1355" t="str">
        <f t="shared" si="1734"/>
        <v/>
      </c>
      <c r="CH654" s="1355" t="str">
        <f t="shared" si="1734"/>
        <v/>
      </c>
      <c r="CI654" s="1355" t="str">
        <f t="shared" si="1734"/>
        <v/>
      </c>
      <c r="CJ654" s="1355" t="str">
        <f t="shared" si="1734"/>
        <v/>
      </c>
      <c r="CK654" s="1356" t="str">
        <f t="shared" si="1734"/>
        <v/>
      </c>
      <c r="CL654" s="1356" t="str">
        <f t="shared" si="1734"/>
        <v/>
      </c>
      <c r="CM654" s="1356" t="str">
        <f t="shared" si="1734"/>
        <v/>
      </c>
      <c r="CN654" s="1355" t="str">
        <f t="shared" si="1734"/>
        <v/>
      </c>
      <c r="CO654" s="1355" t="str">
        <f t="shared" si="1734"/>
        <v/>
      </c>
      <c r="CP654" s="1355" t="str">
        <f t="shared" si="1734"/>
        <v/>
      </c>
      <c r="CQ654" s="1355" t="str">
        <f t="shared" si="1734"/>
        <v/>
      </c>
      <c r="CR654" s="1355" t="str">
        <f t="shared" si="1734"/>
        <v/>
      </c>
      <c r="CS654" s="1354" t="str">
        <f t="shared" si="1734"/>
        <v/>
      </c>
      <c r="CT654" s="1357" t="str">
        <f t="shared" si="1734"/>
        <v/>
      </c>
      <c r="CU654" s="540" t="str">
        <f t="shared" si="1735"/>
        <v/>
      </c>
      <c r="CV654" s="541" t="str">
        <f t="shared" si="1735"/>
        <v/>
      </c>
      <c r="CW654" s="542" t="str">
        <f t="shared" si="1735"/>
        <v/>
      </c>
      <c r="CX654" s="542" t="str">
        <f t="shared" si="1735"/>
        <v/>
      </c>
      <c r="CY654" s="542" t="str">
        <f t="shared" si="1735"/>
        <v/>
      </c>
      <c r="CZ654" s="542" t="str">
        <f t="shared" si="1735"/>
        <v/>
      </c>
      <c r="DA654" s="542" t="str">
        <f t="shared" si="1735"/>
        <v/>
      </c>
      <c r="DB654" s="543" t="str">
        <f t="shared" si="1735"/>
        <v/>
      </c>
      <c r="DC654" s="543" t="str">
        <f t="shared" si="1735"/>
        <v/>
      </c>
      <c r="DD654" s="543" t="str">
        <f t="shared" si="1735"/>
        <v/>
      </c>
      <c r="DE654" s="542" t="str">
        <f t="shared" si="1736"/>
        <v/>
      </c>
      <c r="DF654" s="542" t="str">
        <f t="shared" si="1736"/>
        <v/>
      </c>
      <c r="DG654" s="542" t="str">
        <f t="shared" si="1736"/>
        <v/>
      </c>
      <c r="DH654" s="542" t="str">
        <f t="shared" si="1736"/>
        <v/>
      </c>
      <c r="DI654" s="542" t="str">
        <f t="shared" si="1736"/>
        <v/>
      </c>
      <c r="DJ654" s="541" t="str">
        <f t="shared" si="1736"/>
        <v/>
      </c>
      <c r="DK654" s="540" t="str">
        <f t="shared" si="1736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296</v>
      </c>
      <c r="B655" s="227" t="s">
        <v>774</v>
      </c>
      <c r="C655" s="227"/>
      <c r="D655" s="227" t="s">
        <v>774</v>
      </c>
      <c r="E655" s="227" t="s">
        <v>774</v>
      </c>
      <c r="F655" s="227"/>
      <c r="G655" s="227" t="s">
        <v>774</v>
      </c>
      <c r="H655" s="227" t="s">
        <v>774</v>
      </c>
      <c r="I655" s="227"/>
      <c r="J655" s="227" t="s">
        <v>777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9"/>
      <c r="CE655" s="1359"/>
      <c r="CF655" s="1359"/>
      <c r="CG655" s="1359"/>
      <c r="CH655" s="1359"/>
      <c r="CI655" s="1359"/>
      <c r="CJ655" s="1359"/>
      <c r="CK655" s="1359"/>
      <c r="CL655" s="1359"/>
      <c r="CM655" s="1359"/>
      <c r="CN655" s="1359"/>
      <c r="CO655" s="1359"/>
      <c r="CP655" s="1359"/>
      <c r="CQ655" s="1359"/>
      <c r="CR655" s="1359"/>
      <c r="CS655" s="1359"/>
      <c r="CT655" s="136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292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7">IF(DL656&lt;3,"",(SUM(B656:R656)-MIN(B656:R656)-MAX(B656:R656))/(DL656-2))</f>
        <v>1.4</v>
      </c>
      <c r="CA656" s="601">
        <f t="shared" ref="CA656:CA663" si="1738">IF(DM656&lt;3,"",(SUM(T656:AJ656)-MIN(T656:AJ656)-MAX(T656:AJ656))/(DM656-2))</f>
        <v>1.4</v>
      </c>
      <c r="CB656" s="601" t="str">
        <f t="shared" ref="CB656:CB663" si="1739">IF(DN656&lt;3,"",(SUM(AL656:BB656)-MIN(AL656:BB656)-MAX(AL656:BB656))/(DN656-2))</f>
        <v/>
      </c>
      <c r="CC656" s="692" t="str">
        <f t="shared" ref="CC656:CC663" si="1740">IF(DO656&lt;3,"",(SUM(BD656:BT656)-MIN(BD656:BT656)-MAX(BD656:BT656))/(DO656-2))</f>
        <v/>
      </c>
      <c r="CD656" s="1348" t="str">
        <f t="shared" ref="CD656:CS656" si="174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9" t="str">
        <f t="shared" si="1741"/>
        <v/>
      </c>
      <c r="CF656" s="1350" t="str">
        <f t="shared" si="1741"/>
        <v/>
      </c>
      <c r="CG656" s="1350" t="str">
        <f t="shared" si="1741"/>
        <v/>
      </c>
      <c r="CH656" s="1350" t="str">
        <f t="shared" si="1741"/>
        <v/>
      </c>
      <c r="CI656" s="1350" t="str">
        <f t="shared" si="1741"/>
        <v/>
      </c>
      <c r="CJ656" s="1350" t="str">
        <f t="shared" si="1741"/>
        <v/>
      </c>
      <c r="CK656" s="1351" t="str">
        <f t="shared" si="1741"/>
        <v/>
      </c>
      <c r="CL656" s="1351" t="str">
        <f t="shared" si="1741"/>
        <v/>
      </c>
      <c r="CM656" s="1351" t="str">
        <f t="shared" si="1741"/>
        <v/>
      </c>
      <c r="CN656" s="1350" t="str">
        <f t="shared" si="1741"/>
        <v/>
      </c>
      <c r="CO656" s="1350" t="str">
        <f t="shared" si="1741"/>
        <v/>
      </c>
      <c r="CP656" s="1350" t="str">
        <f t="shared" si="1741"/>
        <v/>
      </c>
      <c r="CQ656" s="1350" t="str">
        <f t="shared" si="1741"/>
        <v/>
      </c>
      <c r="CR656" s="1350" t="str">
        <f t="shared" si="1741"/>
        <v/>
      </c>
      <c r="CS656" s="1349" t="str">
        <f t="shared" si="1741"/>
        <v/>
      </c>
      <c r="CT656" s="1352" t="str">
        <f t="shared" ref="CE656:CT660" si="174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4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4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5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5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0">COUNT(B656:R656)</f>
        <v>7</v>
      </c>
      <c r="DM656" s="106">
        <f t="shared" ref="DM656:DM663" si="1761">COUNT(T656:AJ656)</f>
        <v>7</v>
      </c>
      <c r="DN656" s="106">
        <f t="shared" ref="DN656:DN663" si="1762">COUNT(AL656:BB656)</f>
        <v>1</v>
      </c>
      <c r="DO656" s="106">
        <f t="shared" ref="DO656:DO663" si="1763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293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7"/>
        <v>3.6480000000000006</v>
      </c>
      <c r="CA657" s="601">
        <f t="shared" si="1738"/>
        <v>3.032</v>
      </c>
      <c r="CB657" s="601" t="str">
        <f t="shared" si="1739"/>
        <v/>
      </c>
      <c r="CC657" s="692" t="str">
        <f t="shared" si="1740"/>
        <v/>
      </c>
      <c r="CD657" s="134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742"/>
        <v/>
      </c>
      <c r="CF657" s="1350" t="str">
        <f t="shared" si="1742"/>
        <v/>
      </c>
      <c r="CG657" s="1350" t="str">
        <f t="shared" si="1742"/>
        <v/>
      </c>
      <c r="CH657" s="1350" t="str">
        <f t="shared" si="1742"/>
        <v/>
      </c>
      <c r="CI657" s="1350" t="str">
        <f t="shared" si="1742"/>
        <v/>
      </c>
      <c r="CJ657" s="1350" t="str">
        <f t="shared" si="1742"/>
        <v/>
      </c>
      <c r="CK657" s="1351" t="str">
        <f t="shared" si="1742"/>
        <v/>
      </c>
      <c r="CL657" s="1351" t="str">
        <f t="shared" si="1742"/>
        <v/>
      </c>
      <c r="CM657" s="1351" t="str">
        <f t="shared" si="1742"/>
        <v/>
      </c>
      <c r="CN657" s="1350" t="str">
        <f t="shared" si="1742"/>
        <v/>
      </c>
      <c r="CO657" s="1350" t="str">
        <f t="shared" si="1742"/>
        <v/>
      </c>
      <c r="CP657" s="1350" t="str">
        <f t="shared" si="1742"/>
        <v/>
      </c>
      <c r="CQ657" s="1350" t="str">
        <f t="shared" si="1742"/>
        <v/>
      </c>
      <c r="CR657" s="1350" t="str">
        <f t="shared" si="1742"/>
        <v/>
      </c>
      <c r="CS657" s="1349" t="str">
        <f t="shared" si="1742"/>
        <v/>
      </c>
      <c r="CT657" s="1352" t="str">
        <f t="shared" si="1742"/>
        <v/>
      </c>
      <c r="CU657" s="552" t="str">
        <f t="shared" si="1743"/>
        <v/>
      </c>
      <c r="CV657" s="553" t="str">
        <f t="shared" si="1744"/>
        <v/>
      </c>
      <c r="CW657" s="554" t="str">
        <f t="shared" si="1745"/>
        <v/>
      </c>
      <c r="CX657" s="554" t="str">
        <f t="shared" si="1746"/>
        <v/>
      </c>
      <c r="CY657" s="554" t="str">
        <f t="shared" si="1747"/>
        <v/>
      </c>
      <c r="CZ657" s="554" t="str">
        <f t="shared" si="1748"/>
        <v/>
      </c>
      <c r="DA657" s="554" t="str">
        <f t="shared" si="1749"/>
        <v/>
      </c>
      <c r="DB657" s="555" t="str">
        <f t="shared" si="1750"/>
        <v/>
      </c>
      <c r="DC657" s="555" t="str">
        <f t="shared" si="1751"/>
        <v/>
      </c>
      <c r="DD657" s="555" t="str">
        <f t="shared" si="1752"/>
        <v/>
      </c>
      <c r="DE657" s="554" t="str">
        <f t="shared" si="1753"/>
        <v/>
      </c>
      <c r="DF657" s="554" t="str">
        <f t="shared" si="1754"/>
        <v/>
      </c>
      <c r="DG657" s="554" t="str">
        <f t="shared" si="1755"/>
        <v/>
      </c>
      <c r="DH657" s="554" t="str">
        <f t="shared" si="1756"/>
        <v/>
      </c>
      <c r="DI657" s="554" t="str">
        <f t="shared" si="1757"/>
        <v/>
      </c>
      <c r="DJ657" s="553" t="str">
        <f t="shared" si="1758"/>
        <v/>
      </c>
      <c r="DK657" s="552" t="str">
        <f t="shared" si="1759"/>
        <v/>
      </c>
      <c r="DL657" s="657">
        <f t="shared" si="1760"/>
        <v>7</v>
      </c>
      <c r="DM657" s="106">
        <f t="shared" si="1761"/>
        <v>7</v>
      </c>
      <c r="DN657" s="106">
        <f t="shared" si="1762"/>
        <v>1</v>
      </c>
      <c r="DO657" s="106">
        <f t="shared" si="1763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281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7"/>
        <v>1.6659999999999999</v>
      </c>
      <c r="CA658" s="601">
        <f t="shared" si="1738"/>
        <v>1.2</v>
      </c>
      <c r="CB658" s="601" t="str">
        <f t="shared" si="1739"/>
        <v/>
      </c>
      <c r="CC658" s="692" t="str">
        <f t="shared" si="1740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742"/>
        <v/>
      </c>
      <c r="CF658" s="1350" t="str">
        <f t="shared" si="1742"/>
        <v/>
      </c>
      <c r="CG658" s="1350" t="str">
        <f t="shared" si="1742"/>
        <v/>
      </c>
      <c r="CH658" s="1350" t="str">
        <f t="shared" si="1742"/>
        <v/>
      </c>
      <c r="CI658" s="1350" t="str">
        <f t="shared" si="1742"/>
        <v/>
      </c>
      <c r="CJ658" s="1350" t="str">
        <f t="shared" si="1742"/>
        <v/>
      </c>
      <c r="CK658" s="1351" t="str">
        <f t="shared" si="1742"/>
        <v/>
      </c>
      <c r="CL658" s="1351" t="str">
        <f t="shared" si="1742"/>
        <v/>
      </c>
      <c r="CM658" s="1351" t="str">
        <f t="shared" si="1742"/>
        <v/>
      </c>
      <c r="CN658" s="1350" t="str">
        <f t="shared" si="1742"/>
        <v/>
      </c>
      <c r="CO658" s="1350" t="str">
        <f t="shared" si="1742"/>
        <v/>
      </c>
      <c r="CP658" s="1350" t="str">
        <f t="shared" si="1742"/>
        <v/>
      </c>
      <c r="CQ658" s="1350" t="str">
        <f t="shared" si="1742"/>
        <v/>
      </c>
      <c r="CR658" s="1350" t="str">
        <f t="shared" si="1742"/>
        <v/>
      </c>
      <c r="CS658" s="1349" t="str">
        <f t="shared" si="1742"/>
        <v/>
      </c>
      <c r="CT658" s="1352" t="str">
        <f t="shared" si="1742"/>
        <v/>
      </c>
      <c r="CU658" s="552" t="str">
        <f t="shared" si="1743"/>
        <v/>
      </c>
      <c r="CV658" s="553" t="str">
        <f t="shared" si="1744"/>
        <v/>
      </c>
      <c r="CW658" s="554" t="str">
        <f t="shared" si="1745"/>
        <v/>
      </c>
      <c r="CX658" s="554" t="str">
        <f t="shared" si="1746"/>
        <v/>
      </c>
      <c r="CY658" s="554" t="str">
        <f t="shared" si="1747"/>
        <v/>
      </c>
      <c r="CZ658" s="554" t="str">
        <f t="shared" si="1748"/>
        <v/>
      </c>
      <c r="DA658" s="554" t="str">
        <f t="shared" si="1749"/>
        <v/>
      </c>
      <c r="DB658" s="555" t="str">
        <f t="shared" si="1750"/>
        <v/>
      </c>
      <c r="DC658" s="555" t="str">
        <f t="shared" si="1751"/>
        <v/>
      </c>
      <c r="DD658" s="555" t="str">
        <f t="shared" si="1752"/>
        <v/>
      </c>
      <c r="DE658" s="554" t="str">
        <f t="shared" si="1753"/>
        <v/>
      </c>
      <c r="DF658" s="554" t="str">
        <f t="shared" si="1754"/>
        <v/>
      </c>
      <c r="DG658" s="554" t="str">
        <f t="shared" si="1755"/>
        <v/>
      </c>
      <c r="DH658" s="554" t="str">
        <f t="shared" si="1756"/>
        <v/>
      </c>
      <c r="DI658" s="554" t="str">
        <f t="shared" si="1757"/>
        <v/>
      </c>
      <c r="DJ658" s="553" t="str">
        <f t="shared" si="1758"/>
        <v/>
      </c>
      <c r="DK658" s="552" t="str">
        <f t="shared" si="1759"/>
        <v/>
      </c>
      <c r="DL658" s="657">
        <f t="shared" si="1760"/>
        <v>7</v>
      </c>
      <c r="DM658" s="106">
        <f t="shared" si="1761"/>
        <v>7</v>
      </c>
      <c r="DN658" s="106">
        <f t="shared" si="1762"/>
        <v>1</v>
      </c>
      <c r="DO658" s="106">
        <f t="shared" si="1763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294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7"/>
        <v>10.096</v>
      </c>
      <c r="CA659" s="601">
        <f t="shared" si="1738"/>
        <v>16.399999999999999</v>
      </c>
      <c r="CB659" s="601" t="str">
        <f t="shared" si="1739"/>
        <v/>
      </c>
      <c r="CC659" s="692" t="str">
        <f t="shared" si="1740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742"/>
        <v/>
      </c>
      <c r="CF659" s="1350" t="str">
        <f t="shared" si="1742"/>
        <v/>
      </c>
      <c r="CG659" s="1350" t="str">
        <f t="shared" si="1742"/>
        <v/>
      </c>
      <c r="CH659" s="1350" t="str">
        <f t="shared" si="1742"/>
        <v/>
      </c>
      <c r="CI659" s="1350" t="str">
        <f t="shared" si="1742"/>
        <v/>
      </c>
      <c r="CJ659" s="1350" t="str">
        <f t="shared" si="1742"/>
        <v/>
      </c>
      <c r="CK659" s="1351" t="str">
        <f t="shared" si="1742"/>
        <v/>
      </c>
      <c r="CL659" s="1351" t="str">
        <f t="shared" si="1742"/>
        <v/>
      </c>
      <c r="CM659" s="1351" t="str">
        <f t="shared" si="1742"/>
        <v/>
      </c>
      <c r="CN659" s="1350" t="str">
        <f t="shared" si="1742"/>
        <v/>
      </c>
      <c r="CO659" s="1350" t="str">
        <f t="shared" si="1742"/>
        <v/>
      </c>
      <c r="CP659" s="1350" t="str">
        <f t="shared" si="1742"/>
        <v/>
      </c>
      <c r="CQ659" s="1350" t="str">
        <f t="shared" si="1742"/>
        <v/>
      </c>
      <c r="CR659" s="1350" t="str">
        <f t="shared" si="1742"/>
        <v/>
      </c>
      <c r="CS659" s="1349" t="str">
        <f t="shared" si="1742"/>
        <v/>
      </c>
      <c r="CT659" s="1352" t="str">
        <f t="shared" si="1742"/>
        <v/>
      </c>
      <c r="CU659" s="552" t="str">
        <f t="shared" si="1743"/>
        <v/>
      </c>
      <c r="CV659" s="553" t="str">
        <f t="shared" si="1744"/>
        <v/>
      </c>
      <c r="CW659" s="554" t="str">
        <f t="shared" si="1745"/>
        <v/>
      </c>
      <c r="CX659" s="554" t="str">
        <f t="shared" si="1746"/>
        <v/>
      </c>
      <c r="CY659" s="554" t="str">
        <f t="shared" si="1747"/>
        <v/>
      </c>
      <c r="CZ659" s="554" t="str">
        <f t="shared" si="1748"/>
        <v/>
      </c>
      <c r="DA659" s="554" t="str">
        <f t="shared" si="1749"/>
        <v/>
      </c>
      <c r="DB659" s="555" t="str">
        <f t="shared" si="1750"/>
        <v/>
      </c>
      <c r="DC659" s="555" t="str">
        <f t="shared" si="1751"/>
        <v/>
      </c>
      <c r="DD659" s="555" t="str">
        <f t="shared" si="1752"/>
        <v/>
      </c>
      <c r="DE659" s="554" t="str">
        <f t="shared" si="1753"/>
        <v/>
      </c>
      <c r="DF659" s="554" t="str">
        <f t="shared" si="1754"/>
        <v/>
      </c>
      <c r="DG659" s="554" t="str">
        <f t="shared" si="1755"/>
        <v/>
      </c>
      <c r="DH659" s="554" t="str">
        <f t="shared" si="1756"/>
        <v/>
      </c>
      <c r="DI659" s="554" t="str">
        <f t="shared" si="1757"/>
        <v/>
      </c>
      <c r="DJ659" s="553" t="str">
        <f t="shared" si="1758"/>
        <v/>
      </c>
      <c r="DK659" s="552" t="str">
        <f t="shared" si="1759"/>
        <v/>
      </c>
      <c r="DL659" s="657">
        <f t="shared" si="1760"/>
        <v>7</v>
      </c>
      <c r="DM659" s="106">
        <f t="shared" si="1761"/>
        <v>7</v>
      </c>
      <c r="DN659" s="106">
        <f t="shared" si="1762"/>
        <v>1</v>
      </c>
      <c r="DO659" s="106">
        <f t="shared" si="1763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7"/>
        <v>6.9049125949119355E-2</v>
      </c>
      <c r="CA660" s="626">
        <f t="shared" si="1738"/>
        <v>4.631624266144814E-2</v>
      </c>
      <c r="CB660" s="626" t="str">
        <f t="shared" si="1739"/>
        <v/>
      </c>
      <c r="CC660" s="695" t="str">
        <f t="shared" si="1740"/>
        <v/>
      </c>
      <c r="CD660" s="135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4" t="str">
        <f t="shared" si="1742"/>
        <v/>
      </c>
      <c r="CF660" s="1355" t="str">
        <f t="shared" si="1742"/>
        <v/>
      </c>
      <c r="CG660" s="1355" t="str">
        <f t="shared" si="1742"/>
        <v/>
      </c>
      <c r="CH660" s="1355" t="str">
        <f t="shared" si="1742"/>
        <v/>
      </c>
      <c r="CI660" s="1355" t="str">
        <f t="shared" si="1742"/>
        <v/>
      </c>
      <c r="CJ660" s="1355" t="str">
        <f t="shared" si="1742"/>
        <v/>
      </c>
      <c r="CK660" s="1356" t="str">
        <f t="shared" si="1742"/>
        <v/>
      </c>
      <c r="CL660" s="1356" t="str">
        <f t="shared" si="1742"/>
        <v/>
      </c>
      <c r="CM660" s="1356" t="str">
        <f t="shared" si="1742"/>
        <v/>
      </c>
      <c r="CN660" s="1355" t="str">
        <f t="shared" si="1742"/>
        <v/>
      </c>
      <c r="CO660" s="1355" t="str">
        <f t="shared" si="1742"/>
        <v/>
      </c>
      <c r="CP660" s="1355" t="str">
        <f t="shared" si="1742"/>
        <v/>
      </c>
      <c r="CQ660" s="1355" t="str">
        <f t="shared" si="1742"/>
        <v/>
      </c>
      <c r="CR660" s="1355" t="str">
        <f t="shared" si="1742"/>
        <v/>
      </c>
      <c r="CS660" s="1354" t="str">
        <f t="shared" si="1742"/>
        <v/>
      </c>
      <c r="CT660" s="1357" t="str">
        <f t="shared" si="1742"/>
        <v/>
      </c>
      <c r="CU660" s="540" t="str">
        <f t="shared" si="1743"/>
        <v/>
      </c>
      <c r="CV660" s="541" t="str">
        <f t="shared" si="1744"/>
        <v/>
      </c>
      <c r="CW660" s="542" t="str">
        <f t="shared" si="1745"/>
        <v/>
      </c>
      <c r="CX660" s="542" t="str">
        <f t="shared" si="1746"/>
        <v/>
      </c>
      <c r="CY660" s="542" t="str">
        <f t="shared" si="1747"/>
        <v/>
      </c>
      <c r="CZ660" s="542" t="str">
        <f t="shared" si="1748"/>
        <v/>
      </c>
      <c r="DA660" s="542" t="str">
        <f t="shared" si="1749"/>
        <v/>
      </c>
      <c r="DB660" s="543" t="str">
        <f t="shared" si="1750"/>
        <v/>
      </c>
      <c r="DC660" s="543" t="str">
        <f t="shared" si="1751"/>
        <v/>
      </c>
      <c r="DD660" s="543" t="str">
        <f t="shared" si="1752"/>
        <v/>
      </c>
      <c r="DE660" s="542" t="str">
        <f t="shared" si="1753"/>
        <v/>
      </c>
      <c r="DF660" s="542" t="str">
        <f t="shared" si="1754"/>
        <v/>
      </c>
      <c r="DG660" s="542" t="str">
        <f t="shared" si="1755"/>
        <v/>
      </c>
      <c r="DH660" s="542" t="str">
        <f t="shared" si="1756"/>
        <v/>
      </c>
      <c r="DI660" s="542" t="str">
        <f t="shared" si="1757"/>
        <v/>
      </c>
      <c r="DJ660" s="541" t="str">
        <f t="shared" si="1758"/>
        <v/>
      </c>
      <c r="DK660" s="540" t="str">
        <f t="shared" si="1759"/>
        <v/>
      </c>
      <c r="DL660" s="657">
        <f t="shared" si="1760"/>
        <v>7</v>
      </c>
      <c r="DM660" s="106">
        <f t="shared" si="1761"/>
        <v>7</v>
      </c>
      <c r="DN660" s="106">
        <f t="shared" si="1762"/>
        <v>1</v>
      </c>
      <c r="DO660" s="106">
        <f t="shared" si="1763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297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7"/>
        <v/>
      </c>
      <c r="CA661" s="601" t="str">
        <f t="shared" si="1738"/>
        <v/>
      </c>
      <c r="CB661" s="601" t="str">
        <f t="shared" si="1739"/>
        <v/>
      </c>
      <c r="CC661" s="692" t="str">
        <f t="shared" si="1740"/>
        <v/>
      </c>
      <c r="CD661" s="1348" t="str">
        <f t="shared" ref="CD661:CS662" si="17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1764"/>
        <v/>
      </c>
      <c r="CF661" s="1350" t="str">
        <f t="shared" si="1764"/>
        <v/>
      </c>
      <c r="CG661" s="1350" t="str">
        <f t="shared" si="1764"/>
        <v/>
      </c>
      <c r="CH661" s="1350" t="str">
        <f t="shared" si="1764"/>
        <v/>
      </c>
      <c r="CI661" s="1350" t="str">
        <f t="shared" si="1764"/>
        <v/>
      </c>
      <c r="CJ661" s="1350" t="str">
        <f t="shared" si="1764"/>
        <v/>
      </c>
      <c r="CK661" s="1351" t="str">
        <f t="shared" si="1764"/>
        <v/>
      </c>
      <c r="CL661" s="1351" t="str">
        <f t="shared" si="1764"/>
        <v/>
      </c>
      <c r="CM661" s="1351" t="str">
        <f t="shared" si="1764"/>
        <v/>
      </c>
      <c r="CN661" s="1350" t="str">
        <f t="shared" si="1764"/>
        <v/>
      </c>
      <c r="CO661" s="1350" t="str">
        <f t="shared" si="1764"/>
        <v/>
      </c>
      <c r="CP661" s="1350" t="str">
        <f t="shared" si="1764"/>
        <v/>
      </c>
      <c r="CQ661" s="1350" t="str">
        <f t="shared" si="1764"/>
        <v/>
      </c>
      <c r="CR661" s="1350" t="str">
        <f t="shared" si="1764"/>
        <v/>
      </c>
      <c r="CS661" s="1349" t="str">
        <f t="shared" si="1764"/>
        <v/>
      </c>
      <c r="CT661" s="1352" t="str">
        <f t="shared" ref="CE661:CT675" si="17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3"/>
        <v/>
      </c>
      <c r="CV661" s="553" t="str">
        <f t="shared" si="1744"/>
        <v/>
      </c>
      <c r="CW661" s="554" t="str">
        <f t="shared" si="1745"/>
        <v/>
      </c>
      <c r="CX661" s="554" t="str">
        <f t="shared" si="1746"/>
        <v/>
      </c>
      <c r="CY661" s="554" t="str">
        <f t="shared" si="1747"/>
        <v/>
      </c>
      <c r="CZ661" s="554" t="str">
        <f t="shared" si="1748"/>
        <v/>
      </c>
      <c r="DA661" s="554" t="str">
        <f t="shared" si="1749"/>
        <v/>
      </c>
      <c r="DB661" s="555" t="str">
        <f t="shared" si="1750"/>
        <v/>
      </c>
      <c r="DC661" s="555" t="str">
        <f t="shared" si="1751"/>
        <v/>
      </c>
      <c r="DD661" s="555" t="str">
        <f t="shared" si="1752"/>
        <v/>
      </c>
      <c r="DE661" s="554" t="str">
        <f t="shared" si="1753"/>
        <v/>
      </c>
      <c r="DF661" s="554" t="str">
        <f t="shared" si="1754"/>
        <v/>
      </c>
      <c r="DG661" s="554" t="str">
        <f t="shared" si="1755"/>
        <v/>
      </c>
      <c r="DH661" s="554" t="str">
        <f t="shared" si="1756"/>
        <v/>
      </c>
      <c r="DI661" s="554" t="str">
        <f t="shared" si="1757"/>
        <v/>
      </c>
      <c r="DJ661" s="553" t="str">
        <f t="shared" si="1758"/>
        <v/>
      </c>
      <c r="DK661" s="552" t="str">
        <f t="shared" si="1759"/>
        <v/>
      </c>
      <c r="DL661" s="657">
        <f t="shared" si="1760"/>
        <v>0</v>
      </c>
      <c r="DM661" s="106">
        <f t="shared" si="1761"/>
        <v>0</v>
      </c>
      <c r="DN661" s="106">
        <f t="shared" si="1762"/>
        <v>0</v>
      </c>
      <c r="DO661" s="106">
        <f t="shared" si="1763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281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7"/>
        <v/>
      </c>
      <c r="CA662" s="601" t="str">
        <f t="shared" si="1738"/>
        <v/>
      </c>
      <c r="CB662" s="601" t="str">
        <f t="shared" si="1739"/>
        <v/>
      </c>
      <c r="CC662" s="692" t="str">
        <f t="shared" si="1740"/>
        <v/>
      </c>
      <c r="CD662" s="1348" t="str">
        <f t="shared" si="1764"/>
        <v/>
      </c>
      <c r="CE662" s="1349" t="str">
        <f t="shared" si="1765"/>
        <v/>
      </c>
      <c r="CF662" s="1350" t="str">
        <f t="shared" si="1765"/>
        <v/>
      </c>
      <c r="CG662" s="1350" t="str">
        <f t="shared" si="1765"/>
        <v/>
      </c>
      <c r="CH662" s="1350" t="str">
        <f t="shared" si="1765"/>
        <v/>
      </c>
      <c r="CI662" s="1350" t="str">
        <f t="shared" si="1765"/>
        <v/>
      </c>
      <c r="CJ662" s="1350" t="str">
        <f t="shared" si="1765"/>
        <v/>
      </c>
      <c r="CK662" s="1351" t="str">
        <f t="shared" si="1765"/>
        <v/>
      </c>
      <c r="CL662" s="1351" t="str">
        <f t="shared" si="1765"/>
        <v/>
      </c>
      <c r="CM662" s="1351" t="str">
        <f t="shared" si="1765"/>
        <v/>
      </c>
      <c r="CN662" s="1350" t="str">
        <f t="shared" si="1765"/>
        <v/>
      </c>
      <c r="CO662" s="1350" t="str">
        <f t="shared" si="1765"/>
        <v/>
      </c>
      <c r="CP662" s="1350" t="str">
        <f t="shared" si="1765"/>
        <v/>
      </c>
      <c r="CQ662" s="1350" t="str">
        <f t="shared" si="1765"/>
        <v/>
      </c>
      <c r="CR662" s="1350" t="str">
        <f t="shared" si="1765"/>
        <v/>
      </c>
      <c r="CS662" s="1349" t="str">
        <f t="shared" si="1765"/>
        <v/>
      </c>
      <c r="CT662" s="1352" t="str">
        <f t="shared" si="1765"/>
        <v/>
      </c>
      <c r="CU662" s="552" t="str">
        <f t="shared" si="1743"/>
        <v/>
      </c>
      <c r="CV662" s="553" t="str">
        <f t="shared" si="1744"/>
        <v/>
      </c>
      <c r="CW662" s="554" t="str">
        <f t="shared" si="1745"/>
        <v/>
      </c>
      <c r="CX662" s="554" t="str">
        <f t="shared" si="1746"/>
        <v/>
      </c>
      <c r="CY662" s="554" t="str">
        <f t="shared" si="1747"/>
        <v/>
      </c>
      <c r="CZ662" s="554" t="str">
        <f t="shared" si="1748"/>
        <v/>
      </c>
      <c r="DA662" s="554" t="str">
        <f t="shared" si="1749"/>
        <v/>
      </c>
      <c r="DB662" s="555" t="str">
        <f t="shared" si="1750"/>
        <v/>
      </c>
      <c r="DC662" s="555" t="str">
        <f t="shared" si="1751"/>
        <v/>
      </c>
      <c r="DD662" s="555" t="str">
        <f t="shared" si="1752"/>
        <v/>
      </c>
      <c r="DE662" s="554" t="str">
        <f t="shared" si="1753"/>
        <v/>
      </c>
      <c r="DF662" s="554" t="str">
        <f t="shared" si="1754"/>
        <v/>
      </c>
      <c r="DG662" s="554" t="str">
        <f t="shared" si="1755"/>
        <v/>
      </c>
      <c r="DH662" s="554" t="str">
        <f t="shared" si="1756"/>
        <v/>
      </c>
      <c r="DI662" s="554" t="str">
        <f t="shared" si="1757"/>
        <v/>
      </c>
      <c r="DJ662" s="553" t="str">
        <f t="shared" si="1758"/>
        <v/>
      </c>
      <c r="DK662" s="552" t="str">
        <f t="shared" si="1759"/>
        <v/>
      </c>
      <c r="DL662" s="657">
        <f t="shared" si="1760"/>
        <v>0</v>
      </c>
      <c r="DM662" s="106">
        <f t="shared" si="1761"/>
        <v>0</v>
      </c>
      <c r="DN662" s="106">
        <f t="shared" si="1762"/>
        <v>0</v>
      </c>
      <c r="DO662" s="106">
        <f t="shared" si="1763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6">IF(B661="","",B661/B$46*B662/12)</f>
        <v/>
      </c>
      <c r="C663" s="761" t="str">
        <f t="shared" si="1766"/>
        <v/>
      </c>
      <c r="D663" s="761" t="str">
        <f t="shared" si="1766"/>
        <v/>
      </c>
      <c r="E663" s="761" t="str">
        <f t="shared" si="1766"/>
        <v/>
      </c>
      <c r="F663" s="761" t="str">
        <f t="shared" si="1766"/>
        <v/>
      </c>
      <c r="G663" s="761" t="str">
        <f t="shared" si="1766"/>
        <v/>
      </c>
      <c r="H663" s="761" t="str">
        <f t="shared" si="1766"/>
        <v/>
      </c>
      <c r="I663" s="761" t="str">
        <f t="shared" si="1766"/>
        <v/>
      </c>
      <c r="J663" s="761" t="str">
        <f t="shared" si="1766"/>
        <v/>
      </c>
      <c r="K663" s="761" t="str">
        <f t="shared" si="1766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7">IF(T661="","",T661/T$46*T662/12)</f>
        <v/>
      </c>
      <c r="U663" s="761" t="str">
        <f t="shared" si="1767"/>
        <v/>
      </c>
      <c r="V663" s="761" t="str">
        <f t="shared" si="1767"/>
        <v/>
      </c>
      <c r="W663" s="761" t="str">
        <f t="shared" si="1767"/>
        <v/>
      </c>
      <c r="X663" s="761" t="str">
        <f t="shared" si="1767"/>
        <v/>
      </c>
      <c r="Y663" s="761" t="str">
        <f t="shared" si="1767"/>
        <v/>
      </c>
      <c r="Z663" s="761" t="str">
        <f t="shared" si="1767"/>
        <v/>
      </c>
      <c r="AA663" s="761" t="str">
        <f t="shared" si="1767"/>
        <v/>
      </c>
      <c r="AB663" s="761" t="str">
        <f t="shared" si="1767"/>
        <v/>
      </c>
      <c r="AC663" s="761" t="str">
        <f t="shared" si="1767"/>
        <v/>
      </c>
      <c r="AD663" s="761" t="str">
        <f t="shared" si="1767"/>
        <v/>
      </c>
      <c r="AE663" s="761" t="str">
        <f t="shared" si="1767"/>
        <v/>
      </c>
      <c r="AF663" s="761" t="str">
        <f t="shared" si="1767"/>
        <v/>
      </c>
      <c r="AG663" s="761" t="str">
        <f t="shared" si="1767"/>
        <v/>
      </c>
      <c r="AH663" s="761" t="str">
        <f t="shared" si="1767"/>
        <v/>
      </c>
      <c r="AI663" s="761" t="str">
        <f t="shared" si="1767"/>
        <v/>
      </c>
      <c r="AJ663" s="761" t="str">
        <f t="shared" si="1767"/>
        <v/>
      </c>
      <c r="AK663" s="762"/>
      <c r="AL663" s="761" t="str">
        <f t="shared" ref="AL663:AT663" si="1768">IF(AL661="","",AL661/AL$46*AL662/12)</f>
        <v/>
      </c>
      <c r="AM663" s="761" t="str">
        <f t="shared" si="1768"/>
        <v/>
      </c>
      <c r="AN663" s="761" t="str">
        <f t="shared" si="1768"/>
        <v/>
      </c>
      <c r="AO663" s="761" t="str">
        <f t="shared" si="1768"/>
        <v/>
      </c>
      <c r="AP663" s="761" t="str">
        <f t="shared" si="1768"/>
        <v/>
      </c>
      <c r="AQ663" s="761" t="str">
        <f t="shared" si="1768"/>
        <v/>
      </c>
      <c r="AR663" s="761" t="str">
        <f t="shared" si="1768"/>
        <v/>
      </c>
      <c r="AS663" s="761" t="str">
        <f t="shared" si="1768"/>
        <v/>
      </c>
      <c r="AT663" s="761" t="str">
        <f t="shared" si="1768"/>
        <v/>
      </c>
      <c r="AU663" s="761"/>
      <c r="AV663" s="761"/>
      <c r="AW663" s="761" t="str">
        <f t="shared" ref="AW663:BB663" si="1769">IF(AW661="","",AW661/AW$46*AW662/12)</f>
        <v/>
      </c>
      <c r="AX663" s="761" t="str">
        <f t="shared" si="1769"/>
        <v/>
      </c>
      <c r="AY663" s="761" t="str">
        <f t="shared" si="1769"/>
        <v/>
      </c>
      <c r="AZ663" s="761" t="str">
        <f t="shared" si="1769"/>
        <v/>
      </c>
      <c r="BA663" s="761" t="str">
        <f t="shared" si="1769"/>
        <v/>
      </c>
      <c r="BB663" s="761" t="str">
        <f t="shared" si="1769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0">IF(BJ661="","",BJ661/BJ$46*BJ662/12)</f>
        <v/>
      </c>
      <c r="BK663" s="761" t="str">
        <f t="shared" si="1770"/>
        <v/>
      </c>
      <c r="BL663" s="761" t="str">
        <f t="shared" si="1770"/>
        <v/>
      </c>
      <c r="BM663" s="761" t="str">
        <f t="shared" si="1770"/>
        <v/>
      </c>
      <c r="BN663" s="761" t="str">
        <f t="shared" si="1770"/>
        <v/>
      </c>
      <c r="BO663" s="761" t="str">
        <f t="shared" si="1770"/>
        <v/>
      </c>
      <c r="BP663" s="761" t="str">
        <f t="shared" si="1770"/>
        <v/>
      </c>
      <c r="BQ663" s="761" t="str">
        <f t="shared" si="1770"/>
        <v/>
      </c>
      <c r="BR663" s="761" t="str">
        <f t="shared" si="1770"/>
        <v/>
      </c>
      <c r="BS663" s="761" t="str">
        <f t="shared" si="1770"/>
        <v/>
      </c>
      <c r="BT663" s="761" t="str">
        <f t="shared" si="1770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7"/>
        <v/>
      </c>
      <c r="CA663" s="626" t="str">
        <f t="shared" si="1738"/>
        <v/>
      </c>
      <c r="CB663" s="626" t="str">
        <f t="shared" si="1739"/>
        <v/>
      </c>
      <c r="CC663" s="695" t="str">
        <f t="shared" si="1740"/>
        <v/>
      </c>
      <c r="CD663" s="135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4" t="str">
        <f t="shared" si="1765"/>
        <v/>
      </c>
      <c r="CF663" s="1355" t="str">
        <f t="shared" si="1765"/>
        <v/>
      </c>
      <c r="CG663" s="1355" t="str">
        <f t="shared" si="1765"/>
        <v/>
      </c>
      <c r="CH663" s="1355" t="str">
        <f t="shared" si="1765"/>
        <v/>
      </c>
      <c r="CI663" s="1355" t="str">
        <f t="shared" si="1765"/>
        <v/>
      </c>
      <c r="CJ663" s="1355" t="str">
        <f t="shared" si="1765"/>
        <v/>
      </c>
      <c r="CK663" s="1356" t="str">
        <f t="shared" si="1765"/>
        <v/>
      </c>
      <c r="CL663" s="1356" t="str">
        <f t="shared" si="1765"/>
        <v/>
      </c>
      <c r="CM663" s="1356" t="str">
        <f t="shared" si="1765"/>
        <v/>
      </c>
      <c r="CN663" s="1355" t="str">
        <f t="shared" si="1765"/>
        <v/>
      </c>
      <c r="CO663" s="1355" t="str">
        <f t="shared" si="1765"/>
        <v/>
      </c>
      <c r="CP663" s="1355" t="str">
        <f t="shared" si="1765"/>
        <v/>
      </c>
      <c r="CQ663" s="1355" t="str">
        <f t="shared" si="1765"/>
        <v/>
      </c>
      <c r="CR663" s="1355" t="str">
        <f t="shared" si="1765"/>
        <v/>
      </c>
      <c r="CS663" s="1354" t="str">
        <f t="shared" si="1765"/>
        <v/>
      </c>
      <c r="CT663" s="1357" t="str">
        <f t="shared" si="1765"/>
        <v/>
      </c>
      <c r="CU663" s="540" t="str">
        <f t="shared" si="1743"/>
        <v/>
      </c>
      <c r="CV663" s="541" t="str">
        <f t="shared" si="1744"/>
        <v/>
      </c>
      <c r="CW663" s="542" t="str">
        <f t="shared" si="1745"/>
        <v/>
      </c>
      <c r="CX663" s="542" t="str">
        <f t="shared" si="1746"/>
        <v/>
      </c>
      <c r="CY663" s="542" t="str">
        <f t="shared" si="1747"/>
        <v/>
      </c>
      <c r="CZ663" s="542" t="str">
        <f t="shared" si="1748"/>
        <v/>
      </c>
      <c r="DA663" s="542" t="str">
        <f t="shared" si="1749"/>
        <v/>
      </c>
      <c r="DB663" s="543" t="str">
        <f t="shared" si="1750"/>
        <v/>
      </c>
      <c r="DC663" s="543" t="str">
        <f t="shared" si="1751"/>
        <v/>
      </c>
      <c r="DD663" s="543" t="str">
        <f t="shared" si="1752"/>
        <v/>
      </c>
      <c r="DE663" s="542" t="str">
        <f t="shared" si="1753"/>
        <v/>
      </c>
      <c r="DF663" s="542" t="str">
        <f t="shared" si="1754"/>
        <v/>
      </c>
      <c r="DG663" s="542" t="str">
        <f t="shared" si="1755"/>
        <v/>
      </c>
      <c r="DH663" s="542" t="str">
        <f t="shared" si="1756"/>
        <v/>
      </c>
      <c r="DI663" s="542" t="str">
        <f t="shared" si="1757"/>
        <v/>
      </c>
      <c r="DJ663" s="541" t="str">
        <f t="shared" si="1758"/>
        <v/>
      </c>
      <c r="DK663" s="540" t="str">
        <f t="shared" si="1759"/>
        <v/>
      </c>
      <c r="DL663" s="657">
        <f t="shared" si="1760"/>
        <v>0</v>
      </c>
      <c r="DM663" s="106">
        <f t="shared" si="1761"/>
        <v>0</v>
      </c>
      <c r="DN663" s="106">
        <f t="shared" si="1762"/>
        <v>0</v>
      </c>
      <c r="DO663" s="106">
        <f t="shared" si="1763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298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9"/>
      <c r="CE664" s="1359"/>
      <c r="CF664" s="1359"/>
      <c r="CG664" s="1359"/>
      <c r="CH664" s="1359"/>
      <c r="CI664" s="1359"/>
      <c r="CJ664" s="1359"/>
      <c r="CK664" s="1359"/>
      <c r="CL664" s="1359"/>
      <c r="CM664" s="1359"/>
      <c r="CN664" s="1359"/>
      <c r="CO664" s="1359"/>
      <c r="CP664" s="1359"/>
      <c r="CQ664" s="1359"/>
      <c r="CR664" s="1359"/>
      <c r="CS664" s="1359"/>
      <c r="CT664" s="136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299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1">IF(DL665&lt;3,"",(SUM(B665:R665)-MIN(B665:R665)-MAX(B665:R665))/(DL665-2))</f>
        <v/>
      </c>
      <c r="CA665" s="601" t="str">
        <f t="shared" ref="CA665:CA680" si="1772">IF(DM665&lt;3,"",(SUM(T665:AJ665)-MIN(T665:AJ665)-MAX(T665:AJ665))/(DM665-2))</f>
        <v/>
      </c>
      <c r="CB665" s="601" t="str">
        <f t="shared" ref="CB665:CB680" si="1773">IF(DN665&lt;3,"",(SUM(AL665:BB665)-MIN(AL665:BB665)-MAX(AL665:BB665))/(DN665-2))</f>
        <v/>
      </c>
      <c r="CC665" s="692" t="str">
        <f t="shared" ref="CC665:CC680" si="1774">IF(DO665&lt;3,"",(SUM(BD665:BT665)-MIN(BD665:BT665)-MAX(BD665:BT665))/(DO665-2))</f>
        <v/>
      </c>
      <c r="CD665" s="1348" t="str">
        <f t="shared" ref="CD665:CD675" si="17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9" t="str">
        <f t="shared" si="1765"/>
        <v/>
      </c>
      <c r="CF665" s="1350" t="str">
        <f t="shared" si="1765"/>
        <v/>
      </c>
      <c r="CG665" s="1350" t="str">
        <f t="shared" si="1765"/>
        <v/>
      </c>
      <c r="CH665" s="1350" t="str">
        <f t="shared" si="1765"/>
        <v/>
      </c>
      <c r="CI665" s="1350" t="str">
        <f t="shared" si="1765"/>
        <v/>
      </c>
      <c r="CJ665" s="1350" t="str">
        <f t="shared" si="1765"/>
        <v/>
      </c>
      <c r="CK665" s="1351" t="str">
        <f t="shared" si="1765"/>
        <v/>
      </c>
      <c r="CL665" s="1351" t="str">
        <f t="shared" si="1765"/>
        <v/>
      </c>
      <c r="CM665" s="1351" t="str">
        <f t="shared" si="1765"/>
        <v/>
      </c>
      <c r="CN665" s="1350" t="str">
        <f t="shared" si="1765"/>
        <v/>
      </c>
      <c r="CO665" s="1350" t="str">
        <f t="shared" si="1765"/>
        <v/>
      </c>
      <c r="CP665" s="1350" t="str">
        <f t="shared" si="1765"/>
        <v/>
      </c>
      <c r="CQ665" s="1350" t="str">
        <f t="shared" si="1765"/>
        <v/>
      </c>
      <c r="CR665" s="1350" t="str">
        <f t="shared" si="1765"/>
        <v/>
      </c>
      <c r="CS665" s="1349" t="str">
        <f t="shared" si="1765"/>
        <v/>
      </c>
      <c r="CT665" s="1352" t="str">
        <f t="shared" si="1765"/>
        <v/>
      </c>
      <c r="CU665" s="552" t="str">
        <f t="shared" ref="CU665:CU675" si="17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3">COUNT(B665:R665)</f>
        <v>0</v>
      </c>
      <c r="DM665" s="106">
        <f t="shared" ref="DM665:DM675" si="1794">COUNT(T665:AJ665)</f>
        <v>0</v>
      </c>
      <c r="DN665" s="106">
        <f t="shared" ref="DN665:DN675" si="1795">COUNT(AL665:BB665)</f>
        <v>0</v>
      </c>
      <c r="DO665" s="106">
        <f t="shared" ref="DO665:DO675" si="1796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7">IF(B665="","",B665/B$46*8/12*5/7*0.5)</f>
        <v/>
      </c>
      <c r="C666" s="636" t="str">
        <f t="shared" si="1797"/>
        <v/>
      </c>
      <c r="D666" s="636" t="str">
        <f t="shared" si="1797"/>
        <v/>
      </c>
      <c r="E666" s="636" t="str">
        <f t="shared" si="1797"/>
        <v/>
      </c>
      <c r="F666" s="636" t="str">
        <f t="shared" si="1797"/>
        <v/>
      </c>
      <c r="G666" s="636" t="str">
        <f t="shared" si="1797"/>
        <v/>
      </c>
      <c r="H666" s="636" t="str">
        <f t="shared" si="1797"/>
        <v/>
      </c>
      <c r="I666" s="636" t="str">
        <f t="shared" si="1797"/>
        <v/>
      </c>
      <c r="J666" s="636" t="str">
        <f t="shared" si="1797"/>
        <v/>
      </c>
      <c r="K666" s="636" t="str">
        <f t="shared" si="1797"/>
        <v/>
      </c>
      <c r="L666" s="636" t="str">
        <f t="shared" si="1797"/>
        <v/>
      </c>
      <c r="M666" s="636" t="str">
        <f t="shared" si="1797"/>
        <v/>
      </c>
      <c r="N666" s="636" t="str">
        <f t="shared" si="1797"/>
        <v/>
      </c>
      <c r="O666" s="636" t="str">
        <f t="shared" si="1797"/>
        <v/>
      </c>
      <c r="P666" s="636" t="str">
        <f t="shared" si="1797"/>
        <v/>
      </c>
      <c r="Q666" s="636" t="str">
        <f t="shared" si="1797"/>
        <v/>
      </c>
      <c r="R666" s="636" t="str">
        <f t="shared" si="1797"/>
        <v/>
      </c>
      <c r="S666" s="656"/>
      <c r="T666" s="636" t="str">
        <f t="shared" ref="T666:AJ666" si="1798">IF(T665="","",T665/T$46*8/12*5/7*0.5)</f>
        <v/>
      </c>
      <c r="U666" s="636" t="str">
        <f t="shared" si="1798"/>
        <v/>
      </c>
      <c r="V666" s="636" t="str">
        <f t="shared" si="1798"/>
        <v/>
      </c>
      <c r="W666" s="636" t="str">
        <f t="shared" si="1798"/>
        <v/>
      </c>
      <c r="X666" s="636" t="str">
        <f t="shared" si="1798"/>
        <v/>
      </c>
      <c r="Y666" s="636" t="str">
        <f t="shared" si="1798"/>
        <v/>
      </c>
      <c r="Z666" s="636" t="str">
        <f t="shared" si="1798"/>
        <v/>
      </c>
      <c r="AA666" s="636" t="str">
        <f t="shared" si="1798"/>
        <v/>
      </c>
      <c r="AB666" s="636" t="str">
        <f t="shared" si="1798"/>
        <v/>
      </c>
      <c r="AC666" s="636" t="str">
        <f t="shared" si="1798"/>
        <v/>
      </c>
      <c r="AD666" s="636" t="str">
        <f t="shared" si="1798"/>
        <v/>
      </c>
      <c r="AE666" s="636" t="str">
        <f t="shared" si="1798"/>
        <v/>
      </c>
      <c r="AF666" s="636" t="str">
        <f t="shared" si="1798"/>
        <v/>
      </c>
      <c r="AG666" s="636" t="str">
        <f t="shared" si="1798"/>
        <v/>
      </c>
      <c r="AH666" s="636" t="str">
        <f t="shared" si="1798"/>
        <v/>
      </c>
      <c r="AI666" s="636" t="str">
        <f t="shared" si="1798"/>
        <v/>
      </c>
      <c r="AJ666" s="636" t="str">
        <f t="shared" si="1798"/>
        <v/>
      </c>
      <c r="AK666" s="656"/>
      <c r="AL666" s="636" t="str">
        <f t="shared" ref="AL666:BB666" si="1799">IF(AL665="","",AL665/AL$46*8/12*5/7*0.5)</f>
        <v/>
      </c>
      <c r="AM666" s="636" t="str">
        <f t="shared" si="1799"/>
        <v/>
      </c>
      <c r="AN666" s="636" t="str">
        <f t="shared" si="1799"/>
        <v/>
      </c>
      <c r="AO666" s="636" t="str">
        <f t="shared" si="1799"/>
        <v/>
      </c>
      <c r="AP666" s="636" t="str">
        <f t="shared" si="1799"/>
        <v/>
      </c>
      <c r="AQ666" s="636" t="str">
        <f t="shared" si="1799"/>
        <v/>
      </c>
      <c r="AR666" s="636" t="str">
        <f t="shared" si="1799"/>
        <v/>
      </c>
      <c r="AS666" s="636" t="str">
        <f t="shared" si="1799"/>
        <v/>
      </c>
      <c r="AT666" s="636" t="str">
        <f t="shared" si="1799"/>
        <v/>
      </c>
      <c r="AU666" s="636" t="str">
        <f t="shared" si="1799"/>
        <v/>
      </c>
      <c r="AV666" s="636" t="str">
        <f t="shared" si="1799"/>
        <v/>
      </c>
      <c r="AW666" s="636" t="str">
        <f t="shared" si="1799"/>
        <v/>
      </c>
      <c r="AX666" s="636" t="str">
        <f t="shared" si="1799"/>
        <v/>
      </c>
      <c r="AY666" s="636" t="str">
        <f t="shared" si="1799"/>
        <v/>
      </c>
      <c r="AZ666" s="636" t="str">
        <f t="shared" si="1799"/>
        <v/>
      </c>
      <c r="BA666" s="636" t="str">
        <f t="shared" si="1799"/>
        <v/>
      </c>
      <c r="BB666" s="636" t="str">
        <f t="shared" si="1799"/>
        <v/>
      </c>
      <c r="BC666" s="656"/>
      <c r="BD666" s="636" t="str">
        <f t="shared" ref="BD666:BT666" si="1800">IF(BD665="","",BD665/BD$46*8/12*5/7*0.5)</f>
        <v/>
      </c>
      <c r="BE666" s="636" t="str">
        <f t="shared" si="1800"/>
        <v/>
      </c>
      <c r="BF666" s="636" t="str">
        <f t="shared" si="1800"/>
        <v/>
      </c>
      <c r="BG666" s="636" t="str">
        <f t="shared" si="1800"/>
        <v/>
      </c>
      <c r="BH666" s="636" t="str">
        <f t="shared" si="1800"/>
        <v/>
      </c>
      <c r="BI666" s="636" t="str">
        <f t="shared" si="1800"/>
        <v/>
      </c>
      <c r="BJ666" s="636" t="str">
        <f t="shared" si="1800"/>
        <v/>
      </c>
      <c r="BK666" s="636" t="str">
        <f t="shared" si="1800"/>
        <v/>
      </c>
      <c r="BL666" s="636" t="str">
        <f t="shared" si="1800"/>
        <v/>
      </c>
      <c r="BM666" s="636" t="str">
        <f t="shared" si="1800"/>
        <v/>
      </c>
      <c r="BN666" s="636" t="str">
        <f t="shared" si="1800"/>
        <v/>
      </c>
      <c r="BO666" s="636" t="str">
        <f t="shared" si="1800"/>
        <v/>
      </c>
      <c r="BP666" s="636" t="str">
        <f t="shared" si="1800"/>
        <v/>
      </c>
      <c r="BQ666" s="636" t="str">
        <f t="shared" si="1800"/>
        <v/>
      </c>
      <c r="BR666" s="636" t="str">
        <f t="shared" si="1800"/>
        <v/>
      </c>
      <c r="BS666" s="636" t="str">
        <f t="shared" si="1800"/>
        <v/>
      </c>
      <c r="BT666" s="636" t="str">
        <f t="shared" si="1800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1"/>
        <v/>
      </c>
      <c r="CA666" s="626" t="str">
        <f t="shared" si="1772"/>
        <v/>
      </c>
      <c r="CB666" s="626" t="str">
        <f t="shared" si="1773"/>
        <v/>
      </c>
      <c r="CC666" s="695" t="str">
        <f t="shared" si="1774"/>
        <v/>
      </c>
      <c r="CD666" s="1353" t="str">
        <f t="shared" si="1775"/>
        <v/>
      </c>
      <c r="CE666" s="1354" t="str">
        <f t="shared" si="1765"/>
        <v/>
      </c>
      <c r="CF666" s="1355" t="str">
        <f t="shared" si="1765"/>
        <v/>
      </c>
      <c r="CG666" s="1355" t="str">
        <f t="shared" si="1765"/>
        <v/>
      </c>
      <c r="CH666" s="1355" t="str">
        <f t="shared" si="1765"/>
        <v/>
      </c>
      <c r="CI666" s="1355" t="str">
        <f t="shared" si="1765"/>
        <v/>
      </c>
      <c r="CJ666" s="1355" t="str">
        <f t="shared" si="1765"/>
        <v/>
      </c>
      <c r="CK666" s="1356" t="str">
        <f t="shared" si="1765"/>
        <v/>
      </c>
      <c r="CL666" s="1356" t="str">
        <f t="shared" si="1765"/>
        <v/>
      </c>
      <c r="CM666" s="1356" t="str">
        <f t="shared" si="1765"/>
        <v/>
      </c>
      <c r="CN666" s="1355" t="str">
        <f t="shared" si="1765"/>
        <v/>
      </c>
      <c r="CO666" s="1355" t="str">
        <f t="shared" si="1765"/>
        <v/>
      </c>
      <c r="CP666" s="1355" t="str">
        <f t="shared" si="1765"/>
        <v/>
      </c>
      <c r="CQ666" s="1355" t="str">
        <f t="shared" si="1765"/>
        <v/>
      </c>
      <c r="CR666" s="1355" t="str">
        <f t="shared" si="1765"/>
        <v/>
      </c>
      <c r="CS666" s="1354" t="str">
        <f t="shared" si="1765"/>
        <v/>
      </c>
      <c r="CT666" s="1357" t="str">
        <f t="shared" si="1765"/>
        <v/>
      </c>
      <c r="CU666" s="540" t="str">
        <f t="shared" si="1776"/>
        <v/>
      </c>
      <c r="CV666" s="541" t="str">
        <f t="shared" si="1777"/>
        <v/>
      </c>
      <c r="CW666" s="542" t="str">
        <f t="shared" si="1778"/>
        <v/>
      </c>
      <c r="CX666" s="542" t="str">
        <f t="shared" si="1779"/>
        <v/>
      </c>
      <c r="CY666" s="542" t="str">
        <f t="shared" si="1780"/>
        <v/>
      </c>
      <c r="CZ666" s="542" t="str">
        <f t="shared" si="1781"/>
        <v/>
      </c>
      <c r="DA666" s="542" t="str">
        <f t="shared" si="1782"/>
        <v/>
      </c>
      <c r="DB666" s="543" t="str">
        <f t="shared" si="1783"/>
        <v/>
      </c>
      <c r="DC666" s="543" t="str">
        <f t="shared" si="1784"/>
        <v/>
      </c>
      <c r="DD666" s="543" t="str">
        <f t="shared" si="1785"/>
        <v/>
      </c>
      <c r="DE666" s="542" t="str">
        <f t="shared" si="1786"/>
        <v/>
      </c>
      <c r="DF666" s="542" t="str">
        <f t="shared" si="1787"/>
        <v/>
      </c>
      <c r="DG666" s="542" t="str">
        <f t="shared" si="1788"/>
        <v/>
      </c>
      <c r="DH666" s="542" t="str">
        <f t="shared" si="1789"/>
        <v/>
      </c>
      <c r="DI666" s="542" t="str">
        <f t="shared" si="1790"/>
        <v/>
      </c>
      <c r="DJ666" s="541" t="str">
        <f t="shared" si="1791"/>
        <v/>
      </c>
      <c r="DK666" s="540" t="str">
        <f t="shared" si="1792"/>
        <v/>
      </c>
      <c r="DL666" s="657">
        <f t="shared" si="1793"/>
        <v>0</v>
      </c>
      <c r="DM666" s="106">
        <f t="shared" si="1794"/>
        <v>0</v>
      </c>
      <c r="DN666" s="106">
        <f t="shared" si="1795"/>
        <v>0</v>
      </c>
      <c r="DO666" s="106">
        <f t="shared" si="1796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300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1"/>
        <v/>
      </c>
      <c r="CA667" s="601" t="str">
        <f t="shared" si="1772"/>
        <v/>
      </c>
      <c r="CB667" s="601" t="str">
        <f t="shared" si="1773"/>
        <v/>
      </c>
      <c r="CC667" s="692" t="str">
        <f t="shared" si="1774"/>
        <v/>
      </c>
      <c r="CD667" s="1348" t="str">
        <f t="shared" si="1775"/>
        <v/>
      </c>
      <c r="CE667" s="1349" t="str">
        <f t="shared" si="1765"/>
        <v/>
      </c>
      <c r="CF667" s="1350" t="str">
        <f t="shared" si="1765"/>
        <v/>
      </c>
      <c r="CG667" s="1350" t="str">
        <f t="shared" si="1765"/>
        <v/>
      </c>
      <c r="CH667" s="1350" t="str">
        <f t="shared" si="1765"/>
        <v/>
      </c>
      <c r="CI667" s="1350" t="str">
        <f t="shared" si="1765"/>
        <v/>
      </c>
      <c r="CJ667" s="1350" t="str">
        <f t="shared" si="1765"/>
        <v/>
      </c>
      <c r="CK667" s="1351" t="str">
        <f t="shared" si="1765"/>
        <v/>
      </c>
      <c r="CL667" s="1351" t="str">
        <f t="shared" si="1765"/>
        <v/>
      </c>
      <c r="CM667" s="1351" t="str">
        <f t="shared" si="1765"/>
        <v/>
      </c>
      <c r="CN667" s="1350" t="str">
        <f t="shared" si="1765"/>
        <v/>
      </c>
      <c r="CO667" s="1350" t="str">
        <f t="shared" si="1765"/>
        <v/>
      </c>
      <c r="CP667" s="1350" t="str">
        <f t="shared" si="1765"/>
        <v/>
      </c>
      <c r="CQ667" s="1350" t="str">
        <f t="shared" si="1765"/>
        <v/>
      </c>
      <c r="CR667" s="1350" t="str">
        <f t="shared" si="1765"/>
        <v/>
      </c>
      <c r="CS667" s="1349" t="str">
        <f t="shared" si="1765"/>
        <v/>
      </c>
      <c r="CT667" s="1352" t="str">
        <f t="shared" si="1765"/>
        <v/>
      </c>
      <c r="CU667" s="552" t="str">
        <f t="shared" si="1776"/>
        <v/>
      </c>
      <c r="CV667" s="553" t="str">
        <f t="shared" si="1777"/>
        <v/>
      </c>
      <c r="CW667" s="554" t="str">
        <f t="shared" si="1778"/>
        <v/>
      </c>
      <c r="CX667" s="554" t="str">
        <f t="shared" si="1779"/>
        <v/>
      </c>
      <c r="CY667" s="554" t="str">
        <f t="shared" si="1780"/>
        <v/>
      </c>
      <c r="CZ667" s="554" t="str">
        <f t="shared" si="1781"/>
        <v/>
      </c>
      <c r="DA667" s="554" t="str">
        <f t="shared" si="1782"/>
        <v/>
      </c>
      <c r="DB667" s="555" t="str">
        <f t="shared" si="1783"/>
        <v/>
      </c>
      <c r="DC667" s="555" t="str">
        <f t="shared" si="1784"/>
        <v/>
      </c>
      <c r="DD667" s="555" t="str">
        <f t="shared" si="1785"/>
        <v/>
      </c>
      <c r="DE667" s="554" t="str">
        <f t="shared" si="1786"/>
        <v/>
      </c>
      <c r="DF667" s="554" t="str">
        <f t="shared" si="1787"/>
        <v/>
      </c>
      <c r="DG667" s="554" t="str">
        <f t="shared" si="1788"/>
        <v/>
      </c>
      <c r="DH667" s="554" t="str">
        <f t="shared" si="1789"/>
        <v/>
      </c>
      <c r="DI667" s="554" t="str">
        <f t="shared" si="1790"/>
        <v/>
      </c>
      <c r="DJ667" s="553" t="str">
        <f t="shared" si="1791"/>
        <v/>
      </c>
      <c r="DK667" s="552" t="str">
        <f t="shared" si="1792"/>
        <v/>
      </c>
      <c r="DL667" s="657">
        <f t="shared" si="1793"/>
        <v>0</v>
      </c>
      <c r="DM667" s="106">
        <f t="shared" si="1794"/>
        <v>0</v>
      </c>
      <c r="DN667" s="106">
        <f t="shared" si="1795"/>
        <v>0</v>
      </c>
      <c r="DO667" s="106">
        <f t="shared" si="1796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286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1"/>
        <v/>
      </c>
      <c r="CA668" s="601" t="str">
        <f t="shared" si="1772"/>
        <v/>
      </c>
      <c r="CB668" s="601" t="str">
        <f t="shared" si="1773"/>
        <v/>
      </c>
      <c r="CC668" s="692" t="str">
        <f t="shared" si="1774"/>
        <v/>
      </c>
      <c r="CD668" s="1348" t="str">
        <f t="shared" si="1775"/>
        <v/>
      </c>
      <c r="CE668" s="1349" t="str">
        <f t="shared" si="1765"/>
        <v/>
      </c>
      <c r="CF668" s="1350" t="str">
        <f t="shared" si="1765"/>
        <v/>
      </c>
      <c r="CG668" s="1350" t="str">
        <f t="shared" si="1765"/>
        <v/>
      </c>
      <c r="CH668" s="1350" t="str">
        <f t="shared" si="1765"/>
        <v/>
      </c>
      <c r="CI668" s="1350" t="str">
        <f t="shared" si="1765"/>
        <v/>
      </c>
      <c r="CJ668" s="1350" t="str">
        <f t="shared" si="1765"/>
        <v/>
      </c>
      <c r="CK668" s="1351" t="str">
        <f t="shared" si="1765"/>
        <v/>
      </c>
      <c r="CL668" s="1351" t="str">
        <f t="shared" si="1765"/>
        <v/>
      </c>
      <c r="CM668" s="1351" t="str">
        <f t="shared" si="1765"/>
        <v/>
      </c>
      <c r="CN668" s="1350" t="str">
        <f t="shared" si="1765"/>
        <v/>
      </c>
      <c r="CO668" s="1350" t="str">
        <f t="shared" si="1765"/>
        <v/>
      </c>
      <c r="CP668" s="1350" t="str">
        <f t="shared" si="1765"/>
        <v/>
      </c>
      <c r="CQ668" s="1350" t="str">
        <f t="shared" si="1765"/>
        <v/>
      </c>
      <c r="CR668" s="1350" t="str">
        <f t="shared" si="1765"/>
        <v/>
      </c>
      <c r="CS668" s="1349" t="str">
        <f t="shared" si="1765"/>
        <v/>
      </c>
      <c r="CT668" s="1352" t="str">
        <f t="shared" si="1765"/>
        <v/>
      </c>
      <c r="CU668" s="552" t="str">
        <f t="shared" si="1776"/>
        <v/>
      </c>
      <c r="CV668" s="553" t="str">
        <f t="shared" si="1777"/>
        <v/>
      </c>
      <c r="CW668" s="554" t="str">
        <f t="shared" si="1778"/>
        <v/>
      </c>
      <c r="CX668" s="554" t="str">
        <f t="shared" si="1779"/>
        <v/>
      </c>
      <c r="CY668" s="554" t="str">
        <f t="shared" si="1780"/>
        <v/>
      </c>
      <c r="CZ668" s="554" t="str">
        <f t="shared" si="1781"/>
        <v/>
      </c>
      <c r="DA668" s="554" t="str">
        <f t="shared" si="1782"/>
        <v/>
      </c>
      <c r="DB668" s="555" t="str">
        <f t="shared" si="1783"/>
        <v/>
      </c>
      <c r="DC668" s="555" t="str">
        <f t="shared" si="1784"/>
        <v/>
      </c>
      <c r="DD668" s="555" t="str">
        <f t="shared" si="1785"/>
        <v/>
      </c>
      <c r="DE668" s="554" t="str">
        <f t="shared" si="1786"/>
        <v/>
      </c>
      <c r="DF668" s="554" t="str">
        <f t="shared" si="1787"/>
        <v/>
      </c>
      <c r="DG668" s="554" t="str">
        <f t="shared" si="1788"/>
        <v/>
      </c>
      <c r="DH668" s="554" t="str">
        <f t="shared" si="1789"/>
        <v/>
      </c>
      <c r="DI668" s="554" t="str">
        <f t="shared" si="1790"/>
        <v/>
      </c>
      <c r="DJ668" s="553" t="str">
        <f t="shared" si="1791"/>
        <v/>
      </c>
      <c r="DK668" s="552" t="str">
        <f t="shared" si="1792"/>
        <v/>
      </c>
      <c r="DL668" s="657">
        <f t="shared" si="1793"/>
        <v>0</v>
      </c>
      <c r="DM668" s="106">
        <f t="shared" si="1794"/>
        <v>0</v>
      </c>
      <c r="DN668" s="106">
        <f t="shared" si="1795"/>
        <v>0</v>
      </c>
      <c r="DO668" s="106">
        <f t="shared" si="1796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1">IF(B667="","",B667*B668/0.6/B$46/365)</f>
        <v/>
      </c>
      <c r="C669" s="636" t="str">
        <f t="shared" si="1801"/>
        <v/>
      </c>
      <c r="D669" s="636" t="str">
        <f t="shared" si="1801"/>
        <v/>
      </c>
      <c r="E669" s="636" t="str">
        <f t="shared" si="1801"/>
        <v/>
      </c>
      <c r="F669" s="636" t="str">
        <f t="shared" si="1801"/>
        <v/>
      </c>
      <c r="G669" s="636" t="str">
        <f t="shared" si="1801"/>
        <v/>
      </c>
      <c r="H669" s="636" t="str">
        <f t="shared" si="1801"/>
        <v/>
      </c>
      <c r="I669" s="636" t="str">
        <f t="shared" si="1801"/>
        <v/>
      </c>
      <c r="J669" s="636" t="str">
        <f t="shared" si="1801"/>
        <v/>
      </c>
      <c r="K669" s="636" t="str">
        <f t="shared" si="1801"/>
        <v/>
      </c>
      <c r="L669" s="636" t="str">
        <f t="shared" si="1801"/>
        <v/>
      </c>
      <c r="M669" s="636" t="str">
        <f t="shared" si="1801"/>
        <v/>
      </c>
      <c r="N669" s="636" t="str">
        <f t="shared" si="1801"/>
        <v/>
      </c>
      <c r="O669" s="636" t="str">
        <f t="shared" si="1801"/>
        <v/>
      </c>
      <c r="P669" s="636" t="str">
        <f t="shared" si="1801"/>
        <v/>
      </c>
      <c r="Q669" s="636" t="str">
        <f t="shared" si="1801"/>
        <v/>
      </c>
      <c r="R669" s="636" t="str">
        <f t="shared" si="1801"/>
        <v/>
      </c>
      <c r="S669" s="656"/>
      <c r="T669" s="636" t="str">
        <f t="shared" ref="T669:AJ669" si="1802">IF(T667="","",T667*T668/0.6/T$46/365)</f>
        <v/>
      </c>
      <c r="U669" s="636" t="str">
        <f t="shared" si="1802"/>
        <v/>
      </c>
      <c r="V669" s="636" t="str">
        <f t="shared" si="1802"/>
        <v/>
      </c>
      <c r="W669" s="636" t="str">
        <f t="shared" si="1802"/>
        <v/>
      </c>
      <c r="X669" s="636" t="str">
        <f t="shared" si="1802"/>
        <v/>
      </c>
      <c r="Y669" s="636" t="str">
        <f t="shared" si="1802"/>
        <v/>
      </c>
      <c r="Z669" s="636" t="str">
        <f t="shared" si="1802"/>
        <v/>
      </c>
      <c r="AA669" s="636" t="str">
        <f t="shared" si="1802"/>
        <v/>
      </c>
      <c r="AB669" s="636" t="str">
        <f t="shared" si="1802"/>
        <v/>
      </c>
      <c r="AC669" s="636" t="str">
        <f t="shared" si="1802"/>
        <v/>
      </c>
      <c r="AD669" s="636" t="str">
        <f t="shared" si="1802"/>
        <v/>
      </c>
      <c r="AE669" s="636" t="str">
        <f t="shared" si="1802"/>
        <v/>
      </c>
      <c r="AF669" s="636" t="str">
        <f t="shared" si="1802"/>
        <v/>
      </c>
      <c r="AG669" s="636" t="str">
        <f t="shared" si="1802"/>
        <v/>
      </c>
      <c r="AH669" s="636" t="str">
        <f t="shared" si="1802"/>
        <v/>
      </c>
      <c r="AI669" s="636" t="str">
        <f t="shared" si="1802"/>
        <v/>
      </c>
      <c r="AJ669" s="636" t="str">
        <f t="shared" si="1802"/>
        <v/>
      </c>
      <c r="AK669" s="656"/>
      <c r="AL669" s="636" t="str">
        <f t="shared" ref="AL669:BB669" si="1803">IF(AL667="","",AL667*AL668/0.6/AL$46/365)</f>
        <v/>
      </c>
      <c r="AM669" s="636" t="str">
        <f t="shared" si="1803"/>
        <v/>
      </c>
      <c r="AN669" s="636" t="str">
        <f t="shared" si="1803"/>
        <v/>
      </c>
      <c r="AO669" s="636" t="str">
        <f t="shared" si="1803"/>
        <v/>
      </c>
      <c r="AP669" s="636" t="str">
        <f t="shared" si="1803"/>
        <v/>
      </c>
      <c r="AQ669" s="636" t="str">
        <f t="shared" si="1803"/>
        <v/>
      </c>
      <c r="AR669" s="636" t="str">
        <f t="shared" si="1803"/>
        <v/>
      </c>
      <c r="AS669" s="636" t="str">
        <f t="shared" si="1803"/>
        <v/>
      </c>
      <c r="AT669" s="636" t="str">
        <f t="shared" si="1803"/>
        <v/>
      </c>
      <c r="AU669" s="636" t="str">
        <f t="shared" si="1803"/>
        <v/>
      </c>
      <c r="AV669" s="636" t="str">
        <f t="shared" si="1803"/>
        <v/>
      </c>
      <c r="AW669" s="636" t="str">
        <f t="shared" si="1803"/>
        <v/>
      </c>
      <c r="AX669" s="636" t="str">
        <f t="shared" si="1803"/>
        <v/>
      </c>
      <c r="AY669" s="636" t="str">
        <f t="shared" si="1803"/>
        <v/>
      </c>
      <c r="AZ669" s="636" t="str">
        <f t="shared" si="1803"/>
        <v/>
      </c>
      <c r="BA669" s="636" t="str">
        <f t="shared" si="1803"/>
        <v/>
      </c>
      <c r="BB669" s="636" t="str">
        <f t="shared" si="1803"/>
        <v/>
      </c>
      <c r="BC669" s="656"/>
      <c r="BD669" s="636" t="str">
        <f t="shared" ref="BD669:BT669" si="1804">IF(BD667="","",BD667*BD668/0.6/BD$46/365)</f>
        <v/>
      </c>
      <c r="BE669" s="636" t="str">
        <f t="shared" si="1804"/>
        <v/>
      </c>
      <c r="BF669" s="636" t="str">
        <f t="shared" si="1804"/>
        <v/>
      </c>
      <c r="BG669" s="636" t="str">
        <f t="shared" si="1804"/>
        <v/>
      </c>
      <c r="BH669" s="636" t="str">
        <f t="shared" si="1804"/>
        <v/>
      </c>
      <c r="BI669" s="636" t="str">
        <f t="shared" si="1804"/>
        <v/>
      </c>
      <c r="BJ669" s="636" t="str">
        <f t="shared" si="1804"/>
        <v/>
      </c>
      <c r="BK669" s="636" t="str">
        <f t="shared" si="1804"/>
        <v/>
      </c>
      <c r="BL669" s="636" t="str">
        <f t="shared" si="1804"/>
        <v/>
      </c>
      <c r="BM669" s="636" t="str">
        <f t="shared" si="1804"/>
        <v/>
      </c>
      <c r="BN669" s="636" t="str">
        <f t="shared" si="1804"/>
        <v/>
      </c>
      <c r="BO669" s="636" t="str">
        <f t="shared" si="1804"/>
        <v/>
      </c>
      <c r="BP669" s="636" t="str">
        <f t="shared" si="1804"/>
        <v/>
      </c>
      <c r="BQ669" s="636" t="str">
        <f t="shared" si="1804"/>
        <v/>
      </c>
      <c r="BR669" s="636" t="str">
        <f t="shared" si="1804"/>
        <v/>
      </c>
      <c r="BS669" s="636" t="str">
        <f t="shared" si="1804"/>
        <v/>
      </c>
      <c r="BT669" s="636" t="str">
        <f t="shared" si="1804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1"/>
        <v/>
      </c>
      <c r="CA669" s="626" t="str">
        <f t="shared" si="1772"/>
        <v/>
      </c>
      <c r="CB669" s="626" t="str">
        <f t="shared" si="1773"/>
        <v/>
      </c>
      <c r="CC669" s="695" t="str">
        <f t="shared" si="1774"/>
        <v/>
      </c>
      <c r="CD669" s="1353" t="str">
        <f t="shared" si="1775"/>
        <v/>
      </c>
      <c r="CE669" s="1354" t="str">
        <f t="shared" si="1765"/>
        <v/>
      </c>
      <c r="CF669" s="1355" t="str">
        <f t="shared" si="1765"/>
        <v/>
      </c>
      <c r="CG669" s="1355" t="str">
        <f t="shared" si="1765"/>
        <v/>
      </c>
      <c r="CH669" s="1355" t="str">
        <f t="shared" si="1765"/>
        <v/>
      </c>
      <c r="CI669" s="1355" t="str">
        <f t="shared" si="1765"/>
        <v/>
      </c>
      <c r="CJ669" s="1355" t="str">
        <f t="shared" si="1765"/>
        <v/>
      </c>
      <c r="CK669" s="1356" t="str">
        <f t="shared" si="1765"/>
        <v/>
      </c>
      <c r="CL669" s="1356" t="str">
        <f t="shared" si="1765"/>
        <v/>
      </c>
      <c r="CM669" s="1356" t="str">
        <f t="shared" si="1765"/>
        <v/>
      </c>
      <c r="CN669" s="1355" t="str">
        <f t="shared" si="1765"/>
        <v/>
      </c>
      <c r="CO669" s="1355" t="str">
        <f t="shared" si="1765"/>
        <v/>
      </c>
      <c r="CP669" s="1355" t="str">
        <f t="shared" si="1765"/>
        <v/>
      </c>
      <c r="CQ669" s="1355" t="str">
        <f t="shared" si="1765"/>
        <v/>
      </c>
      <c r="CR669" s="1355" t="str">
        <f t="shared" si="1765"/>
        <v/>
      </c>
      <c r="CS669" s="1354" t="str">
        <f t="shared" si="1765"/>
        <v/>
      </c>
      <c r="CT669" s="1357" t="str">
        <f t="shared" si="1765"/>
        <v/>
      </c>
      <c r="CU669" s="540" t="str">
        <f t="shared" si="1776"/>
        <v/>
      </c>
      <c r="CV669" s="541" t="str">
        <f t="shared" si="1777"/>
        <v/>
      </c>
      <c r="CW669" s="542" t="str">
        <f t="shared" si="1778"/>
        <v/>
      </c>
      <c r="CX669" s="542" t="str">
        <f t="shared" si="1779"/>
        <v/>
      </c>
      <c r="CY669" s="542" t="str">
        <f t="shared" si="1780"/>
        <v/>
      </c>
      <c r="CZ669" s="542" t="str">
        <f t="shared" si="1781"/>
        <v/>
      </c>
      <c r="DA669" s="542" t="str">
        <f t="shared" si="1782"/>
        <v/>
      </c>
      <c r="DB669" s="543" t="str">
        <f t="shared" si="1783"/>
        <v/>
      </c>
      <c r="DC669" s="543" t="str">
        <f t="shared" si="1784"/>
        <v/>
      </c>
      <c r="DD669" s="543" t="str">
        <f t="shared" si="1785"/>
        <v/>
      </c>
      <c r="DE669" s="542" t="str">
        <f t="shared" si="1786"/>
        <v/>
      </c>
      <c r="DF669" s="542" t="str">
        <f t="shared" si="1787"/>
        <v/>
      </c>
      <c r="DG669" s="542" t="str">
        <f t="shared" si="1788"/>
        <v/>
      </c>
      <c r="DH669" s="542" t="str">
        <f t="shared" si="1789"/>
        <v/>
      </c>
      <c r="DI669" s="542" t="str">
        <f t="shared" si="1790"/>
        <v/>
      </c>
      <c r="DJ669" s="541" t="str">
        <f t="shared" si="1791"/>
        <v/>
      </c>
      <c r="DK669" s="540" t="str">
        <f t="shared" si="1792"/>
        <v/>
      </c>
      <c r="DL669" s="657">
        <f t="shared" si="1793"/>
        <v>0</v>
      </c>
      <c r="DM669" s="106">
        <f t="shared" si="1794"/>
        <v>0</v>
      </c>
      <c r="DN669" s="106">
        <f t="shared" si="1795"/>
        <v>0</v>
      </c>
      <c r="DO669" s="106">
        <f t="shared" si="1796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301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1"/>
        <v/>
      </c>
      <c r="CA670" s="601" t="str">
        <f t="shared" si="1772"/>
        <v/>
      </c>
      <c r="CB670" s="601" t="str">
        <f t="shared" si="1773"/>
        <v/>
      </c>
      <c r="CC670" s="692" t="str">
        <f t="shared" si="1774"/>
        <v/>
      </c>
      <c r="CD670" s="1348" t="str">
        <f t="shared" si="1775"/>
        <v/>
      </c>
      <c r="CE670" s="1349" t="str">
        <f t="shared" si="1765"/>
        <v/>
      </c>
      <c r="CF670" s="1350" t="str">
        <f t="shared" si="1765"/>
        <v/>
      </c>
      <c r="CG670" s="1350" t="str">
        <f t="shared" si="1765"/>
        <v/>
      </c>
      <c r="CH670" s="1350" t="str">
        <f t="shared" si="1765"/>
        <v/>
      </c>
      <c r="CI670" s="1350" t="str">
        <f t="shared" si="1765"/>
        <v/>
      </c>
      <c r="CJ670" s="1350" t="str">
        <f t="shared" si="1765"/>
        <v/>
      </c>
      <c r="CK670" s="1351" t="str">
        <f t="shared" si="1765"/>
        <v/>
      </c>
      <c r="CL670" s="1351" t="str">
        <f t="shared" si="1765"/>
        <v/>
      </c>
      <c r="CM670" s="1351" t="str">
        <f t="shared" si="1765"/>
        <v/>
      </c>
      <c r="CN670" s="1350" t="str">
        <f t="shared" si="1765"/>
        <v/>
      </c>
      <c r="CO670" s="1350" t="str">
        <f t="shared" si="1765"/>
        <v/>
      </c>
      <c r="CP670" s="1350" t="str">
        <f t="shared" si="1765"/>
        <v/>
      </c>
      <c r="CQ670" s="1350" t="str">
        <f t="shared" si="1765"/>
        <v/>
      </c>
      <c r="CR670" s="1350" t="str">
        <f t="shared" si="1765"/>
        <v/>
      </c>
      <c r="CS670" s="1349" t="str">
        <f t="shared" si="1765"/>
        <v/>
      </c>
      <c r="CT670" s="1352" t="str">
        <f t="shared" si="1765"/>
        <v/>
      </c>
      <c r="CU670" s="552" t="str">
        <f t="shared" si="1776"/>
        <v/>
      </c>
      <c r="CV670" s="553" t="str">
        <f t="shared" si="1777"/>
        <v/>
      </c>
      <c r="CW670" s="554" t="str">
        <f t="shared" si="1778"/>
        <v/>
      </c>
      <c r="CX670" s="554" t="str">
        <f t="shared" si="1779"/>
        <v/>
      </c>
      <c r="CY670" s="554" t="str">
        <f t="shared" si="1780"/>
        <v/>
      </c>
      <c r="CZ670" s="554" t="str">
        <f t="shared" si="1781"/>
        <v/>
      </c>
      <c r="DA670" s="554" t="str">
        <f t="shared" si="1782"/>
        <v/>
      </c>
      <c r="DB670" s="555" t="str">
        <f t="shared" si="1783"/>
        <v/>
      </c>
      <c r="DC670" s="555" t="str">
        <f t="shared" si="1784"/>
        <v/>
      </c>
      <c r="DD670" s="555" t="str">
        <f t="shared" si="1785"/>
        <v/>
      </c>
      <c r="DE670" s="554" t="str">
        <f t="shared" si="1786"/>
        <v/>
      </c>
      <c r="DF670" s="554" t="str">
        <f t="shared" si="1787"/>
        <v/>
      </c>
      <c r="DG670" s="554" t="str">
        <f t="shared" si="1788"/>
        <v/>
      </c>
      <c r="DH670" s="554" t="str">
        <f t="shared" si="1789"/>
        <v/>
      </c>
      <c r="DI670" s="554" t="str">
        <f t="shared" si="1790"/>
        <v/>
      </c>
      <c r="DJ670" s="553" t="str">
        <f t="shared" si="1791"/>
        <v/>
      </c>
      <c r="DK670" s="552" t="str">
        <f t="shared" si="1792"/>
        <v/>
      </c>
      <c r="DL670" s="657">
        <f t="shared" si="1793"/>
        <v>0</v>
      </c>
      <c r="DM670" s="106">
        <f t="shared" si="1794"/>
        <v>0</v>
      </c>
      <c r="DN670" s="106">
        <f t="shared" si="1795"/>
        <v>0</v>
      </c>
      <c r="DO670" s="106">
        <f t="shared" si="1796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1"/>
        <v/>
      </c>
      <c r="CA671" s="601" t="str">
        <f t="shared" si="1772"/>
        <v/>
      </c>
      <c r="CB671" s="601" t="str">
        <f t="shared" si="1773"/>
        <v/>
      </c>
      <c r="CC671" s="692" t="str">
        <f t="shared" si="1774"/>
        <v/>
      </c>
      <c r="CD671" s="1348" t="str">
        <f t="shared" si="1775"/>
        <v/>
      </c>
      <c r="CE671" s="1349" t="str">
        <f t="shared" si="1765"/>
        <v/>
      </c>
      <c r="CF671" s="1350" t="str">
        <f t="shared" si="1765"/>
        <v/>
      </c>
      <c r="CG671" s="1350" t="str">
        <f t="shared" si="1765"/>
        <v/>
      </c>
      <c r="CH671" s="1350" t="str">
        <f t="shared" si="1765"/>
        <v/>
      </c>
      <c r="CI671" s="1350" t="str">
        <f t="shared" si="1765"/>
        <v/>
      </c>
      <c r="CJ671" s="1350" t="str">
        <f t="shared" si="1765"/>
        <v/>
      </c>
      <c r="CK671" s="1351" t="str">
        <f t="shared" si="1765"/>
        <v/>
      </c>
      <c r="CL671" s="1351" t="str">
        <f t="shared" si="1765"/>
        <v/>
      </c>
      <c r="CM671" s="1351" t="str">
        <f t="shared" si="1765"/>
        <v/>
      </c>
      <c r="CN671" s="1350" t="str">
        <f t="shared" si="1765"/>
        <v/>
      </c>
      <c r="CO671" s="1350" t="str">
        <f t="shared" si="1765"/>
        <v/>
      </c>
      <c r="CP671" s="1350" t="str">
        <f t="shared" si="1765"/>
        <v/>
      </c>
      <c r="CQ671" s="1350" t="str">
        <f t="shared" si="1765"/>
        <v/>
      </c>
      <c r="CR671" s="1350" t="str">
        <f t="shared" si="1765"/>
        <v/>
      </c>
      <c r="CS671" s="1349" t="str">
        <f t="shared" si="1765"/>
        <v/>
      </c>
      <c r="CT671" s="1352" t="str">
        <f t="shared" si="1765"/>
        <v/>
      </c>
      <c r="CU671" s="552" t="str">
        <f t="shared" si="1776"/>
        <v/>
      </c>
      <c r="CV671" s="553" t="str">
        <f t="shared" si="1777"/>
        <v/>
      </c>
      <c r="CW671" s="554" t="str">
        <f t="shared" si="1778"/>
        <v/>
      </c>
      <c r="CX671" s="554" t="str">
        <f t="shared" si="1779"/>
        <v/>
      </c>
      <c r="CY671" s="554" t="str">
        <f t="shared" si="1780"/>
        <v/>
      </c>
      <c r="CZ671" s="554" t="str">
        <f t="shared" si="1781"/>
        <v/>
      </c>
      <c r="DA671" s="554" t="str">
        <f t="shared" si="1782"/>
        <v/>
      </c>
      <c r="DB671" s="555" t="str">
        <f t="shared" si="1783"/>
        <v/>
      </c>
      <c r="DC671" s="555" t="str">
        <f t="shared" si="1784"/>
        <v/>
      </c>
      <c r="DD671" s="555" t="str">
        <f t="shared" si="1785"/>
        <v/>
      </c>
      <c r="DE671" s="554" t="str">
        <f t="shared" si="1786"/>
        <v/>
      </c>
      <c r="DF671" s="554" t="str">
        <f t="shared" si="1787"/>
        <v/>
      </c>
      <c r="DG671" s="554" t="str">
        <f t="shared" si="1788"/>
        <v/>
      </c>
      <c r="DH671" s="554" t="str">
        <f t="shared" si="1789"/>
        <v/>
      </c>
      <c r="DI671" s="554" t="str">
        <f t="shared" si="1790"/>
        <v/>
      </c>
      <c r="DJ671" s="553" t="str">
        <f t="shared" si="1791"/>
        <v/>
      </c>
      <c r="DK671" s="552" t="str">
        <f t="shared" si="1792"/>
        <v/>
      </c>
      <c r="DL671" s="657">
        <f t="shared" si="1793"/>
        <v>0</v>
      </c>
      <c r="DM671" s="106">
        <f t="shared" si="1794"/>
        <v>0</v>
      </c>
      <c r="DN671" s="106">
        <f t="shared" si="1795"/>
        <v>0</v>
      </c>
      <c r="DO671" s="106">
        <f t="shared" si="1796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5">IF(B670="","",B670*B671/0.62/B$46/365)</f>
        <v/>
      </c>
      <c r="C672" s="636" t="str">
        <f t="shared" si="1805"/>
        <v/>
      </c>
      <c r="D672" s="636" t="str">
        <f t="shared" si="1805"/>
        <v/>
      </c>
      <c r="E672" s="636" t="str">
        <f t="shared" si="1805"/>
        <v/>
      </c>
      <c r="F672" s="636" t="str">
        <f t="shared" si="1805"/>
        <v/>
      </c>
      <c r="G672" s="636" t="str">
        <f t="shared" si="1805"/>
        <v/>
      </c>
      <c r="H672" s="636" t="str">
        <f t="shared" si="1805"/>
        <v/>
      </c>
      <c r="I672" s="636" t="str">
        <f t="shared" si="1805"/>
        <v/>
      </c>
      <c r="J672" s="636" t="str">
        <f t="shared" si="1805"/>
        <v/>
      </c>
      <c r="K672" s="636" t="str">
        <f t="shared" si="1805"/>
        <v/>
      </c>
      <c r="L672" s="636" t="str">
        <f t="shared" si="1805"/>
        <v/>
      </c>
      <c r="M672" s="636" t="str">
        <f t="shared" si="1805"/>
        <v/>
      </c>
      <c r="N672" s="636" t="str">
        <f t="shared" si="1805"/>
        <v/>
      </c>
      <c r="O672" s="636" t="str">
        <f t="shared" si="1805"/>
        <v/>
      </c>
      <c r="P672" s="636" t="str">
        <f t="shared" si="1805"/>
        <v/>
      </c>
      <c r="Q672" s="636" t="str">
        <f t="shared" si="1805"/>
        <v/>
      </c>
      <c r="R672" s="636" t="str">
        <f t="shared" si="1805"/>
        <v/>
      </c>
      <c r="S672" s="656"/>
      <c r="T672" s="636" t="str">
        <f t="shared" ref="T672:AJ672" si="1806">IF(T670="","",T670*T671/0.62/T$46/365)</f>
        <v/>
      </c>
      <c r="U672" s="636" t="str">
        <f t="shared" si="1806"/>
        <v/>
      </c>
      <c r="V672" s="636" t="str">
        <f t="shared" si="1806"/>
        <v/>
      </c>
      <c r="W672" s="636" t="str">
        <f t="shared" si="1806"/>
        <v/>
      </c>
      <c r="X672" s="636" t="str">
        <f t="shared" si="1806"/>
        <v/>
      </c>
      <c r="Y672" s="636" t="str">
        <f t="shared" si="1806"/>
        <v/>
      </c>
      <c r="Z672" s="636" t="str">
        <f t="shared" si="1806"/>
        <v/>
      </c>
      <c r="AA672" s="636" t="str">
        <f t="shared" si="1806"/>
        <v/>
      </c>
      <c r="AB672" s="636" t="str">
        <f t="shared" si="1806"/>
        <v/>
      </c>
      <c r="AC672" s="636" t="str">
        <f t="shared" si="1806"/>
        <v/>
      </c>
      <c r="AD672" s="636" t="str">
        <f t="shared" si="1806"/>
        <v/>
      </c>
      <c r="AE672" s="636" t="str">
        <f t="shared" si="1806"/>
        <v/>
      </c>
      <c r="AF672" s="636" t="str">
        <f t="shared" si="1806"/>
        <v/>
      </c>
      <c r="AG672" s="636" t="str">
        <f t="shared" si="1806"/>
        <v/>
      </c>
      <c r="AH672" s="636" t="str">
        <f t="shared" si="1806"/>
        <v/>
      </c>
      <c r="AI672" s="636" t="str">
        <f t="shared" si="1806"/>
        <v/>
      </c>
      <c r="AJ672" s="636" t="str">
        <f t="shared" si="1806"/>
        <v/>
      </c>
      <c r="AK672" s="656"/>
      <c r="AL672" s="636" t="str">
        <f t="shared" ref="AL672:BB672" si="1807">IF(AL670="","",AL670*AL671/0.62/AL$46/365)</f>
        <v/>
      </c>
      <c r="AM672" s="636" t="str">
        <f t="shared" si="1807"/>
        <v/>
      </c>
      <c r="AN672" s="636" t="str">
        <f t="shared" si="1807"/>
        <v/>
      </c>
      <c r="AO672" s="636" t="str">
        <f t="shared" si="1807"/>
        <v/>
      </c>
      <c r="AP672" s="636" t="str">
        <f t="shared" si="1807"/>
        <v/>
      </c>
      <c r="AQ672" s="636" t="str">
        <f t="shared" si="1807"/>
        <v/>
      </c>
      <c r="AR672" s="636" t="str">
        <f t="shared" si="1807"/>
        <v/>
      </c>
      <c r="AS672" s="636" t="str">
        <f t="shared" si="1807"/>
        <v/>
      </c>
      <c r="AT672" s="636" t="str">
        <f t="shared" si="1807"/>
        <v/>
      </c>
      <c r="AU672" s="636" t="str">
        <f t="shared" si="1807"/>
        <v/>
      </c>
      <c r="AV672" s="636" t="str">
        <f t="shared" si="1807"/>
        <v/>
      </c>
      <c r="AW672" s="636" t="str">
        <f t="shared" si="1807"/>
        <v/>
      </c>
      <c r="AX672" s="636" t="str">
        <f t="shared" si="1807"/>
        <v/>
      </c>
      <c r="AY672" s="636" t="str">
        <f t="shared" si="1807"/>
        <v/>
      </c>
      <c r="AZ672" s="636" t="str">
        <f t="shared" si="1807"/>
        <v/>
      </c>
      <c r="BA672" s="636" t="str">
        <f t="shared" si="1807"/>
        <v/>
      </c>
      <c r="BB672" s="636" t="str">
        <f t="shared" si="1807"/>
        <v/>
      </c>
      <c r="BC672" s="656"/>
      <c r="BD672" s="636" t="str">
        <f t="shared" ref="BD672:BT672" si="1808">IF(BD670="","",BD670*BD671/0.62/BD$46/365)</f>
        <v/>
      </c>
      <c r="BE672" s="636" t="str">
        <f t="shared" si="1808"/>
        <v/>
      </c>
      <c r="BF672" s="636" t="str">
        <f t="shared" si="1808"/>
        <v/>
      </c>
      <c r="BG672" s="636" t="str">
        <f t="shared" si="1808"/>
        <v/>
      </c>
      <c r="BH672" s="636" t="str">
        <f t="shared" si="1808"/>
        <v/>
      </c>
      <c r="BI672" s="636" t="str">
        <f t="shared" si="1808"/>
        <v/>
      </c>
      <c r="BJ672" s="636" t="str">
        <f t="shared" si="1808"/>
        <v/>
      </c>
      <c r="BK672" s="636" t="str">
        <f t="shared" si="1808"/>
        <v/>
      </c>
      <c r="BL672" s="636" t="str">
        <f t="shared" si="1808"/>
        <v/>
      </c>
      <c r="BM672" s="636" t="str">
        <f t="shared" si="1808"/>
        <v/>
      </c>
      <c r="BN672" s="636" t="str">
        <f t="shared" si="1808"/>
        <v/>
      </c>
      <c r="BO672" s="636" t="str">
        <f t="shared" si="1808"/>
        <v/>
      </c>
      <c r="BP672" s="636" t="str">
        <f t="shared" si="1808"/>
        <v/>
      </c>
      <c r="BQ672" s="636" t="str">
        <f t="shared" si="1808"/>
        <v/>
      </c>
      <c r="BR672" s="636" t="str">
        <f t="shared" si="1808"/>
        <v/>
      </c>
      <c r="BS672" s="636" t="str">
        <f t="shared" si="1808"/>
        <v/>
      </c>
      <c r="BT672" s="636" t="str">
        <f t="shared" si="1808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1"/>
        <v/>
      </c>
      <c r="CA672" s="626" t="str">
        <f t="shared" si="1772"/>
        <v/>
      </c>
      <c r="CB672" s="626" t="str">
        <f t="shared" si="1773"/>
        <v/>
      </c>
      <c r="CC672" s="695" t="str">
        <f t="shared" si="1774"/>
        <v/>
      </c>
      <c r="CD672" s="1353" t="str">
        <f t="shared" si="1775"/>
        <v/>
      </c>
      <c r="CE672" s="1354" t="str">
        <f t="shared" si="1765"/>
        <v/>
      </c>
      <c r="CF672" s="1355" t="str">
        <f t="shared" si="1765"/>
        <v/>
      </c>
      <c r="CG672" s="1355" t="str">
        <f t="shared" si="1765"/>
        <v/>
      </c>
      <c r="CH672" s="1355" t="str">
        <f t="shared" si="1765"/>
        <v/>
      </c>
      <c r="CI672" s="1355" t="str">
        <f t="shared" si="1765"/>
        <v/>
      </c>
      <c r="CJ672" s="1355" t="str">
        <f t="shared" si="1765"/>
        <v/>
      </c>
      <c r="CK672" s="1356" t="str">
        <f t="shared" si="1765"/>
        <v/>
      </c>
      <c r="CL672" s="1356" t="str">
        <f t="shared" si="1765"/>
        <v/>
      </c>
      <c r="CM672" s="1356" t="str">
        <f t="shared" si="1765"/>
        <v/>
      </c>
      <c r="CN672" s="1355" t="str">
        <f t="shared" si="1765"/>
        <v/>
      </c>
      <c r="CO672" s="1355" t="str">
        <f t="shared" si="1765"/>
        <v/>
      </c>
      <c r="CP672" s="1355" t="str">
        <f t="shared" si="1765"/>
        <v/>
      </c>
      <c r="CQ672" s="1355" t="str">
        <f t="shared" si="1765"/>
        <v/>
      </c>
      <c r="CR672" s="1355" t="str">
        <f t="shared" si="1765"/>
        <v/>
      </c>
      <c r="CS672" s="1354" t="str">
        <f t="shared" si="1765"/>
        <v/>
      </c>
      <c r="CT672" s="1357" t="str">
        <f t="shared" si="1765"/>
        <v/>
      </c>
      <c r="CU672" s="540" t="str">
        <f t="shared" si="1776"/>
        <v/>
      </c>
      <c r="CV672" s="541" t="str">
        <f t="shared" si="1777"/>
        <v/>
      </c>
      <c r="CW672" s="542" t="str">
        <f t="shared" si="1778"/>
        <v/>
      </c>
      <c r="CX672" s="542" t="str">
        <f t="shared" si="1779"/>
        <v/>
      </c>
      <c r="CY672" s="542" t="str">
        <f t="shared" si="1780"/>
        <v/>
      </c>
      <c r="CZ672" s="542" t="str">
        <f t="shared" si="1781"/>
        <v/>
      </c>
      <c r="DA672" s="542" t="str">
        <f t="shared" si="1782"/>
        <v/>
      </c>
      <c r="DB672" s="543" t="str">
        <f t="shared" si="1783"/>
        <v/>
      </c>
      <c r="DC672" s="543" t="str">
        <f t="shared" si="1784"/>
        <v/>
      </c>
      <c r="DD672" s="543" t="str">
        <f t="shared" si="1785"/>
        <v/>
      </c>
      <c r="DE672" s="542" t="str">
        <f t="shared" si="1786"/>
        <v/>
      </c>
      <c r="DF672" s="542" t="str">
        <f t="shared" si="1787"/>
        <v/>
      </c>
      <c r="DG672" s="542" t="str">
        <f t="shared" si="1788"/>
        <v/>
      </c>
      <c r="DH672" s="542" t="str">
        <f t="shared" si="1789"/>
        <v/>
      </c>
      <c r="DI672" s="542" t="str">
        <f t="shared" si="1790"/>
        <v/>
      </c>
      <c r="DJ672" s="541" t="str">
        <f t="shared" si="1791"/>
        <v/>
      </c>
      <c r="DK672" s="540" t="str">
        <f t="shared" si="1792"/>
        <v/>
      </c>
      <c r="DL672" s="657">
        <f t="shared" si="1793"/>
        <v>0</v>
      </c>
      <c r="DM672" s="106">
        <f t="shared" si="1794"/>
        <v>0</v>
      </c>
      <c r="DN672" s="106">
        <f t="shared" si="1795"/>
        <v>0</v>
      </c>
      <c r="DO672" s="106">
        <f t="shared" si="1796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302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1"/>
        <v/>
      </c>
      <c r="CA673" s="601" t="str">
        <f t="shared" si="1772"/>
        <v/>
      </c>
      <c r="CB673" s="601" t="str">
        <f t="shared" si="1773"/>
        <v/>
      </c>
      <c r="CC673" s="692" t="str">
        <f t="shared" si="1774"/>
        <v/>
      </c>
      <c r="CD673" s="1348" t="str">
        <f t="shared" si="1775"/>
        <v/>
      </c>
      <c r="CE673" s="1349" t="str">
        <f t="shared" si="1765"/>
        <v/>
      </c>
      <c r="CF673" s="1350" t="str">
        <f t="shared" si="1765"/>
        <v/>
      </c>
      <c r="CG673" s="1350" t="str">
        <f t="shared" si="1765"/>
        <v/>
      </c>
      <c r="CH673" s="1350" t="str">
        <f t="shared" si="1765"/>
        <v/>
      </c>
      <c r="CI673" s="1350" t="str">
        <f t="shared" si="1765"/>
        <v/>
      </c>
      <c r="CJ673" s="1350" t="str">
        <f t="shared" si="1765"/>
        <v/>
      </c>
      <c r="CK673" s="1351" t="str">
        <f t="shared" si="1765"/>
        <v/>
      </c>
      <c r="CL673" s="1351" t="str">
        <f t="shared" si="1765"/>
        <v/>
      </c>
      <c r="CM673" s="1351" t="str">
        <f t="shared" si="1765"/>
        <v/>
      </c>
      <c r="CN673" s="1350" t="str">
        <f t="shared" si="1765"/>
        <v/>
      </c>
      <c r="CO673" s="1350" t="str">
        <f t="shared" si="1765"/>
        <v/>
      </c>
      <c r="CP673" s="1350" t="str">
        <f t="shared" si="1765"/>
        <v/>
      </c>
      <c r="CQ673" s="1350" t="str">
        <f t="shared" si="1765"/>
        <v/>
      </c>
      <c r="CR673" s="1350" t="str">
        <f t="shared" si="1765"/>
        <v/>
      </c>
      <c r="CS673" s="1349" t="str">
        <f t="shared" si="1765"/>
        <v/>
      </c>
      <c r="CT673" s="1352" t="str">
        <f t="shared" si="1765"/>
        <v/>
      </c>
      <c r="CU673" s="552" t="str">
        <f t="shared" si="1776"/>
        <v/>
      </c>
      <c r="CV673" s="553" t="str">
        <f t="shared" si="1777"/>
        <v/>
      </c>
      <c r="CW673" s="554" t="str">
        <f t="shared" si="1778"/>
        <v/>
      </c>
      <c r="CX673" s="554" t="str">
        <f t="shared" si="1779"/>
        <v/>
      </c>
      <c r="CY673" s="554" t="str">
        <f t="shared" si="1780"/>
        <v/>
      </c>
      <c r="CZ673" s="554" t="str">
        <f t="shared" si="1781"/>
        <v/>
      </c>
      <c r="DA673" s="554" t="str">
        <f t="shared" si="1782"/>
        <v/>
      </c>
      <c r="DB673" s="555" t="str">
        <f t="shared" si="1783"/>
        <v/>
      </c>
      <c r="DC673" s="555" t="str">
        <f t="shared" si="1784"/>
        <v/>
      </c>
      <c r="DD673" s="555" t="str">
        <f t="shared" si="1785"/>
        <v/>
      </c>
      <c r="DE673" s="554" t="str">
        <f t="shared" si="1786"/>
        <v/>
      </c>
      <c r="DF673" s="554" t="str">
        <f t="shared" si="1787"/>
        <v/>
      </c>
      <c r="DG673" s="554" t="str">
        <f t="shared" si="1788"/>
        <v/>
      </c>
      <c r="DH673" s="554" t="str">
        <f t="shared" si="1789"/>
        <v/>
      </c>
      <c r="DI673" s="554" t="str">
        <f t="shared" si="1790"/>
        <v/>
      </c>
      <c r="DJ673" s="553" t="str">
        <f t="shared" si="1791"/>
        <v/>
      </c>
      <c r="DK673" s="552" t="str">
        <f t="shared" si="1792"/>
        <v/>
      </c>
      <c r="DL673" s="657">
        <f t="shared" si="1793"/>
        <v>0</v>
      </c>
      <c r="DM673" s="106">
        <f t="shared" si="1794"/>
        <v>0</v>
      </c>
      <c r="DN673" s="106">
        <f t="shared" si="1795"/>
        <v>0</v>
      </c>
      <c r="DO673" s="106">
        <f t="shared" si="1796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1"/>
        <v/>
      </c>
      <c r="CA674" s="601" t="str">
        <f t="shared" si="1772"/>
        <v/>
      </c>
      <c r="CB674" s="601" t="str">
        <f t="shared" si="1773"/>
        <v/>
      </c>
      <c r="CC674" s="692" t="str">
        <f t="shared" si="1774"/>
        <v/>
      </c>
      <c r="CD674" s="1348" t="str">
        <f t="shared" si="1775"/>
        <v/>
      </c>
      <c r="CE674" s="1349" t="str">
        <f t="shared" si="1765"/>
        <v/>
      </c>
      <c r="CF674" s="1350" t="str">
        <f t="shared" si="1765"/>
        <v/>
      </c>
      <c r="CG674" s="1350" t="str">
        <f t="shared" si="1765"/>
        <v/>
      </c>
      <c r="CH674" s="1350" t="str">
        <f t="shared" si="1765"/>
        <v/>
      </c>
      <c r="CI674" s="1350" t="str">
        <f t="shared" si="1765"/>
        <v/>
      </c>
      <c r="CJ674" s="1350" t="str">
        <f t="shared" si="1765"/>
        <v/>
      </c>
      <c r="CK674" s="1351" t="str">
        <f t="shared" si="1765"/>
        <v/>
      </c>
      <c r="CL674" s="1351" t="str">
        <f t="shared" si="1765"/>
        <v/>
      </c>
      <c r="CM674" s="1351" t="str">
        <f t="shared" si="1765"/>
        <v/>
      </c>
      <c r="CN674" s="1350" t="str">
        <f t="shared" si="1765"/>
        <v/>
      </c>
      <c r="CO674" s="1350" t="str">
        <f t="shared" si="1765"/>
        <v/>
      </c>
      <c r="CP674" s="1350" t="str">
        <f t="shared" si="1765"/>
        <v/>
      </c>
      <c r="CQ674" s="1350" t="str">
        <f t="shared" si="1765"/>
        <v/>
      </c>
      <c r="CR674" s="1350" t="str">
        <f t="shared" si="1765"/>
        <v/>
      </c>
      <c r="CS674" s="1349" t="str">
        <f t="shared" si="1765"/>
        <v/>
      </c>
      <c r="CT674" s="1352" t="str">
        <f t="shared" si="1765"/>
        <v/>
      </c>
      <c r="CU674" s="552" t="str">
        <f t="shared" si="1776"/>
        <v/>
      </c>
      <c r="CV674" s="553" t="str">
        <f t="shared" si="1777"/>
        <v/>
      </c>
      <c r="CW674" s="554" t="str">
        <f t="shared" si="1778"/>
        <v/>
      </c>
      <c r="CX674" s="554" t="str">
        <f t="shared" si="1779"/>
        <v/>
      </c>
      <c r="CY674" s="554" t="str">
        <f t="shared" si="1780"/>
        <v/>
      </c>
      <c r="CZ674" s="554" t="str">
        <f t="shared" si="1781"/>
        <v/>
      </c>
      <c r="DA674" s="554" t="str">
        <f t="shared" si="1782"/>
        <v/>
      </c>
      <c r="DB674" s="555" t="str">
        <f t="shared" si="1783"/>
        <v/>
      </c>
      <c r="DC674" s="555" t="str">
        <f t="shared" si="1784"/>
        <v/>
      </c>
      <c r="DD674" s="555" t="str">
        <f t="shared" si="1785"/>
        <v/>
      </c>
      <c r="DE674" s="554" t="str">
        <f t="shared" si="1786"/>
        <v/>
      </c>
      <c r="DF674" s="554" t="str">
        <f t="shared" si="1787"/>
        <v/>
      </c>
      <c r="DG674" s="554" t="str">
        <f t="shared" si="1788"/>
        <v/>
      </c>
      <c r="DH674" s="554" t="str">
        <f t="shared" si="1789"/>
        <v/>
      </c>
      <c r="DI674" s="554" t="str">
        <f t="shared" si="1790"/>
        <v/>
      </c>
      <c r="DJ674" s="553" t="str">
        <f t="shared" si="1791"/>
        <v/>
      </c>
      <c r="DK674" s="552" t="str">
        <f t="shared" si="1792"/>
        <v/>
      </c>
      <c r="DL674" s="657">
        <f t="shared" si="1793"/>
        <v>0</v>
      </c>
      <c r="DM674" s="106">
        <f t="shared" si="1794"/>
        <v>0</v>
      </c>
      <c r="DN674" s="106">
        <f t="shared" si="1795"/>
        <v>0</v>
      </c>
      <c r="DO674" s="106">
        <f t="shared" si="1796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09">IF(B673="","",B673*B674/0.23/B$46/365)</f>
        <v/>
      </c>
      <c r="C675" s="636" t="str">
        <f t="shared" si="1809"/>
        <v/>
      </c>
      <c r="D675" s="636" t="str">
        <f t="shared" si="1809"/>
        <v/>
      </c>
      <c r="E675" s="636" t="str">
        <f t="shared" si="1809"/>
        <v/>
      </c>
      <c r="F675" s="636" t="str">
        <f t="shared" si="1809"/>
        <v/>
      </c>
      <c r="G675" s="636" t="str">
        <f t="shared" si="1809"/>
        <v/>
      </c>
      <c r="H675" s="636" t="str">
        <f t="shared" si="1809"/>
        <v/>
      </c>
      <c r="I675" s="636" t="str">
        <f t="shared" si="1809"/>
        <v/>
      </c>
      <c r="J675" s="636" t="str">
        <f t="shared" si="1809"/>
        <v/>
      </c>
      <c r="K675" s="636" t="str">
        <f t="shared" si="1809"/>
        <v/>
      </c>
      <c r="L675" s="636" t="str">
        <f t="shared" si="1809"/>
        <v/>
      </c>
      <c r="M675" s="636" t="str">
        <f t="shared" si="1809"/>
        <v/>
      </c>
      <c r="N675" s="636" t="str">
        <f t="shared" si="1809"/>
        <v/>
      </c>
      <c r="O675" s="636" t="str">
        <f t="shared" si="1809"/>
        <v/>
      </c>
      <c r="P675" s="636" t="str">
        <f t="shared" si="1809"/>
        <v/>
      </c>
      <c r="Q675" s="636" t="str">
        <f t="shared" si="1809"/>
        <v/>
      </c>
      <c r="R675" s="636" t="str">
        <f t="shared" si="1809"/>
        <v/>
      </c>
      <c r="S675" s="656"/>
      <c r="T675" s="636" t="str">
        <f t="shared" ref="T675:AJ675" si="1810">IF(T673="","",T673*T674/0.23/T$46/365)</f>
        <v/>
      </c>
      <c r="U675" s="636" t="str">
        <f t="shared" si="1810"/>
        <v/>
      </c>
      <c r="V675" s="636" t="str">
        <f t="shared" si="1810"/>
        <v/>
      </c>
      <c r="W675" s="636" t="str">
        <f t="shared" si="1810"/>
        <v/>
      </c>
      <c r="X675" s="636" t="str">
        <f t="shared" si="1810"/>
        <v/>
      </c>
      <c r="Y675" s="636" t="str">
        <f t="shared" si="1810"/>
        <v/>
      </c>
      <c r="Z675" s="636" t="str">
        <f t="shared" si="1810"/>
        <v/>
      </c>
      <c r="AA675" s="636" t="str">
        <f t="shared" si="1810"/>
        <v/>
      </c>
      <c r="AB675" s="636" t="str">
        <f t="shared" si="1810"/>
        <v/>
      </c>
      <c r="AC675" s="636" t="str">
        <f t="shared" si="1810"/>
        <v/>
      </c>
      <c r="AD675" s="636" t="str">
        <f t="shared" si="1810"/>
        <v/>
      </c>
      <c r="AE675" s="636" t="str">
        <f t="shared" si="1810"/>
        <v/>
      </c>
      <c r="AF675" s="636" t="str">
        <f t="shared" si="1810"/>
        <v/>
      </c>
      <c r="AG675" s="636" t="str">
        <f t="shared" si="1810"/>
        <v/>
      </c>
      <c r="AH675" s="636" t="str">
        <f t="shared" si="1810"/>
        <v/>
      </c>
      <c r="AI675" s="636" t="str">
        <f t="shared" si="1810"/>
        <v/>
      </c>
      <c r="AJ675" s="636" t="str">
        <f t="shared" si="1810"/>
        <v/>
      </c>
      <c r="AK675" s="656"/>
      <c r="AL675" s="636" t="str">
        <f t="shared" ref="AL675:BB675" si="1811">IF(AL673="","",AL673*AL674/0.23/AL$46/365)</f>
        <v/>
      </c>
      <c r="AM675" s="636" t="str">
        <f t="shared" si="1811"/>
        <v/>
      </c>
      <c r="AN675" s="636" t="str">
        <f t="shared" si="1811"/>
        <v/>
      </c>
      <c r="AO675" s="636" t="str">
        <f t="shared" si="1811"/>
        <v/>
      </c>
      <c r="AP675" s="636" t="str">
        <f t="shared" si="1811"/>
        <v/>
      </c>
      <c r="AQ675" s="636" t="str">
        <f t="shared" si="1811"/>
        <v/>
      </c>
      <c r="AR675" s="636" t="str">
        <f t="shared" si="1811"/>
        <v/>
      </c>
      <c r="AS675" s="636" t="str">
        <f t="shared" si="1811"/>
        <v/>
      </c>
      <c r="AT675" s="636" t="str">
        <f t="shared" si="1811"/>
        <v/>
      </c>
      <c r="AU675" s="636" t="str">
        <f t="shared" si="1811"/>
        <v/>
      </c>
      <c r="AV675" s="636" t="str">
        <f t="shared" si="1811"/>
        <v/>
      </c>
      <c r="AW675" s="636" t="str">
        <f t="shared" si="1811"/>
        <v/>
      </c>
      <c r="AX675" s="636" t="str">
        <f t="shared" si="1811"/>
        <v/>
      </c>
      <c r="AY675" s="636" t="str">
        <f t="shared" si="1811"/>
        <v/>
      </c>
      <c r="AZ675" s="636" t="str">
        <f t="shared" si="1811"/>
        <v/>
      </c>
      <c r="BA675" s="636" t="str">
        <f t="shared" si="1811"/>
        <v/>
      </c>
      <c r="BB675" s="636" t="str">
        <f t="shared" si="1811"/>
        <v/>
      </c>
      <c r="BC675" s="656"/>
      <c r="BD675" s="636" t="str">
        <f t="shared" ref="BD675:BT675" si="1812">IF(BD673="","",BD673*BD674/0.23/BD$46/365)</f>
        <v/>
      </c>
      <c r="BE675" s="636" t="str">
        <f t="shared" si="1812"/>
        <v/>
      </c>
      <c r="BF675" s="636" t="str">
        <f t="shared" si="1812"/>
        <v/>
      </c>
      <c r="BG675" s="636" t="str">
        <f t="shared" si="1812"/>
        <v/>
      </c>
      <c r="BH675" s="636" t="str">
        <f t="shared" si="1812"/>
        <v/>
      </c>
      <c r="BI675" s="636" t="str">
        <f t="shared" si="1812"/>
        <v/>
      </c>
      <c r="BJ675" s="636" t="str">
        <f t="shared" si="1812"/>
        <v/>
      </c>
      <c r="BK675" s="636" t="str">
        <f t="shared" si="1812"/>
        <v/>
      </c>
      <c r="BL675" s="636" t="str">
        <f t="shared" si="1812"/>
        <v/>
      </c>
      <c r="BM675" s="636" t="str">
        <f t="shared" si="1812"/>
        <v/>
      </c>
      <c r="BN675" s="636" t="str">
        <f t="shared" si="1812"/>
        <v/>
      </c>
      <c r="BO675" s="636" t="str">
        <f t="shared" si="1812"/>
        <v/>
      </c>
      <c r="BP675" s="636" t="str">
        <f t="shared" si="1812"/>
        <v/>
      </c>
      <c r="BQ675" s="636" t="str">
        <f t="shared" si="1812"/>
        <v/>
      </c>
      <c r="BR675" s="636" t="str">
        <f t="shared" si="1812"/>
        <v/>
      </c>
      <c r="BS675" s="636" t="str">
        <f t="shared" si="1812"/>
        <v/>
      </c>
      <c r="BT675" s="636" t="str">
        <f t="shared" si="1812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1"/>
        <v/>
      </c>
      <c r="CA675" s="626" t="str">
        <f t="shared" si="1772"/>
        <v/>
      </c>
      <c r="CB675" s="626" t="str">
        <f t="shared" si="1773"/>
        <v/>
      </c>
      <c r="CC675" s="695" t="str">
        <f t="shared" si="1774"/>
        <v/>
      </c>
      <c r="CD675" s="1353" t="str">
        <f t="shared" si="1775"/>
        <v/>
      </c>
      <c r="CE675" s="1354" t="str">
        <f t="shared" si="1765"/>
        <v/>
      </c>
      <c r="CF675" s="1355" t="str">
        <f t="shared" si="1765"/>
        <v/>
      </c>
      <c r="CG675" s="1355" t="str">
        <f t="shared" si="1765"/>
        <v/>
      </c>
      <c r="CH675" s="1355" t="str">
        <f t="shared" si="1765"/>
        <v/>
      </c>
      <c r="CI675" s="1355" t="str">
        <f t="shared" si="1765"/>
        <v/>
      </c>
      <c r="CJ675" s="1355" t="str">
        <f t="shared" si="1765"/>
        <v/>
      </c>
      <c r="CK675" s="1356" t="str">
        <f t="shared" si="1765"/>
        <v/>
      </c>
      <c r="CL675" s="1356" t="str">
        <f t="shared" si="1765"/>
        <v/>
      </c>
      <c r="CM675" s="1356" t="str">
        <f t="shared" si="1765"/>
        <v/>
      </c>
      <c r="CN675" s="1355" t="str">
        <f t="shared" si="1765"/>
        <v/>
      </c>
      <c r="CO675" s="1355" t="str">
        <f t="shared" si="1765"/>
        <v/>
      </c>
      <c r="CP675" s="1355" t="str">
        <f t="shared" si="1765"/>
        <v/>
      </c>
      <c r="CQ675" s="1355" t="str">
        <f t="shared" si="1765"/>
        <v/>
      </c>
      <c r="CR675" s="1355" t="str">
        <f t="shared" si="1765"/>
        <v/>
      </c>
      <c r="CS675" s="1354" t="str">
        <f t="shared" si="1765"/>
        <v/>
      </c>
      <c r="CT675" s="1357" t="str">
        <f t="shared" si="1765"/>
        <v/>
      </c>
      <c r="CU675" s="540" t="str">
        <f t="shared" si="1776"/>
        <v/>
      </c>
      <c r="CV675" s="541" t="str">
        <f t="shared" si="1777"/>
        <v/>
      </c>
      <c r="CW675" s="542" t="str">
        <f t="shared" si="1778"/>
        <v/>
      </c>
      <c r="CX675" s="542" t="str">
        <f t="shared" si="1779"/>
        <v/>
      </c>
      <c r="CY675" s="542" t="str">
        <f t="shared" si="1780"/>
        <v/>
      </c>
      <c r="CZ675" s="542" t="str">
        <f t="shared" si="1781"/>
        <v/>
      </c>
      <c r="DA675" s="542" t="str">
        <f t="shared" si="1782"/>
        <v/>
      </c>
      <c r="DB675" s="543" t="str">
        <f t="shared" si="1783"/>
        <v/>
      </c>
      <c r="DC675" s="543" t="str">
        <f t="shared" si="1784"/>
        <v/>
      </c>
      <c r="DD675" s="543" t="str">
        <f t="shared" si="1785"/>
        <v/>
      </c>
      <c r="DE675" s="542" t="str">
        <f t="shared" si="1786"/>
        <v/>
      </c>
      <c r="DF675" s="542" t="str">
        <f t="shared" si="1787"/>
        <v/>
      </c>
      <c r="DG675" s="542" t="str">
        <f t="shared" si="1788"/>
        <v/>
      </c>
      <c r="DH675" s="542" t="str">
        <f t="shared" si="1789"/>
        <v/>
      </c>
      <c r="DI675" s="542" t="str">
        <f t="shared" si="1790"/>
        <v/>
      </c>
      <c r="DJ675" s="541" t="str">
        <f t="shared" si="1791"/>
        <v/>
      </c>
      <c r="DK675" s="540" t="str">
        <f t="shared" si="1792"/>
        <v/>
      </c>
      <c r="DL675" s="657">
        <f t="shared" si="1793"/>
        <v>0</v>
      </c>
      <c r="DM675" s="106">
        <f t="shared" si="1794"/>
        <v>0</v>
      </c>
      <c r="DN675" s="106">
        <f t="shared" si="1795"/>
        <v>0</v>
      </c>
      <c r="DO675" s="106">
        <f t="shared" si="1796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303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1"/>
        <v/>
      </c>
      <c r="CA676" s="593" t="str">
        <f t="shared" si="1772"/>
        <v/>
      </c>
      <c r="CB676" s="593" t="str">
        <f t="shared" si="1773"/>
        <v/>
      </c>
      <c r="CC676" s="691" t="str">
        <f t="shared" si="1774"/>
        <v/>
      </c>
      <c r="CD676" s="1359"/>
      <c r="CE676" s="1359"/>
      <c r="CF676" s="1359"/>
      <c r="CG676" s="1359"/>
      <c r="CH676" s="1359"/>
      <c r="CI676" s="1359"/>
      <c r="CJ676" s="1359"/>
      <c r="CK676" s="1359"/>
      <c r="CL676" s="1359"/>
      <c r="CM676" s="1359"/>
      <c r="CN676" s="1359"/>
      <c r="CO676" s="1359"/>
      <c r="CP676" s="1359"/>
      <c r="CQ676" s="1359"/>
      <c r="CR676" s="1359"/>
      <c r="CS676" s="1359"/>
      <c r="CT676" s="136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1"/>
        <v/>
      </c>
      <c r="CA677" s="601" t="str">
        <f t="shared" si="1772"/>
        <v/>
      </c>
      <c r="CB677" s="601" t="str">
        <f t="shared" si="1773"/>
        <v/>
      </c>
      <c r="CC677" s="692" t="str">
        <f t="shared" si="1774"/>
        <v/>
      </c>
      <c r="CD677" s="1348" t="str">
        <f t="shared" ref="CD677:CS677" si="18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9" t="str">
        <f t="shared" si="1813"/>
        <v/>
      </c>
      <c r="CF677" s="1350" t="str">
        <f t="shared" si="1813"/>
        <v/>
      </c>
      <c r="CG677" s="1350" t="str">
        <f t="shared" si="1813"/>
        <v/>
      </c>
      <c r="CH677" s="1350" t="str">
        <f t="shared" si="1813"/>
        <v/>
      </c>
      <c r="CI677" s="1350" t="str">
        <f t="shared" si="1813"/>
        <v/>
      </c>
      <c r="CJ677" s="1350" t="str">
        <f t="shared" si="1813"/>
        <v/>
      </c>
      <c r="CK677" s="1351" t="str">
        <f t="shared" si="1813"/>
        <v/>
      </c>
      <c r="CL677" s="1351" t="str">
        <f t="shared" si="1813"/>
        <v/>
      </c>
      <c r="CM677" s="1351" t="str">
        <f t="shared" si="1813"/>
        <v/>
      </c>
      <c r="CN677" s="1350" t="str">
        <f t="shared" si="1813"/>
        <v/>
      </c>
      <c r="CO677" s="1350" t="str">
        <f t="shared" si="1813"/>
        <v/>
      </c>
      <c r="CP677" s="1350" t="str">
        <f t="shared" si="1813"/>
        <v/>
      </c>
      <c r="CQ677" s="1350" t="str">
        <f t="shared" si="1813"/>
        <v/>
      </c>
      <c r="CR677" s="1350" t="str">
        <f t="shared" si="1813"/>
        <v/>
      </c>
      <c r="CS677" s="1349" t="str">
        <f t="shared" si="1813"/>
        <v/>
      </c>
      <c r="CT677" s="1352" t="str">
        <f t="shared" ref="CE677:CT680" si="18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5"/>
        <v/>
      </c>
      <c r="CW677" s="554" t="str">
        <f t="shared" si="1815"/>
        <v/>
      </c>
      <c r="CX677" s="554" t="str">
        <f t="shared" si="1815"/>
        <v/>
      </c>
      <c r="CY677" s="554" t="str">
        <f t="shared" si="1815"/>
        <v/>
      </c>
      <c r="CZ677" s="554" t="str">
        <f t="shared" si="1815"/>
        <v/>
      </c>
      <c r="DA677" s="554" t="str">
        <f t="shared" si="1815"/>
        <v/>
      </c>
      <c r="DB677" s="555" t="str">
        <f t="shared" si="1815"/>
        <v/>
      </c>
      <c r="DC677" s="555" t="str">
        <f t="shared" si="1815"/>
        <v/>
      </c>
      <c r="DD677" s="555" t="str">
        <f t="shared" si="1815"/>
        <v/>
      </c>
      <c r="DE677" s="554" t="str">
        <f t="shared" ref="DE677:DK680" si="18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6"/>
        <v/>
      </c>
      <c r="DG677" s="554" t="str">
        <f t="shared" si="1816"/>
        <v/>
      </c>
      <c r="DH677" s="554" t="str">
        <f t="shared" si="1816"/>
        <v/>
      </c>
      <c r="DI677" s="554" t="str">
        <f t="shared" si="1816"/>
        <v/>
      </c>
      <c r="DJ677" s="553" t="str">
        <f t="shared" si="1816"/>
        <v/>
      </c>
      <c r="DK677" s="552" t="str">
        <f t="shared" si="1816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1"/>
        <v/>
      </c>
      <c r="CA678" s="601" t="str">
        <f t="shared" si="1772"/>
        <v/>
      </c>
      <c r="CB678" s="601" t="str">
        <f t="shared" si="1773"/>
        <v/>
      </c>
      <c r="CC678" s="692" t="str">
        <f t="shared" si="1774"/>
        <v/>
      </c>
      <c r="CD678" s="134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1814"/>
        <v/>
      </c>
      <c r="CF678" s="1350" t="str">
        <f t="shared" si="1814"/>
        <v/>
      </c>
      <c r="CG678" s="1350" t="str">
        <f t="shared" si="1814"/>
        <v/>
      </c>
      <c r="CH678" s="1350" t="str">
        <f t="shared" si="1814"/>
        <v/>
      </c>
      <c r="CI678" s="1350" t="str">
        <f t="shared" si="1814"/>
        <v/>
      </c>
      <c r="CJ678" s="1350" t="str">
        <f t="shared" si="1814"/>
        <v/>
      </c>
      <c r="CK678" s="1351" t="str">
        <f t="shared" si="1814"/>
        <v/>
      </c>
      <c r="CL678" s="1351" t="str">
        <f t="shared" si="1814"/>
        <v/>
      </c>
      <c r="CM678" s="1351" t="str">
        <f t="shared" si="1814"/>
        <v/>
      </c>
      <c r="CN678" s="1350" t="str">
        <f t="shared" si="1814"/>
        <v/>
      </c>
      <c r="CO678" s="1350" t="str">
        <f t="shared" si="1814"/>
        <v/>
      </c>
      <c r="CP678" s="1350" t="str">
        <f t="shared" si="1814"/>
        <v/>
      </c>
      <c r="CQ678" s="1350" t="str">
        <f t="shared" si="1814"/>
        <v/>
      </c>
      <c r="CR678" s="1350" t="str">
        <f t="shared" si="1814"/>
        <v/>
      </c>
      <c r="CS678" s="1349" t="str">
        <f t="shared" si="1814"/>
        <v/>
      </c>
      <c r="CT678" s="1352" t="str">
        <f t="shared" si="1814"/>
        <v/>
      </c>
      <c r="CU678" s="552" t="str">
        <f t="shared" si="1815"/>
        <v/>
      </c>
      <c r="CV678" s="553" t="str">
        <f t="shared" si="1815"/>
        <v/>
      </c>
      <c r="CW678" s="554" t="str">
        <f t="shared" si="1815"/>
        <v/>
      </c>
      <c r="CX678" s="554" t="str">
        <f t="shared" si="1815"/>
        <v/>
      </c>
      <c r="CY678" s="554" t="str">
        <f t="shared" si="1815"/>
        <v/>
      </c>
      <c r="CZ678" s="554" t="str">
        <f t="shared" si="1815"/>
        <v/>
      </c>
      <c r="DA678" s="554" t="str">
        <f t="shared" si="1815"/>
        <v/>
      </c>
      <c r="DB678" s="555" t="str">
        <f t="shared" si="1815"/>
        <v/>
      </c>
      <c r="DC678" s="555" t="str">
        <f t="shared" si="1815"/>
        <v/>
      </c>
      <c r="DD678" s="555" t="str">
        <f t="shared" si="1815"/>
        <v/>
      </c>
      <c r="DE678" s="554" t="str">
        <f t="shared" si="1816"/>
        <v/>
      </c>
      <c r="DF678" s="554" t="str">
        <f t="shared" si="1816"/>
        <v/>
      </c>
      <c r="DG678" s="554" t="str">
        <f t="shared" si="1816"/>
        <v/>
      </c>
      <c r="DH678" s="554" t="str">
        <f t="shared" si="1816"/>
        <v/>
      </c>
      <c r="DI678" s="554" t="str">
        <f t="shared" si="1816"/>
        <v/>
      </c>
      <c r="DJ678" s="553" t="str">
        <f t="shared" si="1816"/>
        <v/>
      </c>
      <c r="DK678" s="552" t="str">
        <f t="shared" si="1816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7">4000*$K$1</f>
        <v>4000</v>
      </c>
      <c r="C679" s="766">
        <f t="shared" si="1817"/>
        <v>4000</v>
      </c>
      <c r="D679" s="766">
        <f t="shared" si="1817"/>
        <v>4000</v>
      </c>
      <c r="E679" s="766">
        <f t="shared" si="1817"/>
        <v>4000</v>
      </c>
      <c r="F679" s="766">
        <f t="shared" si="1817"/>
        <v>4000</v>
      </c>
      <c r="G679" s="766">
        <f t="shared" si="1817"/>
        <v>4000</v>
      </c>
      <c r="H679" s="766">
        <v>0</v>
      </c>
      <c r="I679" s="766">
        <f t="shared" si="1817"/>
        <v>4000</v>
      </c>
      <c r="J679" s="766">
        <f t="shared" si="1817"/>
        <v>4000</v>
      </c>
      <c r="K679" s="766">
        <f t="shared" si="1817"/>
        <v>4000</v>
      </c>
      <c r="L679" s="766">
        <f t="shared" si="1817"/>
        <v>4000</v>
      </c>
      <c r="M679" s="766">
        <f t="shared" si="1817"/>
        <v>4000</v>
      </c>
      <c r="N679" s="766">
        <f t="shared" si="1817"/>
        <v>4000</v>
      </c>
      <c r="O679" s="766">
        <f t="shared" si="1817"/>
        <v>4000</v>
      </c>
      <c r="P679" s="766">
        <f t="shared" si="1817"/>
        <v>4000</v>
      </c>
      <c r="Q679" s="766">
        <f t="shared" si="1817"/>
        <v>4000</v>
      </c>
      <c r="R679" s="766">
        <f t="shared" si="1817"/>
        <v>4000</v>
      </c>
      <c r="S679" s="778"/>
      <c r="T679" s="766">
        <f t="shared" ref="T679:AJ679" si="1818">4000*$K$1</f>
        <v>4000</v>
      </c>
      <c r="U679" s="766">
        <f t="shared" si="1818"/>
        <v>4000</v>
      </c>
      <c r="V679" s="766">
        <f t="shared" si="1818"/>
        <v>4000</v>
      </c>
      <c r="W679" s="766">
        <f t="shared" si="1818"/>
        <v>4000</v>
      </c>
      <c r="X679" s="766">
        <f t="shared" si="1818"/>
        <v>4000</v>
      </c>
      <c r="Y679" s="766">
        <f t="shared" si="1818"/>
        <v>4000</v>
      </c>
      <c r="Z679" s="766">
        <f t="shared" si="1818"/>
        <v>4000</v>
      </c>
      <c r="AA679" s="766">
        <f t="shared" si="1818"/>
        <v>4000</v>
      </c>
      <c r="AB679" s="766">
        <f t="shared" si="1818"/>
        <v>4000</v>
      </c>
      <c r="AC679" s="766">
        <f t="shared" si="1818"/>
        <v>4000</v>
      </c>
      <c r="AD679" s="766">
        <f t="shared" si="1818"/>
        <v>4000</v>
      </c>
      <c r="AE679" s="766">
        <f t="shared" si="1818"/>
        <v>4000</v>
      </c>
      <c r="AF679" s="766">
        <f t="shared" si="1818"/>
        <v>4000</v>
      </c>
      <c r="AG679" s="766">
        <f t="shared" si="1818"/>
        <v>4000</v>
      </c>
      <c r="AH679" s="766">
        <f t="shared" si="1818"/>
        <v>4000</v>
      </c>
      <c r="AI679" s="766">
        <f t="shared" si="1818"/>
        <v>4000</v>
      </c>
      <c r="AJ679" s="766">
        <f t="shared" si="1818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1"/>
        <v>4000</v>
      </c>
      <c r="CA679" s="601">
        <f t="shared" si="1772"/>
        <v>4000</v>
      </c>
      <c r="CB679" s="601">
        <f t="shared" si="1773"/>
        <v>16747</v>
      </c>
      <c r="CC679" s="692">
        <f t="shared" si="1774"/>
        <v>16747</v>
      </c>
      <c r="CD679" s="134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9">
        <f t="shared" si="1814"/>
        <v>16747</v>
      </c>
      <c r="CF679" s="1350">
        <f t="shared" si="1814"/>
        <v>16747</v>
      </c>
      <c r="CG679" s="1350">
        <f t="shared" si="1814"/>
        <v>16747</v>
      </c>
      <c r="CH679" s="1350">
        <f t="shared" si="1814"/>
        <v>16747</v>
      </c>
      <c r="CI679" s="1350">
        <f t="shared" si="1814"/>
        <v>16747</v>
      </c>
      <c r="CJ679" s="1350">
        <f t="shared" si="1814"/>
        <v>16747</v>
      </c>
      <c r="CK679" s="1351">
        <f t="shared" si="1814"/>
        <v>16747</v>
      </c>
      <c r="CL679" s="1351">
        <f t="shared" si="1814"/>
        <v>16747</v>
      </c>
      <c r="CM679" s="1351">
        <f t="shared" si="1814"/>
        <v>16747</v>
      </c>
      <c r="CN679" s="1350">
        <f t="shared" si="1814"/>
        <v>16747</v>
      </c>
      <c r="CO679" s="1350">
        <f t="shared" si="1814"/>
        <v>16747</v>
      </c>
      <c r="CP679" s="1350">
        <f t="shared" si="1814"/>
        <v>16747</v>
      </c>
      <c r="CQ679" s="1350">
        <f t="shared" si="1814"/>
        <v>16747</v>
      </c>
      <c r="CR679" s="1350">
        <f t="shared" si="1814"/>
        <v>16747</v>
      </c>
      <c r="CS679" s="1349">
        <f t="shared" si="1814"/>
        <v>16747</v>
      </c>
      <c r="CT679" s="1352">
        <f t="shared" si="1814"/>
        <v>16747</v>
      </c>
      <c r="CU679" s="552">
        <f t="shared" si="1815"/>
        <v>16747</v>
      </c>
      <c r="CV679" s="553">
        <f t="shared" si="1815"/>
        <v>16747</v>
      </c>
      <c r="CW679" s="554">
        <f t="shared" si="1815"/>
        <v>16747</v>
      </c>
      <c r="CX679" s="554">
        <f t="shared" si="1815"/>
        <v>16747</v>
      </c>
      <c r="CY679" s="554">
        <f t="shared" si="1815"/>
        <v>16747</v>
      </c>
      <c r="CZ679" s="554">
        <f t="shared" si="1815"/>
        <v>16747</v>
      </c>
      <c r="DA679" s="554">
        <f t="shared" si="1815"/>
        <v>16747</v>
      </c>
      <c r="DB679" s="555">
        <f t="shared" si="1815"/>
        <v>16747</v>
      </c>
      <c r="DC679" s="555">
        <f t="shared" si="1815"/>
        <v>16747</v>
      </c>
      <c r="DD679" s="555">
        <f t="shared" si="1815"/>
        <v>16747</v>
      </c>
      <c r="DE679" s="554">
        <f t="shared" si="1816"/>
        <v>16747</v>
      </c>
      <c r="DF679" s="554">
        <f t="shared" si="1816"/>
        <v>16747</v>
      </c>
      <c r="DG679" s="554">
        <f t="shared" si="1816"/>
        <v>16747</v>
      </c>
      <c r="DH679" s="554">
        <f t="shared" si="1816"/>
        <v>16747</v>
      </c>
      <c r="DI679" s="554">
        <f t="shared" si="1816"/>
        <v>16747</v>
      </c>
      <c r="DJ679" s="553">
        <f t="shared" si="1816"/>
        <v>16747</v>
      </c>
      <c r="DK679" s="552">
        <f t="shared" si="1816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1"/>
        <v/>
      </c>
      <c r="CA680" s="626" t="str">
        <f t="shared" si="1772"/>
        <v/>
      </c>
      <c r="CB680" s="626" t="str">
        <f t="shared" si="1773"/>
        <v/>
      </c>
      <c r="CC680" s="695" t="str">
        <f t="shared" si="1774"/>
        <v/>
      </c>
      <c r="CD680" s="135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4" t="str">
        <f t="shared" si="1814"/>
        <v/>
      </c>
      <c r="CF680" s="1355" t="str">
        <f t="shared" si="1814"/>
        <v/>
      </c>
      <c r="CG680" s="1355" t="str">
        <f t="shared" si="1814"/>
        <v/>
      </c>
      <c r="CH680" s="1355" t="str">
        <f t="shared" si="1814"/>
        <v/>
      </c>
      <c r="CI680" s="1355" t="str">
        <f t="shared" si="1814"/>
        <v/>
      </c>
      <c r="CJ680" s="1355" t="str">
        <f t="shared" si="1814"/>
        <v/>
      </c>
      <c r="CK680" s="1356" t="str">
        <f t="shared" si="1814"/>
        <v/>
      </c>
      <c r="CL680" s="1356" t="str">
        <f t="shared" si="1814"/>
        <v/>
      </c>
      <c r="CM680" s="1356" t="str">
        <f t="shared" si="1814"/>
        <v/>
      </c>
      <c r="CN680" s="1355" t="str">
        <f t="shared" si="1814"/>
        <v/>
      </c>
      <c r="CO680" s="1355" t="str">
        <f t="shared" si="1814"/>
        <v/>
      </c>
      <c r="CP680" s="1355" t="str">
        <f t="shared" si="1814"/>
        <v/>
      </c>
      <c r="CQ680" s="1355" t="str">
        <f t="shared" si="1814"/>
        <v/>
      </c>
      <c r="CR680" s="1355" t="str">
        <f t="shared" si="1814"/>
        <v/>
      </c>
      <c r="CS680" s="1354" t="str">
        <f t="shared" si="1814"/>
        <v/>
      </c>
      <c r="CT680" s="1357" t="str">
        <f t="shared" si="1814"/>
        <v/>
      </c>
      <c r="CU680" s="540" t="str">
        <f t="shared" si="1815"/>
        <v/>
      </c>
      <c r="CV680" s="541" t="str">
        <f t="shared" si="1815"/>
        <v/>
      </c>
      <c r="CW680" s="542" t="str">
        <f t="shared" si="1815"/>
        <v/>
      </c>
      <c r="CX680" s="542" t="str">
        <f t="shared" si="1815"/>
        <v/>
      </c>
      <c r="CY680" s="542" t="str">
        <f t="shared" si="1815"/>
        <v/>
      </c>
      <c r="CZ680" s="542" t="str">
        <f t="shared" si="1815"/>
        <v/>
      </c>
      <c r="DA680" s="542" t="str">
        <f t="shared" si="1815"/>
        <v/>
      </c>
      <c r="DB680" s="543" t="str">
        <f t="shared" si="1815"/>
        <v/>
      </c>
      <c r="DC680" s="543" t="str">
        <f t="shared" si="1815"/>
        <v/>
      </c>
      <c r="DD680" s="543" t="str">
        <f t="shared" si="1815"/>
        <v/>
      </c>
      <c r="DE680" s="542" t="str">
        <f t="shared" si="1816"/>
        <v/>
      </c>
      <c r="DF680" s="542" t="str">
        <f t="shared" si="1816"/>
        <v/>
      </c>
      <c r="DG680" s="542" t="str">
        <f t="shared" si="1816"/>
        <v/>
      </c>
      <c r="DH680" s="542" t="str">
        <f t="shared" si="1816"/>
        <v/>
      </c>
      <c r="DI680" s="542" t="str">
        <f t="shared" si="1816"/>
        <v/>
      </c>
      <c r="DJ680" s="541" t="str">
        <f t="shared" si="1816"/>
        <v/>
      </c>
      <c r="DK680" s="540" t="str">
        <f t="shared" si="1816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304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9"/>
      <c r="CE681" s="1359"/>
      <c r="CF681" s="1359"/>
      <c r="CG681" s="1359"/>
      <c r="CH681" s="1359"/>
      <c r="CI681" s="1359"/>
      <c r="CJ681" s="1359"/>
      <c r="CK681" s="1359"/>
      <c r="CL681" s="1359"/>
      <c r="CM681" s="1359"/>
      <c r="CN681" s="1359"/>
      <c r="CO681" s="1359"/>
      <c r="CP681" s="1359"/>
      <c r="CQ681" s="1359"/>
      <c r="CR681" s="1359"/>
      <c r="CS681" s="1359"/>
      <c r="CT681" s="136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8" t="str">
        <f t="shared" ref="CD682:CS682" si="181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9" t="str">
        <f t="shared" si="1819"/>
        <v/>
      </c>
      <c r="CF682" s="1350" t="str">
        <f t="shared" si="1819"/>
        <v/>
      </c>
      <c r="CG682" s="1350" t="str">
        <f t="shared" si="1819"/>
        <v/>
      </c>
      <c r="CH682" s="1350" t="str">
        <f t="shared" si="1819"/>
        <v/>
      </c>
      <c r="CI682" s="1350" t="str">
        <f t="shared" si="1819"/>
        <v/>
      </c>
      <c r="CJ682" s="1350" t="str">
        <f t="shared" si="1819"/>
        <v/>
      </c>
      <c r="CK682" s="1351" t="str">
        <f t="shared" si="1819"/>
        <v/>
      </c>
      <c r="CL682" s="1351" t="str">
        <f t="shared" si="1819"/>
        <v/>
      </c>
      <c r="CM682" s="1351" t="str">
        <f t="shared" si="1819"/>
        <v/>
      </c>
      <c r="CN682" s="1350" t="str">
        <f t="shared" si="1819"/>
        <v/>
      </c>
      <c r="CO682" s="1350" t="str">
        <f t="shared" si="1819"/>
        <v/>
      </c>
      <c r="CP682" s="1350" t="str">
        <f t="shared" si="1819"/>
        <v/>
      </c>
      <c r="CQ682" s="1350" t="str">
        <f t="shared" si="1819"/>
        <v/>
      </c>
      <c r="CR682" s="1350" t="str">
        <f t="shared" si="1819"/>
        <v/>
      </c>
      <c r="CS682" s="1349" t="str">
        <f t="shared" si="1819"/>
        <v/>
      </c>
      <c r="CT682" s="1352" t="str">
        <f t="shared" ref="CE682:CT685" si="182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1"/>
        <v/>
      </c>
      <c r="CW682" s="554" t="str">
        <f t="shared" si="1821"/>
        <v/>
      </c>
      <c r="CX682" s="554" t="str">
        <f t="shared" si="1821"/>
        <v/>
      </c>
      <c r="CY682" s="554" t="str">
        <f t="shared" si="1821"/>
        <v/>
      </c>
      <c r="CZ682" s="554" t="str">
        <f t="shared" si="1821"/>
        <v/>
      </c>
      <c r="DA682" s="554" t="str">
        <f t="shared" si="1821"/>
        <v/>
      </c>
      <c r="DB682" s="555" t="str">
        <f t="shared" si="1821"/>
        <v/>
      </c>
      <c r="DC682" s="555" t="str">
        <f t="shared" si="1821"/>
        <v/>
      </c>
      <c r="DD682" s="555" t="str">
        <f t="shared" si="1821"/>
        <v/>
      </c>
      <c r="DE682" s="554" t="str">
        <f t="shared" ref="DE682:DK685" si="182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2"/>
        <v/>
      </c>
      <c r="DG682" s="554" t="str">
        <f t="shared" si="1822"/>
        <v/>
      </c>
      <c r="DH682" s="554" t="str">
        <f t="shared" si="1822"/>
        <v/>
      </c>
      <c r="DI682" s="554" t="str">
        <f t="shared" si="1822"/>
        <v/>
      </c>
      <c r="DJ682" s="553" t="str">
        <f t="shared" si="1822"/>
        <v/>
      </c>
      <c r="DK682" s="552" t="str">
        <f t="shared" si="1822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1820"/>
        <v/>
      </c>
      <c r="CF683" s="1350" t="str">
        <f t="shared" si="1820"/>
        <v/>
      </c>
      <c r="CG683" s="1350" t="str">
        <f t="shared" si="1820"/>
        <v/>
      </c>
      <c r="CH683" s="1350" t="str">
        <f t="shared" si="1820"/>
        <v/>
      </c>
      <c r="CI683" s="1350" t="str">
        <f t="shared" si="1820"/>
        <v/>
      </c>
      <c r="CJ683" s="1350" t="str">
        <f t="shared" si="1820"/>
        <v/>
      </c>
      <c r="CK683" s="1351" t="str">
        <f t="shared" si="1820"/>
        <v/>
      </c>
      <c r="CL683" s="1351" t="str">
        <f t="shared" si="1820"/>
        <v/>
      </c>
      <c r="CM683" s="1351" t="str">
        <f t="shared" si="1820"/>
        <v/>
      </c>
      <c r="CN683" s="1350" t="str">
        <f t="shared" si="1820"/>
        <v/>
      </c>
      <c r="CO683" s="1350" t="str">
        <f t="shared" si="1820"/>
        <v/>
      </c>
      <c r="CP683" s="1350" t="str">
        <f t="shared" si="1820"/>
        <v/>
      </c>
      <c r="CQ683" s="1350" t="str">
        <f t="shared" si="1820"/>
        <v/>
      </c>
      <c r="CR683" s="1350" t="str">
        <f t="shared" si="1820"/>
        <v/>
      </c>
      <c r="CS683" s="1349" t="str">
        <f t="shared" si="1820"/>
        <v/>
      </c>
      <c r="CT683" s="1352" t="str">
        <f t="shared" si="1820"/>
        <v/>
      </c>
      <c r="CU683" s="552" t="str">
        <f t="shared" si="1821"/>
        <v/>
      </c>
      <c r="CV683" s="553" t="str">
        <f t="shared" si="1821"/>
        <v/>
      </c>
      <c r="CW683" s="554" t="str">
        <f t="shared" si="1821"/>
        <v/>
      </c>
      <c r="CX683" s="554" t="str">
        <f t="shared" si="1821"/>
        <v/>
      </c>
      <c r="CY683" s="554" t="str">
        <f t="shared" si="1821"/>
        <v/>
      </c>
      <c r="CZ683" s="554" t="str">
        <f t="shared" si="1821"/>
        <v/>
      </c>
      <c r="DA683" s="554" t="str">
        <f t="shared" si="1821"/>
        <v/>
      </c>
      <c r="DB683" s="555" t="str">
        <f t="shared" si="1821"/>
        <v/>
      </c>
      <c r="DC683" s="555" t="str">
        <f t="shared" si="1821"/>
        <v/>
      </c>
      <c r="DD683" s="555" t="str">
        <f t="shared" si="1821"/>
        <v/>
      </c>
      <c r="DE683" s="554" t="str">
        <f t="shared" si="1822"/>
        <v/>
      </c>
      <c r="DF683" s="554" t="str">
        <f t="shared" si="1822"/>
        <v/>
      </c>
      <c r="DG683" s="554" t="str">
        <f t="shared" si="1822"/>
        <v/>
      </c>
      <c r="DH683" s="554" t="str">
        <f t="shared" si="1822"/>
        <v/>
      </c>
      <c r="DI683" s="554" t="str">
        <f t="shared" si="1822"/>
        <v/>
      </c>
      <c r="DJ683" s="553" t="str">
        <f t="shared" si="1822"/>
        <v/>
      </c>
      <c r="DK683" s="552" t="str">
        <f t="shared" si="1822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3">2020*$K$1</f>
        <v>2020</v>
      </c>
      <c r="C684" s="766">
        <f t="shared" si="1823"/>
        <v>2020</v>
      </c>
      <c r="D684" s="766">
        <f t="shared" si="1823"/>
        <v>2020</v>
      </c>
      <c r="E684" s="766">
        <f t="shared" si="1823"/>
        <v>2020</v>
      </c>
      <c r="F684" s="766">
        <f t="shared" si="1823"/>
        <v>2020</v>
      </c>
      <c r="G684" s="766">
        <f t="shared" si="1823"/>
        <v>2020</v>
      </c>
      <c r="H684" s="766">
        <f t="shared" si="1823"/>
        <v>2020</v>
      </c>
      <c r="I684" s="766">
        <f t="shared" si="1823"/>
        <v>2020</v>
      </c>
      <c r="J684" s="766">
        <f t="shared" si="1823"/>
        <v>2020</v>
      </c>
      <c r="K684" s="766">
        <f t="shared" si="1823"/>
        <v>2020</v>
      </c>
      <c r="L684" s="766">
        <f t="shared" si="1823"/>
        <v>2020</v>
      </c>
      <c r="M684" s="766">
        <f t="shared" si="1823"/>
        <v>2020</v>
      </c>
      <c r="N684" s="766">
        <f t="shared" si="1823"/>
        <v>2020</v>
      </c>
      <c r="O684" s="766">
        <f t="shared" si="1823"/>
        <v>2020</v>
      </c>
      <c r="P684" s="766">
        <f t="shared" si="1823"/>
        <v>2020</v>
      </c>
      <c r="Q684" s="766">
        <f t="shared" si="1823"/>
        <v>2020</v>
      </c>
      <c r="R684" s="766">
        <f t="shared" si="1823"/>
        <v>2020</v>
      </c>
      <c r="S684" s="778"/>
      <c r="T684" s="766">
        <f t="shared" ref="T684:AJ684" si="1824">2020*$K$1</f>
        <v>2020</v>
      </c>
      <c r="U684" s="766">
        <f t="shared" si="1824"/>
        <v>2020</v>
      </c>
      <c r="V684" s="766">
        <f t="shared" si="1824"/>
        <v>2020</v>
      </c>
      <c r="W684" s="766">
        <f t="shared" si="1824"/>
        <v>2020</v>
      </c>
      <c r="X684" s="766">
        <f t="shared" si="1824"/>
        <v>2020</v>
      </c>
      <c r="Y684" s="766">
        <f t="shared" si="1824"/>
        <v>2020</v>
      </c>
      <c r="Z684" s="766">
        <f t="shared" si="1824"/>
        <v>2020</v>
      </c>
      <c r="AA684" s="766">
        <f t="shared" si="1824"/>
        <v>2020</v>
      </c>
      <c r="AB684" s="766">
        <f t="shared" si="1824"/>
        <v>2020</v>
      </c>
      <c r="AC684" s="766">
        <f t="shared" si="1824"/>
        <v>2020</v>
      </c>
      <c r="AD684" s="766">
        <f t="shared" si="1824"/>
        <v>2020</v>
      </c>
      <c r="AE684" s="766">
        <f t="shared" si="1824"/>
        <v>2020</v>
      </c>
      <c r="AF684" s="766">
        <f t="shared" si="1824"/>
        <v>2020</v>
      </c>
      <c r="AG684" s="766">
        <f t="shared" si="1824"/>
        <v>2020</v>
      </c>
      <c r="AH684" s="766">
        <f t="shared" si="1824"/>
        <v>2020</v>
      </c>
      <c r="AI684" s="766">
        <f t="shared" si="1824"/>
        <v>2020</v>
      </c>
      <c r="AJ684" s="766">
        <f t="shared" si="1824"/>
        <v>2020</v>
      </c>
      <c r="AK684" s="778"/>
      <c r="AL684" s="766">
        <f t="shared" ref="AL684:BB684" si="1825">2020*$K$1</f>
        <v>2020</v>
      </c>
      <c r="AM684" s="766">
        <f t="shared" si="1825"/>
        <v>2020</v>
      </c>
      <c r="AN684" s="766">
        <f t="shared" si="1825"/>
        <v>2020</v>
      </c>
      <c r="AO684" s="766">
        <f t="shared" si="1825"/>
        <v>2020</v>
      </c>
      <c r="AP684" s="766">
        <f t="shared" si="1825"/>
        <v>2020</v>
      </c>
      <c r="AQ684" s="766">
        <f t="shared" si="1825"/>
        <v>2020</v>
      </c>
      <c r="AR684" s="766">
        <f t="shared" si="1825"/>
        <v>2020</v>
      </c>
      <c r="AS684" s="766">
        <f t="shared" si="1825"/>
        <v>2020</v>
      </c>
      <c r="AT684" s="766">
        <f t="shared" si="1825"/>
        <v>2020</v>
      </c>
      <c r="AU684" s="766">
        <f t="shared" si="1825"/>
        <v>2020</v>
      </c>
      <c r="AV684" s="766">
        <f t="shared" si="1825"/>
        <v>2020</v>
      </c>
      <c r="AW684" s="766">
        <f t="shared" si="1825"/>
        <v>2020</v>
      </c>
      <c r="AX684" s="766">
        <f t="shared" si="1825"/>
        <v>2020</v>
      </c>
      <c r="AY684" s="766">
        <f t="shared" si="1825"/>
        <v>2020</v>
      </c>
      <c r="AZ684" s="766">
        <f t="shared" si="1825"/>
        <v>2020</v>
      </c>
      <c r="BA684" s="766">
        <f t="shared" si="1825"/>
        <v>2020</v>
      </c>
      <c r="BB684" s="766">
        <f t="shared" si="1825"/>
        <v>2020</v>
      </c>
      <c r="BC684" s="778"/>
      <c r="BD684" s="766">
        <f t="shared" ref="BD684:BT684" si="1826">2020*$K$1</f>
        <v>2020</v>
      </c>
      <c r="BE684" s="766">
        <f t="shared" si="1826"/>
        <v>2020</v>
      </c>
      <c r="BF684" s="766">
        <f t="shared" si="1826"/>
        <v>2020</v>
      </c>
      <c r="BG684" s="766">
        <f t="shared" si="1826"/>
        <v>2020</v>
      </c>
      <c r="BH684" s="766">
        <f t="shared" si="1826"/>
        <v>2020</v>
      </c>
      <c r="BI684" s="766">
        <f t="shared" si="1826"/>
        <v>2020</v>
      </c>
      <c r="BJ684" s="766">
        <f t="shared" si="1826"/>
        <v>2020</v>
      </c>
      <c r="BK684" s="766">
        <f t="shared" si="1826"/>
        <v>2020</v>
      </c>
      <c r="BL684" s="766">
        <f t="shared" si="1826"/>
        <v>2020</v>
      </c>
      <c r="BM684" s="766">
        <f t="shared" si="1826"/>
        <v>2020</v>
      </c>
      <c r="BN684" s="766">
        <f t="shared" si="1826"/>
        <v>2020</v>
      </c>
      <c r="BO684" s="766">
        <f t="shared" si="1826"/>
        <v>2020</v>
      </c>
      <c r="BP684" s="766">
        <f t="shared" si="1826"/>
        <v>2020</v>
      </c>
      <c r="BQ684" s="766">
        <f t="shared" si="1826"/>
        <v>2020</v>
      </c>
      <c r="BR684" s="766">
        <f t="shared" si="1826"/>
        <v>2020</v>
      </c>
      <c r="BS684" s="766">
        <f t="shared" si="1826"/>
        <v>2020</v>
      </c>
      <c r="BT684" s="766">
        <f t="shared" si="1826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9">
        <f t="shared" si="1820"/>
        <v>2020</v>
      </c>
      <c r="CF684" s="1350">
        <f t="shared" si="1820"/>
        <v>2020</v>
      </c>
      <c r="CG684" s="1350">
        <f t="shared" si="1820"/>
        <v>2020</v>
      </c>
      <c r="CH684" s="1350">
        <f t="shared" si="1820"/>
        <v>2020</v>
      </c>
      <c r="CI684" s="1350">
        <f t="shared" si="1820"/>
        <v>2020</v>
      </c>
      <c r="CJ684" s="1350">
        <f t="shared" si="1820"/>
        <v>2020</v>
      </c>
      <c r="CK684" s="1351">
        <f t="shared" si="1820"/>
        <v>2020</v>
      </c>
      <c r="CL684" s="1351">
        <f t="shared" si="1820"/>
        <v>2020</v>
      </c>
      <c r="CM684" s="1351">
        <f t="shared" si="1820"/>
        <v>2020</v>
      </c>
      <c r="CN684" s="1350">
        <f t="shared" si="1820"/>
        <v>2020</v>
      </c>
      <c r="CO684" s="1350">
        <f t="shared" si="1820"/>
        <v>2020</v>
      </c>
      <c r="CP684" s="1350">
        <f t="shared" si="1820"/>
        <v>2020</v>
      </c>
      <c r="CQ684" s="1350">
        <f t="shared" si="1820"/>
        <v>2020</v>
      </c>
      <c r="CR684" s="1350">
        <f t="shared" si="1820"/>
        <v>2020</v>
      </c>
      <c r="CS684" s="1349">
        <f t="shared" si="1820"/>
        <v>2020</v>
      </c>
      <c r="CT684" s="1352">
        <f t="shared" si="1820"/>
        <v>2020</v>
      </c>
      <c r="CU684" s="552">
        <f t="shared" si="1821"/>
        <v>2020</v>
      </c>
      <c r="CV684" s="553">
        <f t="shared" si="1821"/>
        <v>2020</v>
      </c>
      <c r="CW684" s="554">
        <f t="shared" si="1821"/>
        <v>2020</v>
      </c>
      <c r="CX684" s="554">
        <f t="shared" si="1821"/>
        <v>2020</v>
      </c>
      <c r="CY684" s="554">
        <f t="shared" si="1821"/>
        <v>2020</v>
      </c>
      <c r="CZ684" s="554">
        <f t="shared" si="1821"/>
        <v>2020</v>
      </c>
      <c r="DA684" s="554">
        <f t="shared" si="1821"/>
        <v>2020</v>
      </c>
      <c r="DB684" s="555">
        <f t="shared" si="1821"/>
        <v>2020</v>
      </c>
      <c r="DC684" s="555">
        <f t="shared" si="1821"/>
        <v>2020</v>
      </c>
      <c r="DD684" s="555">
        <f t="shared" si="1821"/>
        <v>2020</v>
      </c>
      <c r="DE684" s="554">
        <f t="shared" si="1822"/>
        <v>2020</v>
      </c>
      <c r="DF684" s="554">
        <f t="shared" si="1822"/>
        <v>2020</v>
      </c>
      <c r="DG684" s="554">
        <f t="shared" si="1822"/>
        <v>2020</v>
      </c>
      <c r="DH684" s="554">
        <f t="shared" si="1822"/>
        <v>2020</v>
      </c>
      <c r="DI684" s="554">
        <f t="shared" si="1822"/>
        <v>2020</v>
      </c>
      <c r="DJ684" s="553">
        <f t="shared" si="1822"/>
        <v>2020</v>
      </c>
      <c r="DK684" s="552">
        <f t="shared" si="1822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4" t="str">
        <f t="shared" si="1820"/>
        <v/>
      </c>
      <c r="CF685" s="1355" t="str">
        <f t="shared" si="1820"/>
        <v/>
      </c>
      <c r="CG685" s="1355" t="str">
        <f t="shared" si="1820"/>
        <v/>
      </c>
      <c r="CH685" s="1355" t="str">
        <f t="shared" si="1820"/>
        <v/>
      </c>
      <c r="CI685" s="1355" t="str">
        <f t="shared" si="1820"/>
        <v/>
      </c>
      <c r="CJ685" s="1355" t="str">
        <f t="shared" si="1820"/>
        <v/>
      </c>
      <c r="CK685" s="1356" t="str">
        <f t="shared" si="1820"/>
        <v/>
      </c>
      <c r="CL685" s="1356" t="str">
        <f t="shared" si="1820"/>
        <v/>
      </c>
      <c r="CM685" s="1356" t="str">
        <f t="shared" si="1820"/>
        <v/>
      </c>
      <c r="CN685" s="1355" t="str">
        <f t="shared" si="1820"/>
        <v/>
      </c>
      <c r="CO685" s="1355" t="str">
        <f t="shared" si="1820"/>
        <v/>
      </c>
      <c r="CP685" s="1355" t="str">
        <f t="shared" si="1820"/>
        <v/>
      </c>
      <c r="CQ685" s="1355" t="str">
        <f t="shared" si="1820"/>
        <v/>
      </c>
      <c r="CR685" s="1355" t="str">
        <f t="shared" si="1820"/>
        <v/>
      </c>
      <c r="CS685" s="1354" t="str">
        <f t="shared" si="1820"/>
        <v/>
      </c>
      <c r="CT685" s="1357" t="str">
        <f t="shared" si="1820"/>
        <v/>
      </c>
      <c r="CU685" s="540" t="str">
        <f t="shared" si="1821"/>
        <v/>
      </c>
      <c r="CV685" s="541" t="str">
        <f t="shared" si="1821"/>
        <v/>
      </c>
      <c r="CW685" s="542" t="str">
        <f t="shared" si="1821"/>
        <v/>
      </c>
      <c r="CX685" s="542" t="str">
        <f t="shared" si="1821"/>
        <v/>
      </c>
      <c r="CY685" s="542" t="str">
        <f t="shared" si="1821"/>
        <v/>
      </c>
      <c r="CZ685" s="542" t="str">
        <f t="shared" si="1821"/>
        <v/>
      </c>
      <c r="DA685" s="542" t="str">
        <f t="shared" si="1821"/>
        <v/>
      </c>
      <c r="DB685" s="543" t="str">
        <f t="shared" si="1821"/>
        <v/>
      </c>
      <c r="DC685" s="543" t="str">
        <f t="shared" si="1821"/>
        <v/>
      </c>
      <c r="DD685" s="543" t="str">
        <f t="shared" si="1821"/>
        <v/>
      </c>
      <c r="DE685" s="542" t="str">
        <f t="shared" si="1822"/>
        <v/>
      </c>
      <c r="DF685" s="542" t="str">
        <f t="shared" si="1822"/>
        <v/>
      </c>
      <c r="DG685" s="542" t="str">
        <f t="shared" si="1822"/>
        <v/>
      </c>
      <c r="DH685" s="542" t="str">
        <f t="shared" si="1822"/>
        <v/>
      </c>
      <c r="DI685" s="542" t="str">
        <f t="shared" si="1822"/>
        <v/>
      </c>
      <c r="DJ685" s="541" t="str">
        <f t="shared" si="1822"/>
        <v/>
      </c>
      <c r="DK685" s="540" t="str">
        <f t="shared" si="1822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305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5"/>
      <c r="CE686" s="1365"/>
      <c r="CF686" s="1365"/>
      <c r="CG686" s="1365"/>
      <c r="CH686" s="1365"/>
      <c r="CI686" s="1365"/>
      <c r="CJ686" s="1365"/>
      <c r="CK686" s="1365"/>
      <c r="CL686" s="1365"/>
      <c r="CM686" s="1365"/>
      <c r="CN686" s="1365"/>
      <c r="CO686" s="1365"/>
      <c r="CP686" s="1365"/>
      <c r="CQ686" s="1365"/>
      <c r="CR686" s="1365"/>
      <c r="CS686" s="1365"/>
      <c r="CT686" s="1366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8" t="str">
        <f t="shared" ref="CD687:CS687" si="182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9" t="str">
        <f t="shared" si="1827"/>
        <v/>
      </c>
      <c r="CF687" s="1350" t="str">
        <f t="shared" si="1827"/>
        <v/>
      </c>
      <c r="CG687" s="1350" t="str">
        <f t="shared" si="1827"/>
        <v/>
      </c>
      <c r="CH687" s="1350" t="str">
        <f t="shared" si="1827"/>
        <v/>
      </c>
      <c r="CI687" s="1350" t="str">
        <f t="shared" si="1827"/>
        <v/>
      </c>
      <c r="CJ687" s="1350" t="str">
        <f t="shared" si="1827"/>
        <v/>
      </c>
      <c r="CK687" s="1351" t="str">
        <f t="shared" si="1827"/>
        <v/>
      </c>
      <c r="CL687" s="1351" t="str">
        <f t="shared" si="1827"/>
        <v/>
      </c>
      <c r="CM687" s="1351" t="str">
        <f t="shared" si="1827"/>
        <v/>
      </c>
      <c r="CN687" s="1350" t="str">
        <f t="shared" si="1827"/>
        <v/>
      </c>
      <c r="CO687" s="1350" t="str">
        <f t="shared" si="1827"/>
        <v/>
      </c>
      <c r="CP687" s="1350" t="str">
        <f t="shared" si="1827"/>
        <v/>
      </c>
      <c r="CQ687" s="1350" t="str">
        <f t="shared" si="1827"/>
        <v/>
      </c>
      <c r="CR687" s="1350" t="str">
        <f t="shared" si="1827"/>
        <v/>
      </c>
      <c r="CS687" s="1349" t="str">
        <f t="shared" si="1827"/>
        <v/>
      </c>
      <c r="CT687" s="1352" t="str">
        <f t="shared" ref="CE687:CT690" si="182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2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29"/>
        <v/>
      </c>
      <c r="CW687" s="554" t="str">
        <f t="shared" si="1829"/>
        <v/>
      </c>
      <c r="CX687" s="554" t="str">
        <f t="shared" si="1829"/>
        <v/>
      </c>
      <c r="CY687" s="554" t="str">
        <f t="shared" si="1829"/>
        <v/>
      </c>
      <c r="CZ687" s="554" t="str">
        <f t="shared" si="1829"/>
        <v/>
      </c>
      <c r="DA687" s="554" t="str">
        <f t="shared" si="1829"/>
        <v/>
      </c>
      <c r="DB687" s="555" t="str">
        <f t="shared" si="1829"/>
        <v/>
      </c>
      <c r="DC687" s="555" t="str">
        <f t="shared" si="1829"/>
        <v/>
      </c>
      <c r="DD687" s="555" t="str">
        <f t="shared" si="1829"/>
        <v/>
      </c>
      <c r="DE687" s="554" t="str">
        <f t="shared" ref="DE687:DK690" si="183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0"/>
        <v/>
      </c>
      <c r="DG687" s="554" t="str">
        <f t="shared" si="1830"/>
        <v/>
      </c>
      <c r="DH687" s="554" t="str">
        <f t="shared" si="1830"/>
        <v/>
      </c>
      <c r="DI687" s="554" t="str">
        <f t="shared" si="1830"/>
        <v/>
      </c>
      <c r="DJ687" s="553" t="str">
        <f t="shared" si="1830"/>
        <v/>
      </c>
      <c r="DK687" s="552" t="str">
        <f t="shared" si="1830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1828"/>
        <v/>
      </c>
      <c r="CF688" s="1350" t="str">
        <f t="shared" si="1828"/>
        <v/>
      </c>
      <c r="CG688" s="1350" t="str">
        <f t="shared" si="1828"/>
        <v/>
      </c>
      <c r="CH688" s="1350" t="str">
        <f t="shared" si="1828"/>
        <v/>
      </c>
      <c r="CI688" s="1350" t="str">
        <f t="shared" si="1828"/>
        <v/>
      </c>
      <c r="CJ688" s="1350" t="str">
        <f t="shared" si="1828"/>
        <v/>
      </c>
      <c r="CK688" s="1351" t="str">
        <f t="shared" si="1828"/>
        <v/>
      </c>
      <c r="CL688" s="1351" t="str">
        <f t="shared" si="1828"/>
        <v/>
      </c>
      <c r="CM688" s="1351" t="str">
        <f t="shared" si="1828"/>
        <v/>
      </c>
      <c r="CN688" s="1350" t="str">
        <f t="shared" si="1828"/>
        <v/>
      </c>
      <c r="CO688" s="1350" t="str">
        <f t="shared" si="1828"/>
        <v/>
      </c>
      <c r="CP688" s="1350" t="str">
        <f t="shared" si="1828"/>
        <v/>
      </c>
      <c r="CQ688" s="1350" t="str">
        <f t="shared" si="1828"/>
        <v/>
      </c>
      <c r="CR688" s="1350" t="str">
        <f t="shared" si="1828"/>
        <v/>
      </c>
      <c r="CS688" s="1349" t="str">
        <f t="shared" si="1828"/>
        <v/>
      </c>
      <c r="CT688" s="1352" t="str">
        <f t="shared" si="1828"/>
        <v/>
      </c>
      <c r="CU688" s="552" t="str">
        <f t="shared" si="1829"/>
        <v/>
      </c>
      <c r="CV688" s="553" t="str">
        <f t="shared" si="1829"/>
        <v/>
      </c>
      <c r="CW688" s="554" t="str">
        <f t="shared" si="1829"/>
        <v/>
      </c>
      <c r="CX688" s="554" t="str">
        <f t="shared" si="1829"/>
        <v/>
      </c>
      <c r="CY688" s="554" t="str">
        <f t="shared" si="1829"/>
        <v/>
      </c>
      <c r="CZ688" s="554" t="str">
        <f t="shared" si="1829"/>
        <v/>
      </c>
      <c r="DA688" s="554" t="str">
        <f t="shared" si="1829"/>
        <v/>
      </c>
      <c r="DB688" s="555" t="str">
        <f t="shared" si="1829"/>
        <v/>
      </c>
      <c r="DC688" s="555" t="str">
        <f t="shared" si="1829"/>
        <v/>
      </c>
      <c r="DD688" s="555" t="str">
        <f t="shared" si="1829"/>
        <v/>
      </c>
      <c r="DE688" s="554" t="str">
        <f t="shared" si="1830"/>
        <v/>
      </c>
      <c r="DF688" s="554" t="str">
        <f t="shared" si="1830"/>
        <v/>
      </c>
      <c r="DG688" s="554" t="str">
        <f t="shared" si="1830"/>
        <v/>
      </c>
      <c r="DH688" s="554" t="str">
        <f t="shared" si="1830"/>
        <v/>
      </c>
      <c r="DI688" s="554" t="str">
        <f t="shared" si="1830"/>
        <v/>
      </c>
      <c r="DJ688" s="553" t="str">
        <f t="shared" si="1830"/>
        <v/>
      </c>
      <c r="DK688" s="552" t="str">
        <f t="shared" si="1830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1">3620*$K$1</f>
        <v>3620</v>
      </c>
      <c r="C689" s="766">
        <f t="shared" si="1831"/>
        <v>3620</v>
      </c>
      <c r="D689" s="766">
        <f t="shared" si="1831"/>
        <v>3620</v>
      </c>
      <c r="E689" s="766">
        <f t="shared" si="1831"/>
        <v>3620</v>
      </c>
      <c r="F689" s="766">
        <f t="shared" si="1831"/>
        <v>3620</v>
      </c>
      <c r="G689" s="766">
        <f t="shared" si="1831"/>
        <v>3620</v>
      </c>
      <c r="H689" s="766">
        <f t="shared" si="1831"/>
        <v>3620</v>
      </c>
      <c r="I689" s="766">
        <f t="shared" si="1831"/>
        <v>3620</v>
      </c>
      <c r="J689" s="766">
        <f t="shared" si="1831"/>
        <v>3620</v>
      </c>
      <c r="K689" s="766">
        <f t="shared" si="1831"/>
        <v>3620</v>
      </c>
      <c r="L689" s="766">
        <f t="shared" si="1831"/>
        <v>3620</v>
      </c>
      <c r="M689" s="766">
        <f t="shared" si="1831"/>
        <v>3620</v>
      </c>
      <c r="N689" s="766">
        <f t="shared" si="1831"/>
        <v>3620</v>
      </c>
      <c r="O689" s="766">
        <f t="shared" si="1831"/>
        <v>3620</v>
      </c>
      <c r="P689" s="766">
        <f t="shared" si="1831"/>
        <v>3620</v>
      </c>
      <c r="Q689" s="766">
        <f t="shared" si="1831"/>
        <v>3620</v>
      </c>
      <c r="R689" s="766">
        <f t="shared" si="1831"/>
        <v>3620</v>
      </c>
      <c r="S689" s="779"/>
      <c r="T689" s="766">
        <f t="shared" ref="T689:AJ689" si="1832">3620*$K$1</f>
        <v>3620</v>
      </c>
      <c r="U689" s="766">
        <f t="shared" si="1832"/>
        <v>3620</v>
      </c>
      <c r="V689" s="766">
        <f t="shared" si="1832"/>
        <v>3620</v>
      </c>
      <c r="W689" s="766">
        <f t="shared" si="1832"/>
        <v>3620</v>
      </c>
      <c r="X689" s="766">
        <f t="shared" si="1832"/>
        <v>3620</v>
      </c>
      <c r="Y689" s="766">
        <f t="shared" si="1832"/>
        <v>3620</v>
      </c>
      <c r="Z689" s="766">
        <f t="shared" si="1832"/>
        <v>3620</v>
      </c>
      <c r="AA689" s="766">
        <f t="shared" si="1832"/>
        <v>3620</v>
      </c>
      <c r="AB689" s="766">
        <f t="shared" si="1832"/>
        <v>3620</v>
      </c>
      <c r="AC689" s="766">
        <f t="shared" si="1832"/>
        <v>3620</v>
      </c>
      <c r="AD689" s="766">
        <f t="shared" si="1832"/>
        <v>3620</v>
      </c>
      <c r="AE689" s="766">
        <f t="shared" si="1832"/>
        <v>3620</v>
      </c>
      <c r="AF689" s="766">
        <f t="shared" si="1832"/>
        <v>3620</v>
      </c>
      <c r="AG689" s="766">
        <f t="shared" si="1832"/>
        <v>3620</v>
      </c>
      <c r="AH689" s="766">
        <f t="shared" si="1832"/>
        <v>3620</v>
      </c>
      <c r="AI689" s="766">
        <f t="shared" si="1832"/>
        <v>3620</v>
      </c>
      <c r="AJ689" s="766">
        <f t="shared" si="1832"/>
        <v>3620</v>
      </c>
      <c r="AK689" s="779"/>
      <c r="AL689" s="766">
        <f t="shared" ref="AL689:BB689" si="1833">3620*$K$1</f>
        <v>3620</v>
      </c>
      <c r="AM689" s="766">
        <f t="shared" si="1833"/>
        <v>3620</v>
      </c>
      <c r="AN689" s="766">
        <f t="shared" si="1833"/>
        <v>3620</v>
      </c>
      <c r="AO689" s="766">
        <f t="shared" si="1833"/>
        <v>3620</v>
      </c>
      <c r="AP689" s="766">
        <f t="shared" si="1833"/>
        <v>3620</v>
      </c>
      <c r="AQ689" s="766">
        <f t="shared" si="1833"/>
        <v>3620</v>
      </c>
      <c r="AR689" s="766">
        <f t="shared" si="1833"/>
        <v>3620</v>
      </c>
      <c r="AS689" s="766">
        <v>0</v>
      </c>
      <c r="AT689" s="766">
        <f t="shared" si="1833"/>
        <v>3620</v>
      </c>
      <c r="AU689" s="766">
        <f t="shared" si="1833"/>
        <v>3620</v>
      </c>
      <c r="AV689" s="766">
        <f t="shared" si="1833"/>
        <v>3620</v>
      </c>
      <c r="AW689" s="766">
        <f t="shared" si="1833"/>
        <v>3620</v>
      </c>
      <c r="AX689" s="766">
        <f t="shared" si="1833"/>
        <v>3620</v>
      </c>
      <c r="AY689" s="766">
        <f t="shared" si="1833"/>
        <v>3620</v>
      </c>
      <c r="AZ689" s="766">
        <f t="shared" si="1833"/>
        <v>3620</v>
      </c>
      <c r="BA689" s="766">
        <f t="shared" si="1833"/>
        <v>3620</v>
      </c>
      <c r="BB689" s="766">
        <f t="shared" si="1833"/>
        <v>3620</v>
      </c>
      <c r="BC689" s="779"/>
      <c r="BD689" s="766">
        <f t="shared" ref="BD689:BT689" si="1834">3620*$K$1</f>
        <v>3620</v>
      </c>
      <c r="BE689" s="766">
        <f t="shared" si="1834"/>
        <v>3620</v>
      </c>
      <c r="BF689" s="766">
        <f t="shared" si="1834"/>
        <v>3620</v>
      </c>
      <c r="BG689" s="766">
        <f t="shared" si="1834"/>
        <v>3620</v>
      </c>
      <c r="BH689" s="766">
        <f t="shared" si="1834"/>
        <v>3620</v>
      </c>
      <c r="BI689" s="766">
        <f t="shared" si="1834"/>
        <v>3620</v>
      </c>
      <c r="BJ689" s="766">
        <f t="shared" si="1834"/>
        <v>3620</v>
      </c>
      <c r="BK689" s="766">
        <f t="shared" si="1834"/>
        <v>3620</v>
      </c>
      <c r="BL689" s="766">
        <f t="shared" si="1834"/>
        <v>3620</v>
      </c>
      <c r="BM689" s="766">
        <f t="shared" si="1834"/>
        <v>3620</v>
      </c>
      <c r="BN689" s="766">
        <f t="shared" si="1834"/>
        <v>3620</v>
      </c>
      <c r="BO689" s="766">
        <f t="shared" si="1834"/>
        <v>3620</v>
      </c>
      <c r="BP689" s="766">
        <f t="shared" si="1834"/>
        <v>3620</v>
      </c>
      <c r="BQ689" s="766">
        <f t="shared" si="1834"/>
        <v>3620</v>
      </c>
      <c r="BR689" s="766">
        <f t="shared" si="1834"/>
        <v>3620</v>
      </c>
      <c r="BS689" s="766">
        <f t="shared" si="1834"/>
        <v>3620</v>
      </c>
      <c r="BT689" s="766">
        <f t="shared" si="1834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9">
        <f t="shared" si="1828"/>
        <v>3620</v>
      </c>
      <c r="CF689" s="1350">
        <f t="shared" si="1828"/>
        <v>3620</v>
      </c>
      <c r="CG689" s="1350">
        <f t="shared" si="1828"/>
        <v>3620</v>
      </c>
      <c r="CH689" s="1350">
        <f t="shared" si="1828"/>
        <v>3620</v>
      </c>
      <c r="CI689" s="1350">
        <f t="shared" si="1828"/>
        <v>3620</v>
      </c>
      <c r="CJ689" s="1350">
        <f t="shared" si="1828"/>
        <v>3620</v>
      </c>
      <c r="CK689" s="1351">
        <f t="shared" si="1828"/>
        <v>3620</v>
      </c>
      <c r="CL689" s="1351">
        <f t="shared" si="1828"/>
        <v>3620</v>
      </c>
      <c r="CM689" s="1351">
        <f t="shared" si="1828"/>
        <v>3620</v>
      </c>
      <c r="CN689" s="1350">
        <f t="shared" si="1828"/>
        <v>3620</v>
      </c>
      <c r="CO689" s="1350">
        <f t="shared" si="1828"/>
        <v>3620</v>
      </c>
      <c r="CP689" s="1350">
        <f t="shared" si="1828"/>
        <v>3620</v>
      </c>
      <c r="CQ689" s="1350">
        <f t="shared" si="1828"/>
        <v>3620</v>
      </c>
      <c r="CR689" s="1350">
        <f t="shared" si="1828"/>
        <v>3620</v>
      </c>
      <c r="CS689" s="1349">
        <f t="shared" si="1828"/>
        <v>3620</v>
      </c>
      <c r="CT689" s="1352">
        <f t="shared" si="1828"/>
        <v>3620</v>
      </c>
      <c r="CU689" s="552">
        <f t="shared" si="1829"/>
        <v>3620</v>
      </c>
      <c r="CV689" s="553">
        <f t="shared" si="1829"/>
        <v>3620</v>
      </c>
      <c r="CW689" s="554">
        <f t="shared" si="1829"/>
        <v>3620</v>
      </c>
      <c r="CX689" s="554">
        <f t="shared" si="1829"/>
        <v>3620</v>
      </c>
      <c r="CY689" s="554">
        <f t="shared" si="1829"/>
        <v>3620</v>
      </c>
      <c r="CZ689" s="554">
        <f t="shared" si="1829"/>
        <v>3620</v>
      </c>
      <c r="DA689" s="554">
        <f t="shared" si="1829"/>
        <v>3620</v>
      </c>
      <c r="DB689" s="555">
        <f t="shared" si="1829"/>
        <v>3620</v>
      </c>
      <c r="DC689" s="555">
        <f t="shared" si="1829"/>
        <v>3620</v>
      </c>
      <c r="DD689" s="555">
        <f t="shared" si="1829"/>
        <v>3620</v>
      </c>
      <c r="DE689" s="554">
        <f t="shared" si="1830"/>
        <v>3620</v>
      </c>
      <c r="DF689" s="554">
        <f t="shared" si="1830"/>
        <v>3620</v>
      </c>
      <c r="DG689" s="554">
        <f t="shared" si="1830"/>
        <v>3620</v>
      </c>
      <c r="DH689" s="554">
        <f t="shared" si="1830"/>
        <v>3620</v>
      </c>
      <c r="DI689" s="554">
        <f t="shared" si="1830"/>
        <v>3620</v>
      </c>
      <c r="DJ689" s="553">
        <f t="shared" si="1830"/>
        <v>3620</v>
      </c>
      <c r="DK689" s="552">
        <f t="shared" si="1830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4" t="str">
        <f t="shared" si="1828"/>
        <v/>
      </c>
      <c r="CF690" s="1355" t="str">
        <f t="shared" si="1828"/>
        <v/>
      </c>
      <c r="CG690" s="1355" t="str">
        <f t="shared" si="1828"/>
        <v/>
      </c>
      <c r="CH690" s="1355" t="str">
        <f t="shared" si="1828"/>
        <v/>
      </c>
      <c r="CI690" s="1355" t="str">
        <f t="shared" si="1828"/>
        <v/>
      </c>
      <c r="CJ690" s="1355" t="str">
        <f t="shared" si="1828"/>
        <v/>
      </c>
      <c r="CK690" s="1356" t="str">
        <f t="shared" si="1828"/>
        <v/>
      </c>
      <c r="CL690" s="1356" t="str">
        <f t="shared" si="1828"/>
        <v/>
      </c>
      <c r="CM690" s="1356" t="str">
        <f t="shared" si="1828"/>
        <v/>
      </c>
      <c r="CN690" s="1355" t="str">
        <f t="shared" si="1828"/>
        <v/>
      </c>
      <c r="CO690" s="1355" t="str">
        <f t="shared" si="1828"/>
        <v/>
      </c>
      <c r="CP690" s="1355" t="str">
        <f t="shared" si="1828"/>
        <v/>
      </c>
      <c r="CQ690" s="1355" t="str">
        <f t="shared" si="1828"/>
        <v/>
      </c>
      <c r="CR690" s="1355" t="str">
        <f t="shared" si="1828"/>
        <v/>
      </c>
      <c r="CS690" s="1354" t="str">
        <f t="shared" si="1828"/>
        <v/>
      </c>
      <c r="CT690" s="1357" t="str">
        <f t="shared" si="1828"/>
        <v/>
      </c>
      <c r="CU690" s="540" t="str">
        <f t="shared" si="1829"/>
        <v/>
      </c>
      <c r="CV690" s="541" t="str">
        <f t="shared" si="1829"/>
        <v/>
      </c>
      <c r="CW690" s="542" t="str">
        <f t="shared" si="1829"/>
        <v/>
      </c>
      <c r="CX690" s="542" t="str">
        <f t="shared" si="1829"/>
        <v/>
      </c>
      <c r="CY690" s="542" t="str">
        <f t="shared" si="1829"/>
        <v/>
      </c>
      <c r="CZ690" s="542" t="str">
        <f t="shared" si="1829"/>
        <v/>
      </c>
      <c r="DA690" s="542" t="str">
        <f t="shared" si="1829"/>
        <v/>
      </c>
      <c r="DB690" s="543" t="str">
        <f t="shared" si="1829"/>
        <v/>
      </c>
      <c r="DC690" s="543" t="str">
        <f t="shared" si="1829"/>
        <v/>
      </c>
      <c r="DD690" s="543" t="str">
        <f t="shared" si="1829"/>
        <v/>
      </c>
      <c r="DE690" s="542" t="str">
        <f t="shared" si="1830"/>
        <v/>
      </c>
      <c r="DF690" s="542" t="str">
        <f t="shared" si="1830"/>
        <v/>
      </c>
      <c r="DG690" s="542" t="str">
        <f t="shared" si="1830"/>
        <v/>
      </c>
      <c r="DH690" s="542" t="str">
        <f t="shared" si="1830"/>
        <v/>
      </c>
      <c r="DI690" s="542" t="str">
        <f t="shared" si="1830"/>
        <v/>
      </c>
      <c r="DJ690" s="541" t="str">
        <f t="shared" si="1830"/>
        <v/>
      </c>
      <c r="DK690" s="540" t="str">
        <f t="shared" si="1830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306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9"/>
      <c r="CE691" s="1359"/>
      <c r="CF691" s="1359"/>
      <c r="CG691" s="1359"/>
      <c r="CH691" s="1359"/>
      <c r="CI691" s="1359"/>
      <c r="CJ691" s="1359"/>
      <c r="CK691" s="1359"/>
      <c r="CL691" s="1359"/>
      <c r="CM691" s="1359"/>
      <c r="CN691" s="1359"/>
      <c r="CO691" s="1359"/>
      <c r="CP691" s="1359"/>
      <c r="CQ691" s="1359"/>
      <c r="CR691" s="1359"/>
      <c r="CS691" s="1359"/>
      <c r="CT691" s="136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5">IF(DL692&lt;3,"",(SUM(B692:R692)-MIN(B692:R692)-MAX(B692:R692))/(DL692-2))</f>
        <v/>
      </c>
      <c r="CA692" s="601" t="str">
        <f t="shared" ref="CA692:CA700" si="1836">IF(DM692&lt;3,"",(SUM(T692:AJ692)-MIN(T692:AJ692)-MAX(T692:AJ692))/(DM692-2))</f>
        <v/>
      </c>
      <c r="CB692" s="601" t="str">
        <f t="shared" ref="CB692:CB700" si="1837">IF(DN692&lt;3,"",(SUM(AL692:BB692)-MIN(AL692:BB692)-MAX(AL692:BB692))/(DN692-2))</f>
        <v/>
      </c>
      <c r="CC692" s="692" t="str">
        <f t="shared" ref="CC692:CC700" si="1838">IF(DO692&lt;3,"",(SUM(BD692:BT692)-MIN(BD692:BT692)-MAX(BD692:BT692))/(DO692-2))</f>
        <v/>
      </c>
      <c r="CD692" s="1348" t="str">
        <f t="shared" ref="CD692:CS692" si="183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9" t="str">
        <f t="shared" si="1839"/>
        <v/>
      </c>
      <c r="CF692" s="1350" t="str">
        <f t="shared" si="1839"/>
        <v/>
      </c>
      <c r="CG692" s="1350" t="str">
        <f t="shared" si="1839"/>
        <v/>
      </c>
      <c r="CH692" s="1350" t="str">
        <f t="shared" si="1839"/>
        <v/>
      </c>
      <c r="CI692" s="1350" t="str">
        <f t="shared" si="1839"/>
        <v/>
      </c>
      <c r="CJ692" s="1350" t="str">
        <f t="shared" si="1839"/>
        <v/>
      </c>
      <c r="CK692" s="1351" t="str">
        <f t="shared" si="1839"/>
        <v/>
      </c>
      <c r="CL692" s="1351" t="str">
        <f t="shared" si="1839"/>
        <v/>
      </c>
      <c r="CM692" s="1351" t="str">
        <f t="shared" si="1839"/>
        <v/>
      </c>
      <c r="CN692" s="1350" t="str">
        <f t="shared" si="1839"/>
        <v/>
      </c>
      <c r="CO692" s="1350" t="str">
        <f t="shared" si="1839"/>
        <v/>
      </c>
      <c r="CP692" s="1350" t="str">
        <f t="shared" si="1839"/>
        <v/>
      </c>
      <c r="CQ692" s="1350" t="str">
        <f t="shared" si="1839"/>
        <v/>
      </c>
      <c r="CR692" s="1350" t="str">
        <f t="shared" si="1839"/>
        <v/>
      </c>
      <c r="CS692" s="1349" t="str">
        <f t="shared" si="1839"/>
        <v/>
      </c>
      <c r="CT692" s="1352" t="str">
        <f t="shared" ref="CE692:CT695" si="184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1"/>
        <v/>
      </c>
      <c r="CW692" s="554" t="str">
        <f t="shared" si="1841"/>
        <v/>
      </c>
      <c r="CX692" s="554" t="str">
        <f t="shared" si="1841"/>
        <v/>
      </c>
      <c r="CY692" s="554" t="str">
        <f t="shared" si="1841"/>
        <v/>
      </c>
      <c r="CZ692" s="554" t="str">
        <f t="shared" si="1841"/>
        <v/>
      </c>
      <c r="DA692" s="554" t="str">
        <f t="shared" si="1841"/>
        <v/>
      </c>
      <c r="DB692" s="555" t="str">
        <f t="shared" si="1841"/>
        <v/>
      </c>
      <c r="DC692" s="555" t="str">
        <f t="shared" si="1841"/>
        <v/>
      </c>
      <c r="DD692" s="555" t="str">
        <f t="shared" si="1841"/>
        <v/>
      </c>
      <c r="DE692" s="554" t="str">
        <f t="shared" ref="DE692:DK695" si="184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2"/>
        <v/>
      </c>
      <c r="DG692" s="554" t="str">
        <f t="shared" si="1842"/>
        <v/>
      </c>
      <c r="DH692" s="554" t="str">
        <f t="shared" si="1842"/>
        <v/>
      </c>
      <c r="DI692" s="554" t="str">
        <f t="shared" si="1842"/>
        <v/>
      </c>
      <c r="DJ692" s="553" t="str">
        <f t="shared" si="1842"/>
        <v/>
      </c>
      <c r="DK692" s="552" t="str">
        <f t="shared" si="1842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5"/>
        <v/>
      </c>
      <c r="CA693" s="601" t="str">
        <f t="shared" si="1836"/>
        <v/>
      </c>
      <c r="CB693" s="601" t="str">
        <f t="shared" si="1837"/>
        <v/>
      </c>
      <c r="CC693" s="692" t="str">
        <f t="shared" si="1838"/>
        <v/>
      </c>
      <c r="CD693" s="134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1840"/>
        <v/>
      </c>
      <c r="CF693" s="1350" t="str">
        <f t="shared" si="1840"/>
        <v/>
      </c>
      <c r="CG693" s="1350" t="str">
        <f t="shared" si="1840"/>
        <v/>
      </c>
      <c r="CH693" s="1350" t="str">
        <f t="shared" si="1840"/>
        <v/>
      </c>
      <c r="CI693" s="1350" t="str">
        <f t="shared" si="1840"/>
        <v/>
      </c>
      <c r="CJ693" s="1350" t="str">
        <f t="shared" si="1840"/>
        <v/>
      </c>
      <c r="CK693" s="1351" t="str">
        <f t="shared" si="1840"/>
        <v/>
      </c>
      <c r="CL693" s="1351" t="str">
        <f t="shared" si="1840"/>
        <v/>
      </c>
      <c r="CM693" s="1351" t="str">
        <f t="shared" si="1840"/>
        <v/>
      </c>
      <c r="CN693" s="1350" t="str">
        <f t="shared" si="1840"/>
        <v/>
      </c>
      <c r="CO693" s="1350" t="str">
        <f t="shared" si="1840"/>
        <v/>
      </c>
      <c r="CP693" s="1350" t="str">
        <f t="shared" si="1840"/>
        <v/>
      </c>
      <c r="CQ693" s="1350" t="str">
        <f t="shared" si="1840"/>
        <v/>
      </c>
      <c r="CR693" s="1350" t="str">
        <f t="shared" si="1840"/>
        <v/>
      </c>
      <c r="CS693" s="1349" t="str">
        <f t="shared" si="1840"/>
        <v/>
      </c>
      <c r="CT693" s="1352" t="str">
        <f t="shared" si="1840"/>
        <v/>
      </c>
      <c r="CU693" s="552" t="str">
        <f t="shared" si="1841"/>
        <v/>
      </c>
      <c r="CV693" s="553" t="str">
        <f t="shared" si="1841"/>
        <v/>
      </c>
      <c r="CW693" s="554" t="str">
        <f t="shared" si="1841"/>
        <v/>
      </c>
      <c r="CX693" s="554" t="str">
        <f t="shared" si="1841"/>
        <v/>
      </c>
      <c r="CY693" s="554" t="str">
        <f t="shared" si="1841"/>
        <v/>
      </c>
      <c r="CZ693" s="554" t="str">
        <f t="shared" si="1841"/>
        <v/>
      </c>
      <c r="DA693" s="554" t="str">
        <f t="shared" si="1841"/>
        <v/>
      </c>
      <c r="DB693" s="555" t="str">
        <f t="shared" si="1841"/>
        <v/>
      </c>
      <c r="DC693" s="555" t="str">
        <f t="shared" si="1841"/>
        <v/>
      </c>
      <c r="DD693" s="555" t="str">
        <f t="shared" si="1841"/>
        <v/>
      </c>
      <c r="DE693" s="554" t="str">
        <f t="shared" si="1842"/>
        <v/>
      </c>
      <c r="DF693" s="554" t="str">
        <f t="shared" si="1842"/>
        <v/>
      </c>
      <c r="DG693" s="554" t="str">
        <f t="shared" si="1842"/>
        <v/>
      </c>
      <c r="DH693" s="554" t="str">
        <f t="shared" si="1842"/>
        <v/>
      </c>
      <c r="DI693" s="554" t="str">
        <f t="shared" si="1842"/>
        <v/>
      </c>
      <c r="DJ693" s="553" t="str">
        <f t="shared" si="1842"/>
        <v/>
      </c>
      <c r="DK693" s="552" t="str">
        <f t="shared" si="1842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3">4000*$K$1</f>
        <v>4000</v>
      </c>
      <c r="C694" s="766">
        <v>4000</v>
      </c>
      <c r="D694" s="766">
        <f t="shared" si="1843"/>
        <v>4000</v>
      </c>
      <c r="E694" s="766">
        <f t="shared" si="1843"/>
        <v>4000</v>
      </c>
      <c r="F694" s="766">
        <f t="shared" si="1843"/>
        <v>4000</v>
      </c>
      <c r="G694" s="766">
        <f t="shared" si="1843"/>
        <v>4000</v>
      </c>
      <c r="H694" s="766">
        <f t="shared" si="1843"/>
        <v>4000</v>
      </c>
      <c r="I694" s="766">
        <f t="shared" si="1843"/>
        <v>4000</v>
      </c>
      <c r="J694" s="766">
        <f t="shared" si="1843"/>
        <v>4000</v>
      </c>
      <c r="K694" s="766">
        <f t="shared" si="1843"/>
        <v>4000</v>
      </c>
      <c r="L694" s="766">
        <f t="shared" si="1843"/>
        <v>4000</v>
      </c>
      <c r="M694" s="766">
        <f t="shared" si="1843"/>
        <v>4000</v>
      </c>
      <c r="N694" s="766">
        <f t="shared" si="1843"/>
        <v>4000</v>
      </c>
      <c r="O694" s="766">
        <f t="shared" si="1843"/>
        <v>4000</v>
      </c>
      <c r="P694" s="766">
        <f t="shared" si="1843"/>
        <v>4000</v>
      </c>
      <c r="Q694" s="766">
        <f t="shared" si="1843"/>
        <v>4000</v>
      </c>
      <c r="R694" s="766">
        <f t="shared" si="1843"/>
        <v>4000</v>
      </c>
      <c r="S694" s="778"/>
      <c r="T694" s="766">
        <f t="shared" ref="T694:AJ694" si="1844">4000*$K$1</f>
        <v>4000</v>
      </c>
      <c r="U694" s="766">
        <f t="shared" si="1844"/>
        <v>4000</v>
      </c>
      <c r="V694" s="766">
        <f t="shared" si="1844"/>
        <v>4000</v>
      </c>
      <c r="W694" s="766">
        <f t="shared" si="1844"/>
        <v>4000</v>
      </c>
      <c r="X694" s="766">
        <f t="shared" si="1844"/>
        <v>4000</v>
      </c>
      <c r="Y694" s="766">
        <f t="shared" si="1844"/>
        <v>4000</v>
      </c>
      <c r="Z694" s="766">
        <f t="shared" si="1844"/>
        <v>4000</v>
      </c>
      <c r="AA694" s="766">
        <f t="shared" si="1844"/>
        <v>4000</v>
      </c>
      <c r="AB694" s="766">
        <f t="shared" si="1844"/>
        <v>4000</v>
      </c>
      <c r="AC694" s="766">
        <f t="shared" si="1844"/>
        <v>4000</v>
      </c>
      <c r="AD694" s="766">
        <f t="shared" si="1844"/>
        <v>4000</v>
      </c>
      <c r="AE694" s="766">
        <f t="shared" si="1844"/>
        <v>4000</v>
      </c>
      <c r="AF694" s="766">
        <f t="shared" si="1844"/>
        <v>4000</v>
      </c>
      <c r="AG694" s="766">
        <f t="shared" si="1844"/>
        <v>4000</v>
      </c>
      <c r="AH694" s="766">
        <f t="shared" si="1844"/>
        <v>4000</v>
      </c>
      <c r="AI694" s="766">
        <f t="shared" si="1844"/>
        <v>4000</v>
      </c>
      <c r="AJ694" s="766">
        <f t="shared" si="1844"/>
        <v>4000</v>
      </c>
      <c r="AK694" s="778"/>
      <c r="AL694" s="766">
        <f t="shared" ref="AL694:BB694" si="1845">4000*$K$1</f>
        <v>4000</v>
      </c>
      <c r="AM694" s="766">
        <f t="shared" si="1845"/>
        <v>4000</v>
      </c>
      <c r="AN694" s="766">
        <f t="shared" si="1845"/>
        <v>4000</v>
      </c>
      <c r="AO694" s="766">
        <f t="shared" si="1845"/>
        <v>4000</v>
      </c>
      <c r="AP694" s="766">
        <f t="shared" si="1845"/>
        <v>4000</v>
      </c>
      <c r="AQ694" s="766">
        <f t="shared" si="1845"/>
        <v>4000</v>
      </c>
      <c r="AR694" s="766">
        <f t="shared" si="1845"/>
        <v>4000</v>
      </c>
      <c r="AS694" s="766">
        <f t="shared" si="1845"/>
        <v>4000</v>
      </c>
      <c r="AT694" s="766">
        <f t="shared" si="1845"/>
        <v>4000</v>
      </c>
      <c r="AU694" s="766">
        <f t="shared" si="1845"/>
        <v>4000</v>
      </c>
      <c r="AV694" s="766">
        <f t="shared" si="1845"/>
        <v>4000</v>
      </c>
      <c r="AW694" s="766">
        <f t="shared" si="1845"/>
        <v>4000</v>
      </c>
      <c r="AX694" s="766">
        <f t="shared" si="1845"/>
        <v>4000</v>
      </c>
      <c r="AY694" s="766">
        <f t="shared" si="1845"/>
        <v>4000</v>
      </c>
      <c r="AZ694" s="766">
        <f t="shared" si="1845"/>
        <v>4000</v>
      </c>
      <c r="BA694" s="766">
        <f t="shared" si="1845"/>
        <v>4000</v>
      </c>
      <c r="BB694" s="766">
        <f t="shared" si="1845"/>
        <v>4000</v>
      </c>
      <c r="BC694" s="778"/>
      <c r="BD694" s="766">
        <f t="shared" ref="BD694:BT694" si="1846">4000*$K$1</f>
        <v>4000</v>
      </c>
      <c r="BE694" s="766">
        <f t="shared" si="1846"/>
        <v>4000</v>
      </c>
      <c r="BF694" s="766">
        <f t="shared" si="1846"/>
        <v>4000</v>
      </c>
      <c r="BG694" s="766">
        <f t="shared" si="1846"/>
        <v>4000</v>
      </c>
      <c r="BH694" s="766">
        <f t="shared" si="1846"/>
        <v>4000</v>
      </c>
      <c r="BI694" s="766">
        <f t="shared" si="1846"/>
        <v>4000</v>
      </c>
      <c r="BJ694" s="766">
        <f t="shared" si="1846"/>
        <v>4000</v>
      </c>
      <c r="BK694" s="766">
        <f t="shared" si="1846"/>
        <v>4000</v>
      </c>
      <c r="BL694" s="766">
        <f t="shared" si="1846"/>
        <v>4000</v>
      </c>
      <c r="BM694" s="766">
        <f t="shared" si="1846"/>
        <v>4000</v>
      </c>
      <c r="BN694" s="766">
        <f t="shared" si="1846"/>
        <v>4000</v>
      </c>
      <c r="BO694" s="766">
        <f t="shared" si="1846"/>
        <v>4000</v>
      </c>
      <c r="BP694" s="766">
        <f t="shared" si="1846"/>
        <v>4000</v>
      </c>
      <c r="BQ694" s="766">
        <f t="shared" si="1846"/>
        <v>4000</v>
      </c>
      <c r="BR694" s="766">
        <f t="shared" si="1846"/>
        <v>4000</v>
      </c>
      <c r="BS694" s="766">
        <f t="shared" si="1846"/>
        <v>4000</v>
      </c>
      <c r="BT694" s="766">
        <f t="shared" si="1846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5"/>
        <v>4000</v>
      </c>
      <c r="CA694" s="601">
        <f t="shared" si="1836"/>
        <v>4000</v>
      </c>
      <c r="CB694" s="601">
        <f t="shared" si="1837"/>
        <v>4000</v>
      </c>
      <c r="CC694" s="692">
        <f t="shared" si="1838"/>
        <v>4000</v>
      </c>
      <c r="CD694" s="134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9">
        <f t="shared" si="1840"/>
        <v>4000</v>
      </c>
      <c r="CF694" s="1350">
        <f t="shared" si="1840"/>
        <v>4000</v>
      </c>
      <c r="CG694" s="1350">
        <f t="shared" si="1840"/>
        <v>4000</v>
      </c>
      <c r="CH694" s="1350">
        <f t="shared" si="1840"/>
        <v>4000</v>
      </c>
      <c r="CI694" s="1350">
        <f t="shared" si="1840"/>
        <v>4000</v>
      </c>
      <c r="CJ694" s="1350">
        <f t="shared" si="1840"/>
        <v>4000</v>
      </c>
      <c r="CK694" s="1351">
        <f t="shared" si="1840"/>
        <v>4000</v>
      </c>
      <c r="CL694" s="1351">
        <f t="shared" si="1840"/>
        <v>4000</v>
      </c>
      <c r="CM694" s="1351">
        <f t="shared" si="1840"/>
        <v>4000</v>
      </c>
      <c r="CN694" s="1350">
        <f t="shared" si="1840"/>
        <v>4000</v>
      </c>
      <c r="CO694" s="1350">
        <f t="shared" si="1840"/>
        <v>4000</v>
      </c>
      <c r="CP694" s="1350">
        <f t="shared" si="1840"/>
        <v>4000</v>
      </c>
      <c r="CQ694" s="1350">
        <f t="shared" si="1840"/>
        <v>4000</v>
      </c>
      <c r="CR694" s="1350">
        <f t="shared" si="1840"/>
        <v>4000</v>
      </c>
      <c r="CS694" s="1349">
        <f t="shared" si="1840"/>
        <v>4000</v>
      </c>
      <c r="CT694" s="1352">
        <f t="shared" si="1840"/>
        <v>4000</v>
      </c>
      <c r="CU694" s="552">
        <f t="shared" si="1841"/>
        <v>4000</v>
      </c>
      <c r="CV694" s="553">
        <f t="shared" si="1841"/>
        <v>4000</v>
      </c>
      <c r="CW694" s="554">
        <f t="shared" si="1841"/>
        <v>4000</v>
      </c>
      <c r="CX694" s="554">
        <f t="shared" si="1841"/>
        <v>4000</v>
      </c>
      <c r="CY694" s="554">
        <f t="shared" si="1841"/>
        <v>4000</v>
      </c>
      <c r="CZ694" s="554">
        <f t="shared" si="1841"/>
        <v>4000</v>
      </c>
      <c r="DA694" s="554">
        <f t="shared" si="1841"/>
        <v>4000</v>
      </c>
      <c r="DB694" s="555">
        <f t="shared" si="1841"/>
        <v>4000</v>
      </c>
      <c r="DC694" s="555">
        <f t="shared" si="1841"/>
        <v>4000</v>
      </c>
      <c r="DD694" s="555">
        <f t="shared" si="1841"/>
        <v>4000</v>
      </c>
      <c r="DE694" s="554">
        <f t="shared" si="1842"/>
        <v>4000</v>
      </c>
      <c r="DF694" s="554">
        <f t="shared" si="1842"/>
        <v>4000</v>
      </c>
      <c r="DG694" s="554">
        <f t="shared" si="1842"/>
        <v>4000</v>
      </c>
      <c r="DH694" s="554">
        <f t="shared" si="1842"/>
        <v>4000</v>
      </c>
      <c r="DI694" s="554">
        <f t="shared" si="1842"/>
        <v>4000</v>
      </c>
      <c r="DJ694" s="553">
        <f t="shared" si="1842"/>
        <v>4000</v>
      </c>
      <c r="DK694" s="552">
        <f t="shared" si="1842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5"/>
        <v/>
      </c>
      <c r="CA695" s="626" t="str">
        <f t="shared" si="1836"/>
        <v/>
      </c>
      <c r="CB695" s="626" t="str">
        <f t="shared" si="1837"/>
        <v/>
      </c>
      <c r="CC695" s="695" t="str">
        <f t="shared" si="1838"/>
        <v/>
      </c>
      <c r="CD695" s="135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4" t="str">
        <f t="shared" si="1840"/>
        <v/>
      </c>
      <c r="CF695" s="1355" t="str">
        <f t="shared" si="1840"/>
        <v/>
      </c>
      <c r="CG695" s="1355" t="str">
        <f t="shared" si="1840"/>
        <v/>
      </c>
      <c r="CH695" s="1355" t="str">
        <f t="shared" si="1840"/>
        <v/>
      </c>
      <c r="CI695" s="1355" t="str">
        <f t="shared" si="1840"/>
        <v/>
      </c>
      <c r="CJ695" s="1355" t="str">
        <f t="shared" si="1840"/>
        <v/>
      </c>
      <c r="CK695" s="1356" t="str">
        <f t="shared" si="1840"/>
        <v/>
      </c>
      <c r="CL695" s="1356" t="str">
        <f t="shared" si="1840"/>
        <v/>
      </c>
      <c r="CM695" s="1356" t="str">
        <f t="shared" si="1840"/>
        <v/>
      </c>
      <c r="CN695" s="1355" t="str">
        <f t="shared" si="1840"/>
        <v/>
      </c>
      <c r="CO695" s="1355" t="str">
        <f t="shared" si="1840"/>
        <v/>
      </c>
      <c r="CP695" s="1355" t="str">
        <f t="shared" si="1840"/>
        <v/>
      </c>
      <c r="CQ695" s="1355" t="str">
        <f t="shared" si="1840"/>
        <v/>
      </c>
      <c r="CR695" s="1355" t="str">
        <f t="shared" si="1840"/>
        <v/>
      </c>
      <c r="CS695" s="1354" t="str">
        <f t="shared" si="1840"/>
        <v/>
      </c>
      <c r="CT695" s="1357" t="str">
        <f t="shared" si="1840"/>
        <v/>
      </c>
      <c r="CU695" s="540" t="str">
        <f t="shared" si="1841"/>
        <v/>
      </c>
      <c r="CV695" s="541" t="str">
        <f t="shared" si="1841"/>
        <v/>
      </c>
      <c r="CW695" s="542" t="str">
        <f t="shared" si="1841"/>
        <v/>
      </c>
      <c r="CX695" s="542" t="str">
        <f t="shared" si="1841"/>
        <v/>
      </c>
      <c r="CY695" s="542" t="str">
        <f t="shared" si="1841"/>
        <v/>
      </c>
      <c r="CZ695" s="542" t="str">
        <f t="shared" si="1841"/>
        <v/>
      </c>
      <c r="DA695" s="542" t="str">
        <f t="shared" si="1841"/>
        <v/>
      </c>
      <c r="DB695" s="543" t="str">
        <f t="shared" si="1841"/>
        <v/>
      </c>
      <c r="DC695" s="543" t="str">
        <f t="shared" si="1841"/>
        <v/>
      </c>
      <c r="DD695" s="543" t="str">
        <f t="shared" si="1841"/>
        <v/>
      </c>
      <c r="DE695" s="542" t="str">
        <f t="shared" si="1842"/>
        <v/>
      </c>
      <c r="DF695" s="542" t="str">
        <f t="shared" si="1842"/>
        <v/>
      </c>
      <c r="DG695" s="542" t="str">
        <f t="shared" si="1842"/>
        <v/>
      </c>
      <c r="DH695" s="542" t="str">
        <f t="shared" si="1842"/>
        <v/>
      </c>
      <c r="DI695" s="542" t="str">
        <f t="shared" si="1842"/>
        <v/>
      </c>
      <c r="DJ695" s="541" t="str">
        <f t="shared" si="1842"/>
        <v/>
      </c>
      <c r="DK695" s="540" t="str">
        <f t="shared" si="1842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5"/>
        <v/>
      </c>
      <c r="CA696" s="593" t="str">
        <f t="shared" si="1836"/>
        <v/>
      </c>
      <c r="CB696" s="593" t="str">
        <f t="shared" si="1837"/>
        <v/>
      </c>
      <c r="CC696" s="691" t="str">
        <f t="shared" si="1838"/>
        <v/>
      </c>
      <c r="CD696" s="1359"/>
      <c r="CE696" s="1359"/>
      <c r="CF696" s="1359"/>
      <c r="CG696" s="1359"/>
      <c r="CH696" s="1359"/>
      <c r="CI696" s="1359"/>
      <c r="CJ696" s="1359"/>
      <c r="CK696" s="1359"/>
      <c r="CL696" s="1359"/>
      <c r="CM696" s="1359"/>
      <c r="CN696" s="1359"/>
      <c r="CO696" s="1359"/>
      <c r="CP696" s="1359"/>
      <c r="CQ696" s="1359"/>
      <c r="CR696" s="1359"/>
      <c r="CS696" s="1359"/>
      <c r="CT696" s="136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5"/>
        <v/>
      </c>
      <c r="CA697" s="601" t="str">
        <f t="shared" si="1836"/>
        <v/>
      </c>
      <c r="CB697" s="601" t="str">
        <f t="shared" si="1837"/>
        <v/>
      </c>
      <c r="CC697" s="692" t="str">
        <f t="shared" si="1838"/>
        <v/>
      </c>
      <c r="CD697" s="1348" t="str">
        <f t="shared" ref="CD697:CS697" si="184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9" t="str">
        <f t="shared" si="1847"/>
        <v/>
      </c>
      <c r="CF697" s="1350" t="str">
        <f t="shared" si="1847"/>
        <v/>
      </c>
      <c r="CG697" s="1350" t="str">
        <f t="shared" si="1847"/>
        <v/>
      </c>
      <c r="CH697" s="1350" t="str">
        <f t="shared" si="1847"/>
        <v/>
      </c>
      <c r="CI697" s="1350" t="str">
        <f t="shared" si="1847"/>
        <v/>
      </c>
      <c r="CJ697" s="1350" t="str">
        <f t="shared" si="1847"/>
        <v/>
      </c>
      <c r="CK697" s="1351" t="str">
        <f t="shared" si="1847"/>
        <v/>
      </c>
      <c r="CL697" s="1351" t="str">
        <f t="shared" si="1847"/>
        <v/>
      </c>
      <c r="CM697" s="1351" t="str">
        <f t="shared" si="1847"/>
        <v/>
      </c>
      <c r="CN697" s="1350" t="str">
        <f t="shared" si="1847"/>
        <v/>
      </c>
      <c r="CO697" s="1350" t="str">
        <f t="shared" si="1847"/>
        <v/>
      </c>
      <c r="CP697" s="1350" t="str">
        <f t="shared" si="1847"/>
        <v/>
      </c>
      <c r="CQ697" s="1350" t="str">
        <f t="shared" si="1847"/>
        <v/>
      </c>
      <c r="CR697" s="1350" t="str">
        <f t="shared" si="1847"/>
        <v/>
      </c>
      <c r="CS697" s="1349" t="str">
        <f t="shared" si="1847"/>
        <v/>
      </c>
      <c r="CT697" s="1352" t="str">
        <f t="shared" ref="CE697:CT700" si="184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4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49"/>
        <v/>
      </c>
      <c r="CW697" s="554" t="str">
        <f t="shared" si="1849"/>
        <v/>
      </c>
      <c r="CX697" s="554" t="str">
        <f t="shared" si="1849"/>
        <v/>
      </c>
      <c r="CY697" s="554" t="str">
        <f t="shared" si="1849"/>
        <v/>
      </c>
      <c r="CZ697" s="554" t="str">
        <f t="shared" si="1849"/>
        <v/>
      </c>
      <c r="DA697" s="554" t="str">
        <f t="shared" si="1849"/>
        <v/>
      </c>
      <c r="DB697" s="555" t="str">
        <f t="shared" si="1849"/>
        <v/>
      </c>
      <c r="DC697" s="555" t="str">
        <f t="shared" si="1849"/>
        <v/>
      </c>
      <c r="DD697" s="555" t="str">
        <f t="shared" si="1849"/>
        <v/>
      </c>
      <c r="DE697" s="554" t="str">
        <f t="shared" ref="DE697:DK700" si="185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0"/>
        <v/>
      </c>
      <c r="DG697" s="554" t="str">
        <f t="shared" si="1850"/>
        <v/>
      </c>
      <c r="DH697" s="554" t="str">
        <f t="shared" si="1850"/>
        <v/>
      </c>
      <c r="DI697" s="554" t="str">
        <f t="shared" si="1850"/>
        <v/>
      </c>
      <c r="DJ697" s="553" t="str">
        <f t="shared" si="1850"/>
        <v/>
      </c>
      <c r="DK697" s="552" t="str">
        <f t="shared" si="1850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5"/>
        <v/>
      </c>
      <c r="CA698" s="601" t="str">
        <f t="shared" si="1836"/>
        <v/>
      </c>
      <c r="CB698" s="601" t="str">
        <f t="shared" si="1837"/>
        <v/>
      </c>
      <c r="CC698" s="692" t="str">
        <f t="shared" si="1838"/>
        <v/>
      </c>
      <c r="CD698" s="134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1848"/>
        <v/>
      </c>
      <c r="CF698" s="1350" t="str">
        <f t="shared" si="1848"/>
        <v/>
      </c>
      <c r="CG698" s="1350" t="str">
        <f t="shared" si="1848"/>
        <v/>
      </c>
      <c r="CH698" s="1350" t="str">
        <f t="shared" si="1848"/>
        <v/>
      </c>
      <c r="CI698" s="1350" t="str">
        <f t="shared" si="1848"/>
        <v/>
      </c>
      <c r="CJ698" s="1350" t="str">
        <f t="shared" si="1848"/>
        <v/>
      </c>
      <c r="CK698" s="1351" t="str">
        <f t="shared" si="1848"/>
        <v/>
      </c>
      <c r="CL698" s="1351" t="str">
        <f t="shared" si="1848"/>
        <v/>
      </c>
      <c r="CM698" s="1351" t="str">
        <f t="shared" si="1848"/>
        <v/>
      </c>
      <c r="CN698" s="1350" t="str">
        <f t="shared" si="1848"/>
        <v/>
      </c>
      <c r="CO698" s="1350" t="str">
        <f t="shared" si="1848"/>
        <v/>
      </c>
      <c r="CP698" s="1350" t="str">
        <f t="shared" si="1848"/>
        <v/>
      </c>
      <c r="CQ698" s="1350" t="str">
        <f t="shared" si="1848"/>
        <v/>
      </c>
      <c r="CR698" s="1350" t="str">
        <f t="shared" si="1848"/>
        <v/>
      </c>
      <c r="CS698" s="1349" t="str">
        <f t="shared" si="1848"/>
        <v/>
      </c>
      <c r="CT698" s="1352" t="str">
        <f t="shared" si="1848"/>
        <v/>
      </c>
      <c r="CU698" s="552" t="str">
        <f t="shared" si="1849"/>
        <v/>
      </c>
      <c r="CV698" s="553" t="str">
        <f t="shared" si="1849"/>
        <v/>
      </c>
      <c r="CW698" s="554" t="str">
        <f t="shared" si="1849"/>
        <v/>
      </c>
      <c r="CX698" s="554" t="str">
        <f t="shared" si="1849"/>
        <v/>
      </c>
      <c r="CY698" s="554" t="str">
        <f t="shared" si="1849"/>
        <v/>
      </c>
      <c r="CZ698" s="554" t="str">
        <f t="shared" si="1849"/>
        <v/>
      </c>
      <c r="DA698" s="554" t="str">
        <f t="shared" si="1849"/>
        <v/>
      </c>
      <c r="DB698" s="555" t="str">
        <f t="shared" si="1849"/>
        <v/>
      </c>
      <c r="DC698" s="555" t="str">
        <f t="shared" si="1849"/>
        <v/>
      </c>
      <c r="DD698" s="555" t="str">
        <f t="shared" si="1849"/>
        <v/>
      </c>
      <c r="DE698" s="554" t="str">
        <f t="shared" si="1850"/>
        <v/>
      </c>
      <c r="DF698" s="554" t="str">
        <f t="shared" si="1850"/>
        <v/>
      </c>
      <c r="DG698" s="554" t="str">
        <f t="shared" si="1850"/>
        <v/>
      </c>
      <c r="DH698" s="554" t="str">
        <f t="shared" si="1850"/>
        <v/>
      </c>
      <c r="DI698" s="554" t="str">
        <f t="shared" si="1850"/>
        <v/>
      </c>
      <c r="DJ698" s="553" t="str">
        <f t="shared" si="1850"/>
        <v/>
      </c>
      <c r="DK698" s="552" t="str">
        <f t="shared" si="1850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5"/>
        <v/>
      </c>
      <c r="CA699" s="601" t="str">
        <f t="shared" si="1836"/>
        <v/>
      </c>
      <c r="CB699" s="601" t="str">
        <f t="shared" si="1837"/>
        <v/>
      </c>
      <c r="CC699" s="692" t="str">
        <f t="shared" si="1838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1848"/>
        <v/>
      </c>
      <c r="CF699" s="1350" t="str">
        <f t="shared" si="1848"/>
        <v/>
      </c>
      <c r="CG699" s="1350" t="str">
        <f t="shared" si="1848"/>
        <v/>
      </c>
      <c r="CH699" s="1350" t="str">
        <f t="shared" si="1848"/>
        <v/>
      </c>
      <c r="CI699" s="1350" t="str">
        <f t="shared" si="1848"/>
        <v/>
      </c>
      <c r="CJ699" s="1350" t="str">
        <f t="shared" si="1848"/>
        <v/>
      </c>
      <c r="CK699" s="1351" t="str">
        <f t="shared" si="1848"/>
        <v/>
      </c>
      <c r="CL699" s="1351" t="str">
        <f t="shared" si="1848"/>
        <v/>
      </c>
      <c r="CM699" s="1351" t="str">
        <f t="shared" si="1848"/>
        <v/>
      </c>
      <c r="CN699" s="1350" t="str">
        <f t="shared" si="1848"/>
        <v/>
      </c>
      <c r="CO699" s="1350" t="str">
        <f t="shared" si="1848"/>
        <v/>
      </c>
      <c r="CP699" s="1350" t="str">
        <f t="shared" si="1848"/>
        <v/>
      </c>
      <c r="CQ699" s="1350" t="str">
        <f t="shared" si="1848"/>
        <v/>
      </c>
      <c r="CR699" s="1350" t="str">
        <f t="shared" si="1848"/>
        <v/>
      </c>
      <c r="CS699" s="1349" t="str">
        <f t="shared" si="1848"/>
        <v/>
      </c>
      <c r="CT699" s="1352" t="str">
        <f t="shared" si="1848"/>
        <v/>
      </c>
      <c r="CU699" s="552" t="str">
        <f t="shared" si="1849"/>
        <v/>
      </c>
      <c r="CV699" s="553" t="str">
        <f t="shared" si="1849"/>
        <v/>
      </c>
      <c r="CW699" s="554" t="str">
        <f t="shared" si="1849"/>
        <v/>
      </c>
      <c r="CX699" s="554" t="str">
        <f t="shared" si="1849"/>
        <v/>
      </c>
      <c r="CY699" s="554" t="str">
        <f t="shared" si="1849"/>
        <v/>
      </c>
      <c r="CZ699" s="554" t="str">
        <f t="shared" si="1849"/>
        <v/>
      </c>
      <c r="DA699" s="554" t="str">
        <f t="shared" si="1849"/>
        <v/>
      </c>
      <c r="DB699" s="555" t="str">
        <f t="shared" si="1849"/>
        <v/>
      </c>
      <c r="DC699" s="555" t="str">
        <f t="shared" si="1849"/>
        <v/>
      </c>
      <c r="DD699" s="555" t="str">
        <f t="shared" si="1849"/>
        <v/>
      </c>
      <c r="DE699" s="554" t="str">
        <f t="shared" si="1850"/>
        <v/>
      </c>
      <c r="DF699" s="554" t="str">
        <f t="shared" si="1850"/>
        <v/>
      </c>
      <c r="DG699" s="554" t="str">
        <f t="shared" si="1850"/>
        <v/>
      </c>
      <c r="DH699" s="554" t="str">
        <f t="shared" si="1850"/>
        <v/>
      </c>
      <c r="DI699" s="554" t="str">
        <f t="shared" si="1850"/>
        <v/>
      </c>
      <c r="DJ699" s="553" t="str">
        <f t="shared" si="1850"/>
        <v/>
      </c>
      <c r="DK699" s="552" t="str">
        <f t="shared" si="1850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5"/>
        <v/>
      </c>
      <c r="CA700" s="626" t="str">
        <f t="shared" si="1836"/>
        <v/>
      </c>
      <c r="CB700" s="626" t="str">
        <f t="shared" si="1837"/>
        <v/>
      </c>
      <c r="CC700" s="695" t="str">
        <f t="shared" si="1838"/>
        <v/>
      </c>
      <c r="CD700" s="135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4" t="str">
        <f t="shared" si="1848"/>
        <v/>
      </c>
      <c r="CF700" s="1355" t="str">
        <f t="shared" si="1848"/>
        <v/>
      </c>
      <c r="CG700" s="1355" t="str">
        <f t="shared" si="1848"/>
        <v/>
      </c>
      <c r="CH700" s="1355" t="str">
        <f t="shared" si="1848"/>
        <v/>
      </c>
      <c r="CI700" s="1355" t="str">
        <f t="shared" si="1848"/>
        <v/>
      </c>
      <c r="CJ700" s="1355" t="str">
        <f t="shared" si="1848"/>
        <v/>
      </c>
      <c r="CK700" s="1356" t="str">
        <f t="shared" si="1848"/>
        <v/>
      </c>
      <c r="CL700" s="1356" t="str">
        <f t="shared" si="1848"/>
        <v/>
      </c>
      <c r="CM700" s="1356" t="str">
        <f t="shared" si="1848"/>
        <v/>
      </c>
      <c r="CN700" s="1355" t="str">
        <f t="shared" si="1848"/>
        <v/>
      </c>
      <c r="CO700" s="1355" t="str">
        <f t="shared" si="1848"/>
        <v/>
      </c>
      <c r="CP700" s="1355" t="str">
        <f t="shared" si="1848"/>
        <v/>
      </c>
      <c r="CQ700" s="1355" t="str">
        <f t="shared" si="1848"/>
        <v/>
      </c>
      <c r="CR700" s="1355" t="str">
        <f t="shared" si="1848"/>
        <v/>
      </c>
      <c r="CS700" s="1354" t="str">
        <f t="shared" si="1848"/>
        <v/>
      </c>
      <c r="CT700" s="1357" t="str">
        <f t="shared" si="1848"/>
        <v/>
      </c>
      <c r="CU700" s="540" t="str">
        <f t="shared" si="1849"/>
        <v/>
      </c>
      <c r="CV700" s="541" t="str">
        <f t="shared" si="1849"/>
        <v/>
      </c>
      <c r="CW700" s="542" t="str">
        <f t="shared" si="1849"/>
        <v/>
      </c>
      <c r="CX700" s="542" t="str">
        <f t="shared" si="1849"/>
        <v/>
      </c>
      <c r="CY700" s="542" t="str">
        <f t="shared" si="1849"/>
        <v/>
      </c>
      <c r="CZ700" s="542" t="str">
        <f t="shared" si="1849"/>
        <v/>
      </c>
      <c r="DA700" s="542" t="str">
        <f t="shared" si="1849"/>
        <v/>
      </c>
      <c r="DB700" s="543" t="str">
        <f t="shared" si="1849"/>
        <v/>
      </c>
      <c r="DC700" s="543" t="str">
        <f t="shared" si="1849"/>
        <v/>
      </c>
      <c r="DD700" s="543" t="str">
        <f t="shared" si="1849"/>
        <v/>
      </c>
      <c r="DE700" s="542" t="str">
        <f t="shared" si="1850"/>
        <v/>
      </c>
      <c r="DF700" s="542" t="str">
        <f t="shared" si="1850"/>
        <v/>
      </c>
      <c r="DG700" s="542" t="str">
        <f t="shared" si="1850"/>
        <v/>
      </c>
      <c r="DH700" s="542" t="str">
        <f t="shared" si="1850"/>
        <v/>
      </c>
      <c r="DI700" s="542" t="str">
        <f t="shared" si="1850"/>
        <v/>
      </c>
      <c r="DJ700" s="541" t="str">
        <f t="shared" si="1850"/>
        <v/>
      </c>
      <c r="DK700" s="540" t="str">
        <f t="shared" si="1850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308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3"/>
      <c r="CE701" s="1373"/>
      <c r="CF701" s="1373"/>
      <c r="CG701" s="1373"/>
      <c r="CH701" s="1373"/>
      <c r="CI701" s="1373"/>
      <c r="CJ701" s="1373"/>
      <c r="CK701" s="1373"/>
      <c r="CL701" s="1373"/>
      <c r="CM701" s="1373"/>
      <c r="CN701" s="1373"/>
      <c r="CO701" s="1373"/>
      <c r="CP701" s="1373"/>
      <c r="CQ701" s="1373"/>
      <c r="CR701" s="1373"/>
      <c r="CS701" s="1373"/>
      <c r="CT701" s="1374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309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9"/>
      <c r="CE702" s="1359"/>
      <c r="CF702" s="1359"/>
      <c r="CG702" s="1359"/>
      <c r="CH702" s="1359"/>
      <c r="CI702" s="1359"/>
      <c r="CJ702" s="1359"/>
      <c r="CK702" s="1359"/>
      <c r="CL702" s="1359"/>
      <c r="CM702" s="1359"/>
      <c r="CN702" s="1359"/>
      <c r="CO702" s="1359"/>
      <c r="CP702" s="1359"/>
      <c r="CQ702" s="1359"/>
      <c r="CR702" s="1359"/>
      <c r="CS702" s="1359"/>
      <c r="CT702" s="136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292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1">IF(DL703&lt;3,"",(SUM(B703:R703)-MIN(B703:R703)-MAX(B703:R703))/(DL703-2))</f>
        <v/>
      </c>
      <c r="CA703" s="601" t="str">
        <f t="shared" ref="CA703:CA731" si="1852">IF(DM703&lt;3,"",(SUM(T703:AJ703)-MIN(T703:AJ703)-MAX(T703:AJ703))/(DM703-2))</f>
        <v/>
      </c>
      <c r="CB703" s="601" t="str">
        <f t="shared" ref="CB703:CB731" si="1853">IF(DN703&lt;3,"",(SUM(AL703:BB703)-MIN(AL703:BB703)-MAX(AL703:BB703))/(DN703-2))</f>
        <v/>
      </c>
      <c r="CC703" s="692" t="str">
        <f t="shared" ref="CC703:CC731" si="1854">IF(DO703&lt;3,"",(SUM(BD703:BT703)-MIN(BD703:BT703)-MAX(BD703:BT703))/(DO703-2))</f>
        <v/>
      </c>
      <c r="CD703" s="1348" t="str">
        <f t="shared" ref="CD703:CM706" si="185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9" t="str">
        <f t="shared" si="1855"/>
        <v/>
      </c>
      <c r="CF703" s="1350" t="str">
        <f t="shared" si="1855"/>
        <v/>
      </c>
      <c r="CG703" s="1350" t="str">
        <f t="shared" si="1855"/>
        <v/>
      </c>
      <c r="CH703" s="1350" t="str">
        <f t="shared" si="1855"/>
        <v/>
      </c>
      <c r="CI703" s="1350" t="str">
        <f t="shared" si="1855"/>
        <v/>
      </c>
      <c r="CJ703" s="1350" t="str">
        <f t="shared" si="1855"/>
        <v/>
      </c>
      <c r="CK703" s="1351" t="str">
        <f t="shared" si="1855"/>
        <v/>
      </c>
      <c r="CL703" s="1351" t="str">
        <f t="shared" si="1855"/>
        <v/>
      </c>
      <c r="CM703" s="1351" t="str">
        <f t="shared" si="1855"/>
        <v/>
      </c>
      <c r="CN703" s="1350" t="str">
        <f t="shared" ref="CN703:CT706" si="185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0" t="str">
        <f t="shared" si="1856"/>
        <v/>
      </c>
      <c r="CP703" s="1350" t="str">
        <f t="shared" si="1856"/>
        <v/>
      </c>
      <c r="CQ703" s="1350" t="str">
        <f t="shared" si="1856"/>
        <v/>
      </c>
      <c r="CR703" s="1350" t="str">
        <f t="shared" si="1856"/>
        <v/>
      </c>
      <c r="CS703" s="1349" t="str">
        <f t="shared" si="1856"/>
        <v/>
      </c>
      <c r="CT703" s="1352" t="str">
        <f t="shared" si="1856"/>
        <v/>
      </c>
      <c r="CU703" s="552" t="str">
        <f t="shared" ref="CU703:DD707" si="185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7"/>
        <v/>
      </c>
      <c r="CW703" s="554" t="str">
        <f t="shared" si="1857"/>
        <v/>
      </c>
      <c r="CX703" s="554" t="str">
        <f t="shared" si="1857"/>
        <v/>
      </c>
      <c r="CY703" s="554" t="str">
        <f t="shared" si="1857"/>
        <v/>
      </c>
      <c r="CZ703" s="554" t="str">
        <f t="shared" si="1857"/>
        <v/>
      </c>
      <c r="DA703" s="554" t="str">
        <f t="shared" si="1857"/>
        <v/>
      </c>
      <c r="DB703" s="555" t="str">
        <f t="shared" si="1857"/>
        <v/>
      </c>
      <c r="DC703" s="555" t="str">
        <f t="shared" si="1857"/>
        <v/>
      </c>
      <c r="DD703" s="555" t="str">
        <f t="shared" si="1857"/>
        <v/>
      </c>
      <c r="DE703" s="554" t="str">
        <f t="shared" ref="DE703:DK707" si="185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58"/>
        <v/>
      </c>
      <c r="DG703" s="554" t="str">
        <f t="shared" si="1858"/>
        <v/>
      </c>
      <c r="DH703" s="554" t="str">
        <f t="shared" si="1858"/>
        <v/>
      </c>
      <c r="DI703" s="554" t="str">
        <f t="shared" si="1858"/>
        <v/>
      </c>
      <c r="DJ703" s="553" t="str">
        <f t="shared" si="1858"/>
        <v/>
      </c>
      <c r="DK703" s="552" t="str">
        <f t="shared" si="1858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293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1"/>
        <v/>
      </c>
      <c r="CA704" s="601" t="str">
        <f t="shared" si="1852"/>
        <v/>
      </c>
      <c r="CB704" s="601" t="str">
        <f t="shared" si="1853"/>
        <v/>
      </c>
      <c r="CC704" s="692" t="str">
        <f t="shared" si="1854"/>
        <v/>
      </c>
      <c r="CD704" s="1348" t="str">
        <f t="shared" si="1855"/>
        <v/>
      </c>
      <c r="CE704" s="1349" t="str">
        <f t="shared" si="1855"/>
        <v/>
      </c>
      <c r="CF704" s="1350" t="str">
        <f t="shared" si="1855"/>
        <v/>
      </c>
      <c r="CG704" s="1350" t="str">
        <f t="shared" si="1855"/>
        <v/>
      </c>
      <c r="CH704" s="1350" t="str">
        <f t="shared" si="1855"/>
        <v/>
      </c>
      <c r="CI704" s="1350" t="str">
        <f t="shared" si="1855"/>
        <v/>
      </c>
      <c r="CJ704" s="1350" t="str">
        <f t="shared" si="1855"/>
        <v/>
      </c>
      <c r="CK704" s="1351" t="str">
        <f t="shared" si="1855"/>
        <v/>
      </c>
      <c r="CL704" s="1351" t="str">
        <f t="shared" si="1855"/>
        <v/>
      </c>
      <c r="CM704" s="1351" t="str">
        <f t="shared" si="1855"/>
        <v/>
      </c>
      <c r="CN704" s="1350" t="str">
        <f t="shared" si="1856"/>
        <v/>
      </c>
      <c r="CO704" s="1350" t="str">
        <f t="shared" si="1856"/>
        <v/>
      </c>
      <c r="CP704" s="1350" t="str">
        <f t="shared" si="1856"/>
        <v/>
      </c>
      <c r="CQ704" s="1350" t="str">
        <f t="shared" si="1856"/>
        <v/>
      </c>
      <c r="CR704" s="1350" t="str">
        <f t="shared" si="1856"/>
        <v/>
      </c>
      <c r="CS704" s="1349" t="str">
        <f t="shared" si="1856"/>
        <v/>
      </c>
      <c r="CT704" s="1352" t="str">
        <f t="shared" si="1856"/>
        <v/>
      </c>
      <c r="CU704" s="552" t="str">
        <f t="shared" si="1857"/>
        <v/>
      </c>
      <c r="CV704" s="553" t="str">
        <f t="shared" si="1857"/>
        <v/>
      </c>
      <c r="CW704" s="554" t="str">
        <f t="shared" si="1857"/>
        <v/>
      </c>
      <c r="CX704" s="554" t="str">
        <f t="shared" si="1857"/>
        <v/>
      </c>
      <c r="CY704" s="554" t="str">
        <f t="shared" si="1857"/>
        <v/>
      </c>
      <c r="CZ704" s="554" t="str">
        <f t="shared" si="1857"/>
        <v/>
      </c>
      <c r="DA704" s="554" t="str">
        <f t="shared" si="1857"/>
        <v/>
      </c>
      <c r="DB704" s="555" t="str">
        <f t="shared" si="1857"/>
        <v/>
      </c>
      <c r="DC704" s="555" t="str">
        <f t="shared" si="1857"/>
        <v/>
      </c>
      <c r="DD704" s="555" t="str">
        <f t="shared" si="1857"/>
        <v/>
      </c>
      <c r="DE704" s="554" t="str">
        <f t="shared" si="1858"/>
        <v/>
      </c>
      <c r="DF704" s="554" t="str">
        <f t="shared" si="1858"/>
        <v/>
      </c>
      <c r="DG704" s="554" t="str">
        <f t="shared" si="1858"/>
        <v/>
      </c>
      <c r="DH704" s="554" t="str">
        <f t="shared" si="1858"/>
        <v/>
      </c>
      <c r="DI704" s="554" t="str">
        <f t="shared" si="1858"/>
        <v/>
      </c>
      <c r="DJ704" s="553" t="str">
        <f t="shared" si="1858"/>
        <v/>
      </c>
      <c r="DK704" s="552" t="str">
        <f t="shared" si="1858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281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1"/>
        <v/>
      </c>
      <c r="CA705" s="601" t="str">
        <f t="shared" si="1852"/>
        <v/>
      </c>
      <c r="CB705" s="601" t="str">
        <f t="shared" si="1853"/>
        <v/>
      </c>
      <c r="CC705" s="692" t="str">
        <f t="shared" si="1854"/>
        <v/>
      </c>
      <c r="CD705" s="1348" t="str">
        <f t="shared" si="1855"/>
        <v/>
      </c>
      <c r="CE705" s="1349" t="str">
        <f t="shared" si="1855"/>
        <v/>
      </c>
      <c r="CF705" s="1350" t="str">
        <f t="shared" si="1855"/>
        <v/>
      </c>
      <c r="CG705" s="1350" t="str">
        <f t="shared" si="1855"/>
        <v/>
      </c>
      <c r="CH705" s="1350" t="str">
        <f t="shared" si="1855"/>
        <v/>
      </c>
      <c r="CI705" s="1350" t="str">
        <f t="shared" si="1855"/>
        <v/>
      </c>
      <c r="CJ705" s="1350" t="str">
        <f t="shared" si="1855"/>
        <v/>
      </c>
      <c r="CK705" s="1351" t="str">
        <f t="shared" si="1855"/>
        <v/>
      </c>
      <c r="CL705" s="1351" t="str">
        <f t="shared" si="1855"/>
        <v/>
      </c>
      <c r="CM705" s="1351" t="str">
        <f t="shared" si="1855"/>
        <v/>
      </c>
      <c r="CN705" s="1350" t="str">
        <f t="shared" si="1856"/>
        <v/>
      </c>
      <c r="CO705" s="1350" t="str">
        <f t="shared" si="1856"/>
        <v/>
      </c>
      <c r="CP705" s="1350" t="str">
        <f t="shared" si="1856"/>
        <v/>
      </c>
      <c r="CQ705" s="1350" t="str">
        <f t="shared" si="1856"/>
        <v/>
      </c>
      <c r="CR705" s="1350" t="str">
        <f t="shared" si="1856"/>
        <v/>
      </c>
      <c r="CS705" s="1349" t="str">
        <f t="shared" si="1856"/>
        <v/>
      </c>
      <c r="CT705" s="1352" t="str">
        <f t="shared" si="1856"/>
        <v/>
      </c>
      <c r="CU705" s="552" t="str">
        <f t="shared" si="1857"/>
        <v/>
      </c>
      <c r="CV705" s="553" t="str">
        <f t="shared" si="1857"/>
        <v/>
      </c>
      <c r="CW705" s="554" t="str">
        <f t="shared" si="1857"/>
        <v/>
      </c>
      <c r="CX705" s="554" t="str">
        <f t="shared" si="1857"/>
        <v/>
      </c>
      <c r="CY705" s="554" t="str">
        <f t="shared" si="1857"/>
        <v/>
      </c>
      <c r="CZ705" s="554" t="str">
        <f t="shared" si="1857"/>
        <v/>
      </c>
      <c r="DA705" s="554" t="str">
        <f t="shared" si="1857"/>
        <v/>
      </c>
      <c r="DB705" s="555" t="str">
        <f t="shared" si="1857"/>
        <v/>
      </c>
      <c r="DC705" s="555" t="str">
        <f t="shared" si="1857"/>
        <v/>
      </c>
      <c r="DD705" s="555" t="str">
        <f t="shared" si="1857"/>
        <v/>
      </c>
      <c r="DE705" s="554" t="str">
        <f t="shared" si="1858"/>
        <v/>
      </c>
      <c r="DF705" s="554" t="str">
        <f t="shared" si="1858"/>
        <v/>
      </c>
      <c r="DG705" s="554" t="str">
        <f t="shared" si="1858"/>
        <v/>
      </c>
      <c r="DH705" s="554" t="str">
        <f t="shared" si="1858"/>
        <v/>
      </c>
      <c r="DI705" s="554" t="str">
        <f t="shared" si="1858"/>
        <v/>
      </c>
      <c r="DJ705" s="553" t="str">
        <f t="shared" si="1858"/>
        <v/>
      </c>
      <c r="DK705" s="552" t="str">
        <f t="shared" si="1858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310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1"/>
        <v/>
      </c>
      <c r="CA706" s="601" t="str">
        <f t="shared" si="1852"/>
        <v/>
      </c>
      <c r="CB706" s="601" t="str">
        <f t="shared" si="1853"/>
        <v/>
      </c>
      <c r="CC706" s="692" t="str">
        <f t="shared" si="1854"/>
        <v/>
      </c>
      <c r="CD706" s="1348" t="str">
        <f t="shared" si="1855"/>
        <v/>
      </c>
      <c r="CE706" s="1349" t="str">
        <f t="shared" si="1855"/>
        <v/>
      </c>
      <c r="CF706" s="1350" t="str">
        <f t="shared" si="1855"/>
        <v/>
      </c>
      <c r="CG706" s="1350" t="str">
        <f t="shared" si="1855"/>
        <v/>
      </c>
      <c r="CH706" s="1350" t="str">
        <f t="shared" si="1855"/>
        <v/>
      </c>
      <c r="CI706" s="1350" t="str">
        <f t="shared" si="1855"/>
        <v/>
      </c>
      <c r="CJ706" s="1350" t="str">
        <f t="shared" si="1855"/>
        <v/>
      </c>
      <c r="CK706" s="1351" t="str">
        <f t="shared" si="1855"/>
        <v/>
      </c>
      <c r="CL706" s="1351" t="str">
        <f t="shared" si="1855"/>
        <v/>
      </c>
      <c r="CM706" s="1351" t="str">
        <f t="shared" si="1855"/>
        <v/>
      </c>
      <c r="CN706" s="1350" t="str">
        <f t="shared" si="1856"/>
        <v/>
      </c>
      <c r="CO706" s="1350" t="str">
        <f t="shared" si="1856"/>
        <v/>
      </c>
      <c r="CP706" s="1350" t="str">
        <f t="shared" si="1856"/>
        <v/>
      </c>
      <c r="CQ706" s="1350" t="str">
        <f t="shared" si="1856"/>
        <v/>
      </c>
      <c r="CR706" s="1350" t="str">
        <f t="shared" si="1856"/>
        <v/>
      </c>
      <c r="CS706" s="1349" t="str">
        <f t="shared" si="1856"/>
        <v/>
      </c>
      <c r="CT706" s="1352" t="str">
        <f t="shared" si="1856"/>
        <v/>
      </c>
      <c r="CU706" s="552" t="str">
        <f t="shared" si="1857"/>
        <v/>
      </c>
      <c r="CV706" s="553" t="str">
        <f t="shared" si="1857"/>
        <v/>
      </c>
      <c r="CW706" s="554" t="str">
        <f t="shared" si="1857"/>
        <v/>
      </c>
      <c r="CX706" s="554" t="str">
        <f t="shared" si="1857"/>
        <v/>
      </c>
      <c r="CY706" s="554" t="str">
        <f t="shared" si="1857"/>
        <v/>
      </c>
      <c r="CZ706" s="554" t="str">
        <f t="shared" si="1857"/>
        <v/>
      </c>
      <c r="DA706" s="554" t="str">
        <f t="shared" si="1857"/>
        <v/>
      </c>
      <c r="DB706" s="555" t="str">
        <f t="shared" si="1857"/>
        <v/>
      </c>
      <c r="DC706" s="555" t="str">
        <f t="shared" si="1857"/>
        <v/>
      </c>
      <c r="DD706" s="555" t="str">
        <f t="shared" si="1857"/>
        <v/>
      </c>
      <c r="DE706" s="554" t="str">
        <f t="shared" si="1858"/>
        <v/>
      </c>
      <c r="DF706" s="554" t="str">
        <f t="shared" si="1858"/>
        <v/>
      </c>
      <c r="DG706" s="554" t="str">
        <f t="shared" si="1858"/>
        <v/>
      </c>
      <c r="DH706" s="554" t="str">
        <f t="shared" si="1858"/>
        <v/>
      </c>
      <c r="DI706" s="554" t="str">
        <f t="shared" si="1858"/>
        <v/>
      </c>
      <c r="DJ706" s="553" t="str">
        <f t="shared" si="1858"/>
        <v/>
      </c>
      <c r="DK706" s="552" t="str">
        <f t="shared" si="1858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311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1"/>
        <v>113.33200000000001</v>
      </c>
      <c r="CA707" s="601">
        <f t="shared" si="1852"/>
        <v>136</v>
      </c>
      <c r="CB707" s="601">
        <f t="shared" si="1853"/>
        <v>0</v>
      </c>
      <c r="CC707" s="692">
        <f t="shared" si="1854"/>
        <v>0</v>
      </c>
      <c r="CD707" s="1348">
        <f t="shared" ref="CD707:CT707" si="185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9">
        <f t="shared" si="1859"/>
        <v>0</v>
      </c>
      <c r="CF707" s="1350">
        <f t="shared" si="1859"/>
        <v>0</v>
      </c>
      <c r="CG707" s="1350">
        <f t="shared" si="1859"/>
        <v>0</v>
      </c>
      <c r="CH707" s="1350">
        <f t="shared" si="1859"/>
        <v>0</v>
      </c>
      <c r="CI707" s="1350">
        <f t="shared" si="1859"/>
        <v>0</v>
      </c>
      <c r="CJ707" s="1350">
        <f t="shared" si="1859"/>
        <v>0</v>
      </c>
      <c r="CK707" s="1351">
        <f t="shared" si="1859"/>
        <v>0</v>
      </c>
      <c r="CL707" s="1351">
        <f t="shared" si="1859"/>
        <v>0</v>
      </c>
      <c r="CM707" s="1351">
        <f t="shared" si="1859"/>
        <v>0</v>
      </c>
      <c r="CN707" s="1350">
        <f t="shared" si="1859"/>
        <v>0</v>
      </c>
      <c r="CO707" s="1350">
        <f t="shared" si="1859"/>
        <v>0</v>
      </c>
      <c r="CP707" s="1350">
        <f t="shared" si="1859"/>
        <v>0</v>
      </c>
      <c r="CQ707" s="1350">
        <f t="shared" si="1859"/>
        <v>0</v>
      </c>
      <c r="CR707" s="1350">
        <f t="shared" si="1859"/>
        <v>0</v>
      </c>
      <c r="CS707" s="1349">
        <f t="shared" si="1859"/>
        <v>0</v>
      </c>
      <c r="CT707" s="1352">
        <f t="shared" si="1859"/>
        <v>0</v>
      </c>
      <c r="CU707" s="552">
        <f t="shared" si="1857"/>
        <v>0</v>
      </c>
      <c r="CV707" s="553">
        <f t="shared" si="1857"/>
        <v>0</v>
      </c>
      <c r="CW707" s="554">
        <f t="shared" si="1857"/>
        <v>0</v>
      </c>
      <c r="CX707" s="554">
        <f t="shared" si="1857"/>
        <v>0</v>
      </c>
      <c r="CY707" s="554">
        <f t="shared" si="1857"/>
        <v>0</v>
      </c>
      <c r="CZ707" s="554">
        <f t="shared" si="1857"/>
        <v>0</v>
      </c>
      <c r="DA707" s="554">
        <f t="shared" si="1857"/>
        <v>0</v>
      </c>
      <c r="DB707" s="555">
        <f t="shared" si="1857"/>
        <v>0</v>
      </c>
      <c r="DC707" s="555">
        <f t="shared" si="1857"/>
        <v>0</v>
      </c>
      <c r="DD707" s="555">
        <f t="shared" si="1857"/>
        <v>0</v>
      </c>
      <c r="DE707" s="554">
        <f t="shared" si="1858"/>
        <v>0</v>
      </c>
      <c r="DF707" s="554">
        <f t="shared" si="1858"/>
        <v>0</v>
      </c>
      <c r="DG707" s="554">
        <f t="shared" si="1858"/>
        <v>0</v>
      </c>
      <c r="DH707" s="554">
        <f t="shared" si="1858"/>
        <v>0</v>
      </c>
      <c r="DI707" s="554">
        <f t="shared" si="1858"/>
        <v>0</v>
      </c>
      <c r="DJ707" s="553">
        <f t="shared" si="1858"/>
        <v>0</v>
      </c>
      <c r="DK707" s="552">
        <f t="shared" si="1858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312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1"/>
        <v/>
      </c>
      <c r="CA708" s="593" t="str">
        <f t="shared" si="1852"/>
        <v/>
      </c>
      <c r="CB708" s="593" t="str">
        <f t="shared" si="1853"/>
        <v/>
      </c>
      <c r="CC708" s="691" t="str">
        <f t="shared" si="1854"/>
        <v/>
      </c>
      <c r="CD708" s="1359"/>
      <c r="CE708" s="1359"/>
      <c r="CF708" s="1359"/>
      <c r="CG708" s="1359"/>
      <c r="CH708" s="1359"/>
      <c r="CI708" s="1359"/>
      <c r="CJ708" s="1359"/>
      <c r="CK708" s="1359"/>
      <c r="CL708" s="1359"/>
      <c r="CM708" s="1359"/>
      <c r="CN708" s="1359"/>
      <c r="CO708" s="1359"/>
      <c r="CP708" s="1359"/>
      <c r="CQ708" s="1359"/>
      <c r="CR708" s="1359"/>
      <c r="CS708" s="1359"/>
      <c r="CT708" s="135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292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1"/>
        <v/>
      </c>
      <c r="CA709" s="601" t="str">
        <f t="shared" si="1852"/>
        <v/>
      </c>
      <c r="CB709" s="601" t="str">
        <f t="shared" si="1853"/>
        <v/>
      </c>
      <c r="CC709" s="692" t="str">
        <f t="shared" si="1854"/>
        <v/>
      </c>
      <c r="CD709" s="1348" t="str">
        <f t="shared" ref="CD709:CM712" si="186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9" t="str">
        <f t="shared" si="1860"/>
        <v/>
      </c>
      <c r="CF709" s="1350" t="str">
        <f t="shared" si="1860"/>
        <v/>
      </c>
      <c r="CG709" s="1350" t="str">
        <f t="shared" si="1860"/>
        <v/>
      </c>
      <c r="CH709" s="1350" t="str">
        <f t="shared" si="1860"/>
        <v/>
      </c>
      <c r="CI709" s="1350" t="str">
        <f t="shared" si="1860"/>
        <v/>
      </c>
      <c r="CJ709" s="1350" t="str">
        <f t="shared" si="1860"/>
        <v/>
      </c>
      <c r="CK709" s="1351" t="str">
        <f t="shared" si="1860"/>
        <v/>
      </c>
      <c r="CL709" s="1351" t="str">
        <f t="shared" si="1860"/>
        <v/>
      </c>
      <c r="CM709" s="1351" t="str">
        <f t="shared" si="1860"/>
        <v/>
      </c>
      <c r="CN709" s="1350" t="str">
        <f t="shared" ref="CN709:CT712" si="186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0" t="str">
        <f t="shared" si="1861"/>
        <v/>
      </c>
      <c r="CP709" s="1350" t="str">
        <f t="shared" si="1861"/>
        <v/>
      </c>
      <c r="CQ709" s="1350" t="str">
        <f t="shared" si="1861"/>
        <v/>
      </c>
      <c r="CR709" s="1350" t="str">
        <f t="shared" si="1861"/>
        <v/>
      </c>
      <c r="CS709" s="1349" t="str">
        <f t="shared" si="1861"/>
        <v/>
      </c>
      <c r="CT709" s="1352" t="str">
        <f t="shared" si="1861"/>
        <v/>
      </c>
      <c r="CU709" s="552" t="str">
        <f t="shared" ref="CU709:DD713" si="186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2"/>
        <v/>
      </c>
      <c r="CW709" s="554" t="str">
        <f t="shared" si="1862"/>
        <v/>
      </c>
      <c r="CX709" s="554" t="str">
        <f t="shared" si="1862"/>
        <v/>
      </c>
      <c r="CY709" s="554" t="str">
        <f t="shared" si="1862"/>
        <v/>
      </c>
      <c r="CZ709" s="554" t="str">
        <f t="shared" si="1862"/>
        <v/>
      </c>
      <c r="DA709" s="554" t="str">
        <f t="shared" si="1862"/>
        <v/>
      </c>
      <c r="DB709" s="555" t="str">
        <f t="shared" si="1862"/>
        <v/>
      </c>
      <c r="DC709" s="555" t="str">
        <f t="shared" si="1862"/>
        <v/>
      </c>
      <c r="DD709" s="555" t="str">
        <f t="shared" si="1862"/>
        <v/>
      </c>
      <c r="DE709" s="554" t="str">
        <f t="shared" ref="DE709:DK713" si="186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3"/>
        <v/>
      </c>
      <c r="DG709" s="554" t="str">
        <f t="shared" si="1863"/>
        <v/>
      </c>
      <c r="DH709" s="554" t="str">
        <f t="shared" si="1863"/>
        <v/>
      </c>
      <c r="DI709" s="554" t="str">
        <f t="shared" si="1863"/>
        <v/>
      </c>
      <c r="DJ709" s="553" t="str">
        <f t="shared" si="1863"/>
        <v/>
      </c>
      <c r="DK709" s="552" t="str">
        <f t="shared" si="1863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293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1"/>
        <v/>
      </c>
      <c r="CA710" s="601" t="str">
        <f t="shared" si="1852"/>
        <v/>
      </c>
      <c r="CB710" s="601" t="str">
        <f t="shared" si="1853"/>
        <v/>
      </c>
      <c r="CC710" s="692" t="str">
        <f t="shared" si="1854"/>
        <v/>
      </c>
      <c r="CD710" s="1348" t="str">
        <f t="shared" si="1860"/>
        <v/>
      </c>
      <c r="CE710" s="1349" t="str">
        <f t="shared" si="1860"/>
        <v/>
      </c>
      <c r="CF710" s="1350" t="str">
        <f t="shared" si="1860"/>
        <v/>
      </c>
      <c r="CG710" s="1350" t="str">
        <f t="shared" si="1860"/>
        <v/>
      </c>
      <c r="CH710" s="1350" t="str">
        <f t="shared" si="1860"/>
        <v/>
      </c>
      <c r="CI710" s="1350" t="str">
        <f t="shared" si="1860"/>
        <v/>
      </c>
      <c r="CJ710" s="1350" t="str">
        <f t="shared" si="1860"/>
        <v/>
      </c>
      <c r="CK710" s="1351" t="str">
        <f t="shared" si="1860"/>
        <v/>
      </c>
      <c r="CL710" s="1351" t="str">
        <f t="shared" si="1860"/>
        <v/>
      </c>
      <c r="CM710" s="1351" t="str">
        <f t="shared" si="1860"/>
        <v/>
      </c>
      <c r="CN710" s="1350" t="str">
        <f t="shared" si="1861"/>
        <v/>
      </c>
      <c r="CO710" s="1350" t="str">
        <f t="shared" si="1861"/>
        <v/>
      </c>
      <c r="CP710" s="1350" t="str">
        <f t="shared" si="1861"/>
        <v/>
      </c>
      <c r="CQ710" s="1350" t="str">
        <f t="shared" si="1861"/>
        <v/>
      </c>
      <c r="CR710" s="1350" t="str">
        <f t="shared" si="1861"/>
        <v/>
      </c>
      <c r="CS710" s="1349" t="str">
        <f t="shared" si="1861"/>
        <v/>
      </c>
      <c r="CT710" s="1352" t="str">
        <f t="shared" si="1861"/>
        <v/>
      </c>
      <c r="CU710" s="552" t="str">
        <f t="shared" si="1862"/>
        <v/>
      </c>
      <c r="CV710" s="553" t="str">
        <f t="shared" si="1862"/>
        <v/>
      </c>
      <c r="CW710" s="554" t="str">
        <f t="shared" si="1862"/>
        <v/>
      </c>
      <c r="CX710" s="554" t="str">
        <f t="shared" si="1862"/>
        <v/>
      </c>
      <c r="CY710" s="554" t="str">
        <f t="shared" si="1862"/>
        <v/>
      </c>
      <c r="CZ710" s="554" t="str">
        <f t="shared" si="1862"/>
        <v/>
      </c>
      <c r="DA710" s="554" t="str">
        <f t="shared" si="1862"/>
        <v/>
      </c>
      <c r="DB710" s="555" t="str">
        <f t="shared" si="1862"/>
        <v/>
      </c>
      <c r="DC710" s="555" t="str">
        <f t="shared" si="1862"/>
        <v/>
      </c>
      <c r="DD710" s="555" t="str">
        <f t="shared" si="1862"/>
        <v/>
      </c>
      <c r="DE710" s="554" t="str">
        <f t="shared" si="1863"/>
        <v/>
      </c>
      <c r="DF710" s="554" t="str">
        <f t="shared" si="1863"/>
        <v/>
      </c>
      <c r="DG710" s="554" t="str">
        <f t="shared" si="1863"/>
        <v/>
      </c>
      <c r="DH710" s="554" t="str">
        <f t="shared" si="1863"/>
        <v/>
      </c>
      <c r="DI710" s="554" t="str">
        <f t="shared" si="1863"/>
        <v/>
      </c>
      <c r="DJ710" s="553" t="str">
        <f t="shared" si="1863"/>
        <v/>
      </c>
      <c r="DK710" s="552" t="str">
        <f t="shared" si="1863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281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1"/>
        <v/>
      </c>
      <c r="CA711" s="601" t="str">
        <f t="shared" si="1852"/>
        <v/>
      </c>
      <c r="CB711" s="601" t="str">
        <f t="shared" si="1853"/>
        <v/>
      </c>
      <c r="CC711" s="692" t="str">
        <f t="shared" si="1854"/>
        <v/>
      </c>
      <c r="CD711" s="1348" t="str">
        <f t="shared" si="1860"/>
        <v/>
      </c>
      <c r="CE711" s="1349" t="str">
        <f t="shared" si="1860"/>
        <v/>
      </c>
      <c r="CF711" s="1350" t="str">
        <f t="shared" si="1860"/>
        <v/>
      </c>
      <c r="CG711" s="1350" t="str">
        <f t="shared" si="1860"/>
        <v/>
      </c>
      <c r="CH711" s="1350" t="str">
        <f t="shared" si="1860"/>
        <v/>
      </c>
      <c r="CI711" s="1350" t="str">
        <f t="shared" si="1860"/>
        <v/>
      </c>
      <c r="CJ711" s="1350" t="str">
        <f t="shared" si="1860"/>
        <v/>
      </c>
      <c r="CK711" s="1351" t="str">
        <f t="shared" si="1860"/>
        <v/>
      </c>
      <c r="CL711" s="1351" t="str">
        <f t="shared" si="1860"/>
        <v/>
      </c>
      <c r="CM711" s="1351" t="str">
        <f t="shared" si="1860"/>
        <v/>
      </c>
      <c r="CN711" s="1350" t="str">
        <f t="shared" si="1861"/>
        <v/>
      </c>
      <c r="CO711" s="1350" t="str">
        <f t="shared" si="1861"/>
        <v/>
      </c>
      <c r="CP711" s="1350" t="str">
        <f t="shared" si="1861"/>
        <v/>
      </c>
      <c r="CQ711" s="1350" t="str">
        <f t="shared" si="1861"/>
        <v/>
      </c>
      <c r="CR711" s="1350" t="str">
        <f t="shared" si="1861"/>
        <v/>
      </c>
      <c r="CS711" s="1349" t="str">
        <f t="shared" si="1861"/>
        <v/>
      </c>
      <c r="CT711" s="1352" t="str">
        <f t="shared" si="1861"/>
        <v/>
      </c>
      <c r="CU711" s="552" t="str">
        <f t="shared" si="1862"/>
        <v/>
      </c>
      <c r="CV711" s="553" t="str">
        <f t="shared" si="1862"/>
        <v/>
      </c>
      <c r="CW711" s="554" t="str">
        <f t="shared" si="1862"/>
        <v/>
      </c>
      <c r="CX711" s="554" t="str">
        <f t="shared" si="1862"/>
        <v/>
      </c>
      <c r="CY711" s="554" t="str">
        <f t="shared" si="1862"/>
        <v/>
      </c>
      <c r="CZ711" s="554" t="str">
        <f t="shared" si="1862"/>
        <v/>
      </c>
      <c r="DA711" s="554" t="str">
        <f t="shared" si="1862"/>
        <v/>
      </c>
      <c r="DB711" s="555" t="str">
        <f t="shared" si="1862"/>
        <v/>
      </c>
      <c r="DC711" s="555" t="str">
        <f t="shared" si="1862"/>
        <v/>
      </c>
      <c r="DD711" s="555" t="str">
        <f t="shared" si="1862"/>
        <v/>
      </c>
      <c r="DE711" s="554" t="str">
        <f t="shared" si="1863"/>
        <v/>
      </c>
      <c r="DF711" s="554" t="str">
        <f t="shared" si="1863"/>
        <v/>
      </c>
      <c r="DG711" s="554" t="str">
        <f t="shared" si="1863"/>
        <v/>
      </c>
      <c r="DH711" s="554" t="str">
        <f t="shared" si="1863"/>
        <v/>
      </c>
      <c r="DI711" s="554" t="str">
        <f t="shared" si="1863"/>
        <v/>
      </c>
      <c r="DJ711" s="553" t="str">
        <f t="shared" si="1863"/>
        <v/>
      </c>
      <c r="DK711" s="552" t="str">
        <f t="shared" si="1863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310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1"/>
        <v/>
      </c>
      <c r="CA712" s="601" t="str">
        <f t="shared" si="1852"/>
        <v/>
      </c>
      <c r="CB712" s="601" t="str">
        <f t="shared" si="1853"/>
        <v/>
      </c>
      <c r="CC712" s="692" t="str">
        <f t="shared" si="1854"/>
        <v/>
      </c>
      <c r="CD712" s="1348" t="str">
        <f t="shared" si="1860"/>
        <v/>
      </c>
      <c r="CE712" s="1349" t="str">
        <f t="shared" si="1860"/>
        <v/>
      </c>
      <c r="CF712" s="1350" t="str">
        <f t="shared" si="1860"/>
        <v/>
      </c>
      <c r="CG712" s="1350" t="str">
        <f t="shared" si="1860"/>
        <v/>
      </c>
      <c r="CH712" s="1350" t="str">
        <f t="shared" si="1860"/>
        <v/>
      </c>
      <c r="CI712" s="1350" t="str">
        <f t="shared" si="1860"/>
        <v/>
      </c>
      <c r="CJ712" s="1350" t="str">
        <f t="shared" si="1860"/>
        <v/>
      </c>
      <c r="CK712" s="1351" t="str">
        <f t="shared" si="1860"/>
        <v/>
      </c>
      <c r="CL712" s="1351" t="str">
        <f t="shared" si="1860"/>
        <v/>
      </c>
      <c r="CM712" s="1351" t="str">
        <f t="shared" si="1860"/>
        <v/>
      </c>
      <c r="CN712" s="1350" t="str">
        <f t="shared" si="1861"/>
        <v/>
      </c>
      <c r="CO712" s="1350" t="str">
        <f t="shared" si="1861"/>
        <v/>
      </c>
      <c r="CP712" s="1350" t="str">
        <f t="shared" si="1861"/>
        <v/>
      </c>
      <c r="CQ712" s="1350" t="str">
        <f t="shared" si="1861"/>
        <v/>
      </c>
      <c r="CR712" s="1350" t="str">
        <f t="shared" si="1861"/>
        <v/>
      </c>
      <c r="CS712" s="1349" t="str">
        <f t="shared" si="1861"/>
        <v/>
      </c>
      <c r="CT712" s="1352" t="str">
        <f t="shared" si="1861"/>
        <v/>
      </c>
      <c r="CU712" s="552" t="str">
        <f t="shared" si="1862"/>
        <v/>
      </c>
      <c r="CV712" s="553" t="str">
        <f t="shared" si="1862"/>
        <v/>
      </c>
      <c r="CW712" s="554" t="str">
        <f t="shared" si="1862"/>
        <v/>
      </c>
      <c r="CX712" s="554" t="str">
        <f t="shared" si="1862"/>
        <v/>
      </c>
      <c r="CY712" s="554" t="str">
        <f t="shared" si="1862"/>
        <v/>
      </c>
      <c r="CZ712" s="554" t="str">
        <f t="shared" si="1862"/>
        <v/>
      </c>
      <c r="DA712" s="554" t="str">
        <f t="shared" si="1862"/>
        <v/>
      </c>
      <c r="DB712" s="555" t="str">
        <f t="shared" si="1862"/>
        <v/>
      </c>
      <c r="DC712" s="555" t="str">
        <f t="shared" si="1862"/>
        <v/>
      </c>
      <c r="DD712" s="555" t="str">
        <f t="shared" si="1862"/>
        <v/>
      </c>
      <c r="DE712" s="554" t="str">
        <f t="shared" si="1863"/>
        <v/>
      </c>
      <c r="DF712" s="554" t="str">
        <f t="shared" si="1863"/>
        <v/>
      </c>
      <c r="DG712" s="554" t="str">
        <f t="shared" si="1863"/>
        <v/>
      </c>
      <c r="DH712" s="554" t="str">
        <f t="shared" si="1863"/>
        <v/>
      </c>
      <c r="DI712" s="554" t="str">
        <f t="shared" si="1863"/>
        <v/>
      </c>
      <c r="DJ712" s="553" t="str">
        <f t="shared" si="1863"/>
        <v/>
      </c>
      <c r="DK712" s="552" t="str">
        <f t="shared" si="1863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311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1"/>
        <v>75.333333333333329</v>
      </c>
      <c r="CA713" s="601">
        <f t="shared" si="1852"/>
        <v>173.33333333333334</v>
      </c>
      <c r="CB713" s="601">
        <f t="shared" si="1853"/>
        <v>0</v>
      </c>
      <c r="CC713" s="692">
        <f t="shared" si="1854"/>
        <v>0</v>
      </c>
      <c r="CD713" s="134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9">
        <f t="shared" ref="CE713:CT713" si="186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0">
        <f t="shared" si="1864"/>
        <v>0</v>
      </c>
      <c r="CG713" s="1350">
        <f t="shared" si="1864"/>
        <v>0</v>
      </c>
      <c r="CH713" s="1350">
        <f t="shared" si="1864"/>
        <v>0</v>
      </c>
      <c r="CI713" s="1350">
        <f t="shared" si="1864"/>
        <v>0</v>
      </c>
      <c r="CJ713" s="1350">
        <f t="shared" si="1864"/>
        <v>0</v>
      </c>
      <c r="CK713" s="1351">
        <f t="shared" si="1864"/>
        <v>0</v>
      </c>
      <c r="CL713" s="1351">
        <f t="shared" si="1864"/>
        <v>0</v>
      </c>
      <c r="CM713" s="1351">
        <f t="shared" si="1864"/>
        <v>0</v>
      </c>
      <c r="CN713" s="1350">
        <f t="shared" si="1864"/>
        <v>0</v>
      </c>
      <c r="CO713" s="1350">
        <f t="shared" si="1864"/>
        <v>0</v>
      </c>
      <c r="CP713" s="1350">
        <f t="shared" si="1864"/>
        <v>0</v>
      </c>
      <c r="CQ713" s="1350">
        <f t="shared" si="1864"/>
        <v>0</v>
      </c>
      <c r="CR713" s="1350">
        <f t="shared" si="1864"/>
        <v>0</v>
      </c>
      <c r="CS713" s="1349">
        <f t="shared" si="1864"/>
        <v>0</v>
      </c>
      <c r="CT713" s="1352">
        <f t="shared" si="1864"/>
        <v>0</v>
      </c>
      <c r="CU713" s="552">
        <f t="shared" si="1862"/>
        <v>0</v>
      </c>
      <c r="CV713" s="553">
        <f t="shared" si="1862"/>
        <v>0</v>
      </c>
      <c r="CW713" s="554">
        <f t="shared" si="1862"/>
        <v>0</v>
      </c>
      <c r="CX713" s="554">
        <f t="shared" si="1862"/>
        <v>0</v>
      </c>
      <c r="CY713" s="554">
        <f t="shared" si="1862"/>
        <v>0</v>
      </c>
      <c r="CZ713" s="554">
        <f t="shared" si="1862"/>
        <v>0</v>
      </c>
      <c r="DA713" s="554">
        <f t="shared" si="1862"/>
        <v>0</v>
      </c>
      <c r="DB713" s="555">
        <f t="shared" si="1862"/>
        <v>0</v>
      </c>
      <c r="DC713" s="555">
        <f t="shared" si="1862"/>
        <v>0</v>
      </c>
      <c r="DD713" s="555">
        <f t="shared" si="1862"/>
        <v>0</v>
      </c>
      <c r="DE713" s="554">
        <f t="shared" si="1863"/>
        <v>0</v>
      </c>
      <c r="DF713" s="554">
        <f t="shared" si="1863"/>
        <v>0</v>
      </c>
      <c r="DG713" s="554">
        <f t="shared" si="1863"/>
        <v>0</v>
      </c>
      <c r="DH713" s="554">
        <f t="shared" si="1863"/>
        <v>0</v>
      </c>
      <c r="DI713" s="554">
        <f t="shared" si="1863"/>
        <v>0</v>
      </c>
      <c r="DJ713" s="553">
        <f t="shared" si="1863"/>
        <v>0</v>
      </c>
      <c r="DK713" s="552">
        <f t="shared" si="1863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313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1"/>
        <v/>
      </c>
      <c r="CA714" s="593" t="str">
        <f t="shared" si="1852"/>
        <v/>
      </c>
      <c r="CB714" s="593" t="str">
        <f t="shared" si="1853"/>
        <v/>
      </c>
      <c r="CC714" s="691" t="str">
        <f t="shared" si="1854"/>
        <v/>
      </c>
      <c r="CD714" s="1359"/>
      <c r="CE714" s="1359"/>
      <c r="CF714" s="1359"/>
      <c r="CG714" s="1359"/>
      <c r="CH714" s="1359"/>
      <c r="CI714" s="1359"/>
      <c r="CJ714" s="1359"/>
      <c r="CK714" s="1359"/>
      <c r="CL714" s="1359"/>
      <c r="CM714" s="1359"/>
      <c r="CN714" s="1359"/>
      <c r="CO714" s="1359"/>
      <c r="CP714" s="1359"/>
      <c r="CQ714" s="1359"/>
      <c r="CR714" s="1359"/>
      <c r="CS714" s="1359"/>
      <c r="CT714" s="135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292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1"/>
        <v/>
      </c>
      <c r="CA715" s="601" t="str">
        <f t="shared" si="1852"/>
        <v/>
      </c>
      <c r="CB715" s="601" t="str">
        <f t="shared" si="1853"/>
        <v/>
      </c>
      <c r="CC715" s="692" t="str">
        <f t="shared" si="1854"/>
        <v/>
      </c>
      <c r="CD715" s="1348" t="str">
        <f t="shared" ref="CD715:CD731" si="186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9" t="str">
        <f t="shared" ref="CE715:CE731" si="186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0" t="str">
        <f t="shared" ref="CF715:CF731" si="186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0" t="str">
        <f t="shared" ref="CG715:CG731" si="186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0" t="str">
        <f t="shared" ref="CH715:CH731" si="186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0" t="str">
        <f t="shared" ref="CI715:CI731" si="187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0" t="str">
        <f t="shared" ref="CJ715:CJ731" si="187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1" t="str">
        <f t="shared" ref="CK715:CK731" si="187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1" t="str">
        <f t="shared" ref="CL715:CL731" si="187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1" t="str">
        <f t="shared" ref="CM715:CM731" si="187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0" t="str">
        <f t="shared" ref="CN715:CN731" si="187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0" t="str">
        <f t="shared" ref="CO715:CO731" si="187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0" t="str">
        <f t="shared" ref="CP715:CP731" si="187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0" t="str">
        <f t="shared" ref="CQ715:CQ731" si="187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0" t="str">
        <f t="shared" ref="CR715:CR731" si="187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9" t="str">
        <f t="shared" ref="CS715:CS731" si="188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2" t="str">
        <f t="shared" ref="CT715:CT731" si="188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8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8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89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899">COUNT(B715:R715)</f>
        <v>0</v>
      </c>
      <c r="DM715" s="106">
        <f t="shared" ref="DM715:DM731" si="1900">COUNT(T715:AJ715)</f>
        <v>0</v>
      </c>
      <c r="DN715" s="106">
        <f t="shared" ref="DN715:DN731" si="1901">COUNT(AL715:BB715)</f>
        <v>0</v>
      </c>
      <c r="DO715" s="106">
        <f t="shared" ref="DO715:DO731" si="1902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293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1"/>
        <v/>
      </c>
      <c r="CA716" s="601" t="str">
        <f t="shared" si="1852"/>
        <v/>
      </c>
      <c r="CB716" s="601" t="str">
        <f t="shared" si="1853"/>
        <v/>
      </c>
      <c r="CC716" s="692" t="str">
        <f t="shared" si="1854"/>
        <v/>
      </c>
      <c r="CD716" s="1348" t="str">
        <f t="shared" si="1865"/>
        <v/>
      </c>
      <c r="CE716" s="1349" t="str">
        <f t="shared" si="1866"/>
        <v/>
      </c>
      <c r="CF716" s="1350" t="str">
        <f t="shared" si="1867"/>
        <v/>
      </c>
      <c r="CG716" s="1350" t="str">
        <f t="shared" si="1868"/>
        <v/>
      </c>
      <c r="CH716" s="1350" t="str">
        <f t="shared" si="1869"/>
        <v/>
      </c>
      <c r="CI716" s="1350" t="str">
        <f t="shared" si="1870"/>
        <v/>
      </c>
      <c r="CJ716" s="1350" t="str">
        <f t="shared" si="1871"/>
        <v/>
      </c>
      <c r="CK716" s="1351" t="str">
        <f t="shared" si="1872"/>
        <v/>
      </c>
      <c r="CL716" s="1351" t="str">
        <f t="shared" si="1873"/>
        <v/>
      </c>
      <c r="CM716" s="1351" t="str">
        <f t="shared" si="1874"/>
        <v/>
      </c>
      <c r="CN716" s="1350" t="str">
        <f t="shared" si="1875"/>
        <v/>
      </c>
      <c r="CO716" s="1350" t="str">
        <f t="shared" si="1876"/>
        <v/>
      </c>
      <c r="CP716" s="1350" t="str">
        <f t="shared" si="1877"/>
        <v/>
      </c>
      <c r="CQ716" s="1350" t="str">
        <f t="shared" si="1878"/>
        <v/>
      </c>
      <c r="CR716" s="1350" t="str">
        <f t="shared" si="1879"/>
        <v/>
      </c>
      <c r="CS716" s="1349" t="str">
        <f t="shared" si="1880"/>
        <v/>
      </c>
      <c r="CT716" s="1352" t="str">
        <f t="shared" si="1881"/>
        <v/>
      </c>
      <c r="CU716" s="552" t="str">
        <f t="shared" si="1882"/>
        <v/>
      </c>
      <c r="CV716" s="553" t="str">
        <f t="shared" si="1883"/>
        <v/>
      </c>
      <c r="CW716" s="554" t="str">
        <f t="shared" si="1884"/>
        <v/>
      </c>
      <c r="CX716" s="554" t="str">
        <f t="shared" si="1885"/>
        <v/>
      </c>
      <c r="CY716" s="554" t="str">
        <f t="shared" si="1886"/>
        <v/>
      </c>
      <c r="CZ716" s="554" t="str">
        <f t="shared" si="1887"/>
        <v/>
      </c>
      <c r="DA716" s="554" t="str">
        <f t="shared" si="1888"/>
        <v/>
      </c>
      <c r="DB716" s="555" t="str">
        <f t="shared" si="1889"/>
        <v/>
      </c>
      <c r="DC716" s="555" t="str">
        <f t="shared" si="1890"/>
        <v/>
      </c>
      <c r="DD716" s="555" t="str">
        <f t="shared" si="1891"/>
        <v/>
      </c>
      <c r="DE716" s="554" t="str">
        <f t="shared" si="1892"/>
        <v/>
      </c>
      <c r="DF716" s="554" t="str">
        <f t="shared" si="1893"/>
        <v/>
      </c>
      <c r="DG716" s="554" t="str">
        <f t="shared" si="1894"/>
        <v/>
      </c>
      <c r="DH716" s="554" t="str">
        <f t="shared" si="1895"/>
        <v/>
      </c>
      <c r="DI716" s="554" t="str">
        <f t="shared" si="1896"/>
        <v/>
      </c>
      <c r="DJ716" s="553" t="str">
        <f t="shared" si="1897"/>
        <v/>
      </c>
      <c r="DK716" s="552" t="str">
        <f t="shared" si="1898"/>
        <v/>
      </c>
      <c r="DL716" s="657">
        <f t="shared" si="1899"/>
        <v>0</v>
      </c>
      <c r="DM716" s="106">
        <f t="shared" si="1900"/>
        <v>0</v>
      </c>
      <c r="DN716" s="106">
        <f t="shared" si="1901"/>
        <v>0</v>
      </c>
      <c r="DO716" s="106">
        <f t="shared" si="1902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281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1"/>
        <v/>
      </c>
      <c r="CA717" s="601" t="str">
        <f t="shared" si="1852"/>
        <v/>
      </c>
      <c r="CB717" s="601" t="str">
        <f t="shared" si="1853"/>
        <v/>
      </c>
      <c r="CC717" s="692" t="str">
        <f t="shared" si="1854"/>
        <v/>
      </c>
      <c r="CD717" s="1348" t="str">
        <f t="shared" si="1865"/>
        <v/>
      </c>
      <c r="CE717" s="1349" t="str">
        <f t="shared" si="1866"/>
        <v/>
      </c>
      <c r="CF717" s="1350" t="str">
        <f t="shared" si="1867"/>
        <v/>
      </c>
      <c r="CG717" s="1350" t="str">
        <f t="shared" si="1868"/>
        <v/>
      </c>
      <c r="CH717" s="1350" t="str">
        <f t="shared" si="1869"/>
        <v/>
      </c>
      <c r="CI717" s="1350" t="str">
        <f t="shared" si="1870"/>
        <v/>
      </c>
      <c r="CJ717" s="1350" t="str">
        <f t="shared" si="1871"/>
        <v/>
      </c>
      <c r="CK717" s="1351" t="str">
        <f t="shared" si="1872"/>
        <v/>
      </c>
      <c r="CL717" s="1351" t="str">
        <f t="shared" si="1873"/>
        <v/>
      </c>
      <c r="CM717" s="1351" t="str">
        <f t="shared" si="1874"/>
        <v/>
      </c>
      <c r="CN717" s="1350" t="str">
        <f t="shared" si="1875"/>
        <v/>
      </c>
      <c r="CO717" s="1350" t="str">
        <f t="shared" si="1876"/>
        <v/>
      </c>
      <c r="CP717" s="1350" t="str">
        <f t="shared" si="1877"/>
        <v/>
      </c>
      <c r="CQ717" s="1350" t="str">
        <f t="shared" si="1878"/>
        <v/>
      </c>
      <c r="CR717" s="1350" t="str">
        <f t="shared" si="1879"/>
        <v/>
      </c>
      <c r="CS717" s="1349" t="str">
        <f t="shared" si="1880"/>
        <v/>
      </c>
      <c r="CT717" s="1352" t="str">
        <f t="shared" si="1881"/>
        <v/>
      </c>
      <c r="CU717" s="552" t="str">
        <f t="shared" si="1882"/>
        <v/>
      </c>
      <c r="CV717" s="553" t="str">
        <f t="shared" si="1883"/>
        <v/>
      </c>
      <c r="CW717" s="554" t="str">
        <f t="shared" si="1884"/>
        <v/>
      </c>
      <c r="CX717" s="554" t="str">
        <f t="shared" si="1885"/>
        <v/>
      </c>
      <c r="CY717" s="554" t="str">
        <f t="shared" si="1886"/>
        <v/>
      </c>
      <c r="CZ717" s="554" t="str">
        <f t="shared" si="1887"/>
        <v/>
      </c>
      <c r="DA717" s="554" t="str">
        <f t="shared" si="1888"/>
        <v/>
      </c>
      <c r="DB717" s="555" t="str">
        <f t="shared" si="1889"/>
        <v/>
      </c>
      <c r="DC717" s="555" t="str">
        <f t="shared" si="1890"/>
        <v/>
      </c>
      <c r="DD717" s="555" t="str">
        <f t="shared" si="1891"/>
        <v/>
      </c>
      <c r="DE717" s="554" t="str">
        <f t="shared" si="1892"/>
        <v/>
      </c>
      <c r="DF717" s="554" t="str">
        <f t="shared" si="1893"/>
        <v/>
      </c>
      <c r="DG717" s="554" t="str">
        <f t="shared" si="1894"/>
        <v/>
      </c>
      <c r="DH717" s="554" t="str">
        <f t="shared" si="1895"/>
        <v/>
      </c>
      <c r="DI717" s="554" t="str">
        <f t="shared" si="1896"/>
        <v/>
      </c>
      <c r="DJ717" s="553" t="str">
        <f t="shared" si="1897"/>
        <v/>
      </c>
      <c r="DK717" s="552" t="str">
        <f t="shared" si="1898"/>
        <v/>
      </c>
      <c r="DL717" s="657">
        <f t="shared" si="1899"/>
        <v>0</v>
      </c>
      <c r="DM717" s="106">
        <f t="shared" si="1900"/>
        <v>0</v>
      </c>
      <c r="DN717" s="106">
        <f t="shared" si="1901"/>
        <v>0</v>
      </c>
      <c r="DO717" s="106">
        <f t="shared" si="1902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310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1"/>
        <v/>
      </c>
      <c r="CA718" s="601" t="str">
        <f t="shared" si="1852"/>
        <v/>
      </c>
      <c r="CB718" s="601" t="str">
        <f t="shared" si="1853"/>
        <v/>
      </c>
      <c r="CC718" s="692" t="str">
        <f t="shared" si="1854"/>
        <v/>
      </c>
      <c r="CD718" s="1348" t="str">
        <f t="shared" si="1865"/>
        <v/>
      </c>
      <c r="CE718" s="1349" t="str">
        <f t="shared" si="1866"/>
        <v/>
      </c>
      <c r="CF718" s="1350" t="str">
        <f t="shared" si="1867"/>
        <v/>
      </c>
      <c r="CG718" s="1350" t="str">
        <f t="shared" si="1868"/>
        <v/>
      </c>
      <c r="CH718" s="1350" t="str">
        <f t="shared" si="1869"/>
        <v/>
      </c>
      <c r="CI718" s="1350" t="str">
        <f t="shared" si="1870"/>
        <v/>
      </c>
      <c r="CJ718" s="1350" t="str">
        <f t="shared" si="1871"/>
        <v/>
      </c>
      <c r="CK718" s="1351" t="str">
        <f t="shared" si="1872"/>
        <v/>
      </c>
      <c r="CL718" s="1351" t="str">
        <f t="shared" si="1873"/>
        <v/>
      </c>
      <c r="CM718" s="1351" t="str">
        <f t="shared" si="1874"/>
        <v/>
      </c>
      <c r="CN718" s="1350" t="str">
        <f t="shared" si="1875"/>
        <v/>
      </c>
      <c r="CO718" s="1350" t="str">
        <f t="shared" si="1876"/>
        <v/>
      </c>
      <c r="CP718" s="1350" t="str">
        <f t="shared" si="1877"/>
        <v/>
      </c>
      <c r="CQ718" s="1350" t="str">
        <f t="shared" si="1878"/>
        <v/>
      </c>
      <c r="CR718" s="1350" t="str">
        <f t="shared" si="1879"/>
        <v/>
      </c>
      <c r="CS718" s="1349" t="str">
        <f t="shared" si="1880"/>
        <v/>
      </c>
      <c r="CT718" s="1352" t="str">
        <f t="shared" si="1881"/>
        <v/>
      </c>
      <c r="CU718" s="552" t="str">
        <f t="shared" si="1882"/>
        <v/>
      </c>
      <c r="CV718" s="553" t="str">
        <f t="shared" si="1883"/>
        <v/>
      </c>
      <c r="CW718" s="554" t="str">
        <f t="shared" si="1884"/>
        <v/>
      </c>
      <c r="CX718" s="554" t="str">
        <f t="shared" si="1885"/>
        <v/>
      </c>
      <c r="CY718" s="554" t="str">
        <f t="shared" si="1886"/>
        <v/>
      </c>
      <c r="CZ718" s="554" t="str">
        <f t="shared" si="1887"/>
        <v/>
      </c>
      <c r="DA718" s="554" t="str">
        <f t="shared" si="1888"/>
        <v/>
      </c>
      <c r="DB718" s="555" t="str">
        <f t="shared" si="1889"/>
        <v/>
      </c>
      <c r="DC718" s="555" t="str">
        <f t="shared" si="1890"/>
        <v/>
      </c>
      <c r="DD718" s="555" t="str">
        <f t="shared" si="1891"/>
        <v/>
      </c>
      <c r="DE718" s="554" t="str">
        <f t="shared" si="1892"/>
        <v/>
      </c>
      <c r="DF718" s="554" t="str">
        <f t="shared" si="1893"/>
        <v/>
      </c>
      <c r="DG718" s="554" t="str">
        <f t="shared" si="1894"/>
        <v/>
      </c>
      <c r="DH718" s="554" t="str">
        <f t="shared" si="1895"/>
        <v/>
      </c>
      <c r="DI718" s="554" t="str">
        <f t="shared" si="1896"/>
        <v/>
      </c>
      <c r="DJ718" s="553" t="str">
        <f t="shared" si="1897"/>
        <v/>
      </c>
      <c r="DK718" s="552" t="str">
        <f t="shared" si="1898"/>
        <v/>
      </c>
      <c r="DL718" s="657">
        <f t="shared" si="1899"/>
        <v>0</v>
      </c>
      <c r="DM718" s="106">
        <f t="shared" si="1900"/>
        <v>0</v>
      </c>
      <c r="DN718" s="106">
        <f t="shared" si="1901"/>
        <v>0</v>
      </c>
      <c r="DO718" s="106">
        <f t="shared" si="1902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311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1"/>
        <v>0</v>
      </c>
      <c r="CA719" s="601">
        <f t="shared" si="1852"/>
        <v>0</v>
      </c>
      <c r="CB719" s="601">
        <f t="shared" si="1853"/>
        <v>0</v>
      </c>
      <c r="CC719" s="692">
        <f t="shared" si="1854"/>
        <v>0</v>
      </c>
      <c r="CD719" s="1348">
        <f t="shared" ref="CD719:CS719" si="190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9">
        <f t="shared" si="1903"/>
        <v>0</v>
      </c>
      <c r="CF719" s="1350">
        <f t="shared" si="1903"/>
        <v>0</v>
      </c>
      <c r="CG719" s="1350">
        <f t="shared" si="1903"/>
        <v>0</v>
      </c>
      <c r="CH719" s="1350">
        <f t="shared" si="1903"/>
        <v>0</v>
      </c>
      <c r="CI719" s="1350">
        <f t="shared" si="1903"/>
        <v>0</v>
      </c>
      <c r="CJ719" s="1350">
        <f t="shared" si="1903"/>
        <v>0</v>
      </c>
      <c r="CK719" s="1351">
        <f t="shared" si="1903"/>
        <v>0</v>
      </c>
      <c r="CL719" s="1351">
        <f t="shared" si="1903"/>
        <v>0</v>
      </c>
      <c r="CM719" s="1351">
        <f t="shared" si="1903"/>
        <v>0</v>
      </c>
      <c r="CN719" s="1350">
        <f t="shared" si="1903"/>
        <v>0</v>
      </c>
      <c r="CO719" s="1350">
        <f t="shared" si="1903"/>
        <v>0</v>
      </c>
      <c r="CP719" s="1350">
        <f t="shared" si="1903"/>
        <v>0</v>
      </c>
      <c r="CQ719" s="1350">
        <f t="shared" si="1903"/>
        <v>0</v>
      </c>
      <c r="CR719" s="1350">
        <f t="shared" si="1903"/>
        <v>0</v>
      </c>
      <c r="CS719" s="1349">
        <f t="shared" si="1903"/>
        <v>0</v>
      </c>
      <c r="CT719" s="1352">
        <f t="shared" ref="CE719:CT726" si="190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2"/>
        <v>0</v>
      </c>
      <c r="CV719" s="553">
        <f t="shared" si="1883"/>
        <v>0</v>
      </c>
      <c r="CW719" s="554">
        <f t="shared" si="1884"/>
        <v>0</v>
      </c>
      <c r="CX719" s="554">
        <f t="shared" si="1885"/>
        <v>0</v>
      </c>
      <c r="CY719" s="554">
        <f t="shared" si="1886"/>
        <v>0</v>
      </c>
      <c r="CZ719" s="554">
        <f t="shared" si="1887"/>
        <v>0</v>
      </c>
      <c r="DA719" s="554">
        <f t="shared" si="1888"/>
        <v>0</v>
      </c>
      <c r="DB719" s="555">
        <f t="shared" si="1889"/>
        <v>0</v>
      </c>
      <c r="DC719" s="555">
        <f t="shared" si="1890"/>
        <v>0</v>
      </c>
      <c r="DD719" s="555">
        <f t="shared" si="1891"/>
        <v>0</v>
      </c>
      <c r="DE719" s="554">
        <f t="shared" si="1892"/>
        <v>0</v>
      </c>
      <c r="DF719" s="554">
        <f t="shared" si="1893"/>
        <v>0</v>
      </c>
      <c r="DG719" s="554">
        <f t="shared" si="1894"/>
        <v>0</v>
      </c>
      <c r="DH719" s="554">
        <f t="shared" si="1895"/>
        <v>0</v>
      </c>
      <c r="DI719" s="554">
        <f t="shared" si="1896"/>
        <v>0</v>
      </c>
      <c r="DJ719" s="553">
        <f t="shared" si="1897"/>
        <v>0</v>
      </c>
      <c r="DK719" s="552">
        <f t="shared" si="1898"/>
        <v>0</v>
      </c>
      <c r="DL719" s="657">
        <f t="shared" si="1899"/>
        <v>17</v>
      </c>
      <c r="DM719" s="106">
        <f t="shared" si="1900"/>
        <v>17</v>
      </c>
      <c r="DN719" s="106">
        <f t="shared" si="1901"/>
        <v>17</v>
      </c>
      <c r="DO719" s="106">
        <f t="shared" si="1902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314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1"/>
        <v/>
      </c>
      <c r="CA720" s="601" t="str">
        <f t="shared" si="1852"/>
        <v/>
      </c>
      <c r="CB720" s="601" t="str">
        <f t="shared" si="1853"/>
        <v/>
      </c>
      <c r="CC720" s="692" t="str">
        <f t="shared" si="1854"/>
        <v/>
      </c>
      <c r="CD720" s="1348" t="str">
        <f t="shared" ref="CD720:CD726" si="190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9" t="str">
        <f t="shared" si="1904"/>
        <v/>
      </c>
      <c r="CF720" s="1350" t="str">
        <f t="shared" si="1904"/>
        <v/>
      </c>
      <c r="CG720" s="1350" t="str">
        <f t="shared" si="1904"/>
        <v/>
      </c>
      <c r="CH720" s="1350" t="str">
        <f t="shared" si="1904"/>
        <v/>
      </c>
      <c r="CI720" s="1350" t="str">
        <f t="shared" si="1904"/>
        <v/>
      </c>
      <c r="CJ720" s="1350" t="str">
        <f t="shared" si="1904"/>
        <v/>
      </c>
      <c r="CK720" s="1351" t="str">
        <f t="shared" si="1904"/>
        <v/>
      </c>
      <c r="CL720" s="1351" t="str">
        <f t="shared" si="1904"/>
        <v/>
      </c>
      <c r="CM720" s="1351" t="str">
        <f t="shared" si="1904"/>
        <v/>
      </c>
      <c r="CN720" s="1350" t="str">
        <f t="shared" si="1904"/>
        <v/>
      </c>
      <c r="CO720" s="1350" t="str">
        <f t="shared" si="1904"/>
        <v/>
      </c>
      <c r="CP720" s="1350" t="str">
        <f t="shared" si="1904"/>
        <v/>
      </c>
      <c r="CQ720" s="1350" t="str">
        <f t="shared" si="1904"/>
        <v/>
      </c>
      <c r="CR720" s="1350" t="str">
        <f t="shared" si="1904"/>
        <v/>
      </c>
      <c r="CS720" s="1349" t="str">
        <f t="shared" si="1904"/>
        <v/>
      </c>
      <c r="CT720" s="1352" t="str">
        <f t="shared" si="1904"/>
        <v/>
      </c>
      <c r="CU720" s="552" t="str">
        <f t="shared" si="1882"/>
        <v/>
      </c>
      <c r="CV720" s="553" t="str">
        <f t="shared" si="1883"/>
        <v/>
      </c>
      <c r="CW720" s="554" t="str">
        <f t="shared" si="1884"/>
        <v/>
      </c>
      <c r="CX720" s="554" t="str">
        <f t="shared" si="1885"/>
        <v/>
      </c>
      <c r="CY720" s="554" t="str">
        <f t="shared" si="1886"/>
        <v/>
      </c>
      <c r="CZ720" s="554" t="str">
        <f t="shared" si="1887"/>
        <v/>
      </c>
      <c r="DA720" s="554" t="str">
        <f t="shared" si="1888"/>
        <v/>
      </c>
      <c r="DB720" s="555" t="str">
        <f t="shared" si="1889"/>
        <v/>
      </c>
      <c r="DC720" s="555" t="str">
        <f t="shared" si="1890"/>
        <v/>
      </c>
      <c r="DD720" s="555" t="str">
        <f t="shared" si="1891"/>
        <v/>
      </c>
      <c r="DE720" s="554" t="str">
        <f t="shared" si="1892"/>
        <v/>
      </c>
      <c r="DF720" s="554" t="str">
        <f t="shared" si="1893"/>
        <v/>
      </c>
      <c r="DG720" s="554" t="str">
        <f t="shared" si="1894"/>
        <v/>
      </c>
      <c r="DH720" s="554" t="str">
        <f t="shared" si="1895"/>
        <v/>
      </c>
      <c r="DI720" s="554" t="str">
        <f t="shared" si="1896"/>
        <v/>
      </c>
      <c r="DJ720" s="553" t="str">
        <f t="shared" si="1897"/>
        <v/>
      </c>
      <c r="DK720" s="552" t="str">
        <f t="shared" si="1898"/>
        <v/>
      </c>
      <c r="DL720" s="657">
        <f t="shared" si="1899"/>
        <v>0</v>
      </c>
      <c r="DM720" s="106">
        <f t="shared" si="1900"/>
        <v>0</v>
      </c>
      <c r="DN720" s="106">
        <f t="shared" si="1901"/>
        <v>0</v>
      </c>
      <c r="DO720" s="106">
        <f t="shared" si="1902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281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1"/>
        <v/>
      </c>
      <c r="CA721" s="601" t="str">
        <f t="shared" si="1852"/>
        <v/>
      </c>
      <c r="CB721" s="601" t="str">
        <f t="shared" si="1853"/>
        <v/>
      </c>
      <c r="CC721" s="692" t="str">
        <f t="shared" si="1854"/>
        <v/>
      </c>
      <c r="CD721" s="1348" t="str">
        <f t="shared" si="1905"/>
        <v/>
      </c>
      <c r="CE721" s="1349" t="str">
        <f t="shared" si="1904"/>
        <v/>
      </c>
      <c r="CF721" s="1350" t="str">
        <f t="shared" si="1904"/>
        <v/>
      </c>
      <c r="CG721" s="1350" t="str">
        <f t="shared" si="1904"/>
        <v/>
      </c>
      <c r="CH721" s="1350" t="str">
        <f t="shared" si="1904"/>
        <v/>
      </c>
      <c r="CI721" s="1350" t="str">
        <f t="shared" si="1904"/>
        <v/>
      </c>
      <c r="CJ721" s="1350" t="str">
        <f t="shared" si="1904"/>
        <v/>
      </c>
      <c r="CK721" s="1351" t="str">
        <f t="shared" si="1904"/>
        <v/>
      </c>
      <c r="CL721" s="1351" t="str">
        <f t="shared" si="1904"/>
        <v/>
      </c>
      <c r="CM721" s="1351" t="str">
        <f t="shared" si="1904"/>
        <v/>
      </c>
      <c r="CN721" s="1350" t="str">
        <f t="shared" si="1904"/>
        <v/>
      </c>
      <c r="CO721" s="1350" t="str">
        <f t="shared" si="1904"/>
        <v/>
      </c>
      <c r="CP721" s="1350" t="str">
        <f t="shared" si="1904"/>
        <v/>
      </c>
      <c r="CQ721" s="1350" t="str">
        <f t="shared" si="1904"/>
        <v/>
      </c>
      <c r="CR721" s="1350" t="str">
        <f t="shared" si="1904"/>
        <v/>
      </c>
      <c r="CS721" s="1349" t="str">
        <f t="shared" si="1904"/>
        <v/>
      </c>
      <c r="CT721" s="1352" t="str">
        <f t="shared" si="1904"/>
        <v/>
      </c>
      <c r="CU721" s="552" t="str">
        <f t="shared" si="1882"/>
        <v/>
      </c>
      <c r="CV721" s="553" t="str">
        <f t="shared" si="1883"/>
        <v/>
      </c>
      <c r="CW721" s="554" t="str">
        <f t="shared" si="1884"/>
        <v/>
      </c>
      <c r="CX721" s="554" t="str">
        <f t="shared" si="1885"/>
        <v/>
      </c>
      <c r="CY721" s="554" t="str">
        <f t="shared" si="1886"/>
        <v/>
      </c>
      <c r="CZ721" s="554" t="str">
        <f t="shared" si="1887"/>
        <v/>
      </c>
      <c r="DA721" s="554" t="str">
        <f t="shared" si="1888"/>
        <v/>
      </c>
      <c r="DB721" s="555" t="str">
        <f t="shared" si="1889"/>
        <v/>
      </c>
      <c r="DC721" s="555" t="str">
        <f t="shared" si="1890"/>
        <v/>
      </c>
      <c r="DD721" s="555" t="str">
        <f t="shared" si="1891"/>
        <v/>
      </c>
      <c r="DE721" s="554" t="str">
        <f t="shared" si="1892"/>
        <v/>
      </c>
      <c r="DF721" s="554" t="str">
        <f t="shared" si="1893"/>
        <v/>
      </c>
      <c r="DG721" s="554" t="str">
        <f t="shared" si="1894"/>
        <v/>
      </c>
      <c r="DH721" s="554" t="str">
        <f t="shared" si="1895"/>
        <v/>
      </c>
      <c r="DI721" s="554" t="str">
        <f t="shared" si="1896"/>
        <v/>
      </c>
      <c r="DJ721" s="553" t="str">
        <f t="shared" si="1897"/>
        <v/>
      </c>
      <c r="DK721" s="552" t="str">
        <f t="shared" si="1898"/>
        <v/>
      </c>
      <c r="DL721" s="657">
        <f t="shared" si="1899"/>
        <v>0</v>
      </c>
      <c r="DM721" s="106">
        <f t="shared" si="1900"/>
        <v>0</v>
      </c>
      <c r="DN721" s="106">
        <f t="shared" si="1901"/>
        <v>0</v>
      </c>
      <c r="DO721" s="106">
        <f t="shared" si="1902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315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1"/>
        <v/>
      </c>
      <c r="CA722" s="601" t="str">
        <f t="shared" si="1852"/>
        <v/>
      </c>
      <c r="CB722" s="601" t="str">
        <f t="shared" si="1853"/>
        <v/>
      </c>
      <c r="CC722" s="692" t="str">
        <f t="shared" si="1854"/>
        <v/>
      </c>
      <c r="CD722" s="1348" t="str">
        <f t="shared" si="1905"/>
        <v/>
      </c>
      <c r="CE722" s="1349" t="str">
        <f t="shared" si="1904"/>
        <v/>
      </c>
      <c r="CF722" s="1350" t="str">
        <f t="shared" si="1904"/>
        <v/>
      </c>
      <c r="CG722" s="1350" t="str">
        <f t="shared" si="1904"/>
        <v/>
      </c>
      <c r="CH722" s="1350" t="str">
        <f t="shared" si="1904"/>
        <v/>
      </c>
      <c r="CI722" s="1350" t="str">
        <f t="shared" si="1904"/>
        <v/>
      </c>
      <c r="CJ722" s="1350" t="str">
        <f t="shared" si="1904"/>
        <v/>
      </c>
      <c r="CK722" s="1351" t="str">
        <f t="shared" si="1904"/>
        <v/>
      </c>
      <c r="CL722" s="1351" t="str">
        <f t="shared" si="1904"/>
        <v/>
      </c>
      <c r="CM722" s="1351" t="str">
        <f t="shared" si="1904"/>
        <v/>
      </c>
      <c r="CN722" s="1350" t="str">
        <f t="shared" si="1904"/>
        <v/>
      </c>
      <c r="CO722" s="1350" t="str">
        <f t="shared" si="1904"/>
        <v/>
      </c>
      <c r="CP722" s="1350" t="str">
        <f t="shared" si="1904"/>
        <v/>
      </c>
      <c r="CQ722" s="1350" t="str">
        <f t="shared" si="1904"/>
        <v/>
      </c>
      <c r="CR722" s="1350" t="str">
        <f t="shared" si="1904"/>
        <v/>
      </c>
      <c r="CS722" s="1349" t="str">
        <f t="shared" si="1904"/>
        <v/>
      </c>
      <c r="CT722" s="1352" t="str">
        <f t="shared" si="1904"/>
        <v/>
      </c>
      <c r="CU722" s="552" t="str">
        <f t="shared" si="1882"/>
        <v/>
      </c>
      <c r="CV722" s="553" t="str">
        <f t="shared" si="1883"/>
        <v/>
      </c>
      <c r="CW722" s="554" t="str">
        <f t="shared" si="1884"/>
        <v/>
      </c>
      <c r="CX722" s="554" t="str">
        <f t="shared" si="1885"/>
        <v/>
      </c>
      <c r="CY722" s="554" t="str">
        <f t="shared" si="1886"/>
        <v/>
      </c>
      <c r="CZ722" s="554" t="str">
        <f t="shared" si="1887"/>
        <v/>
      </c>
      <c r="DA722" s="554" t="str">
        <f t="shared" si="1888"/>
        <v/>
      </c>
      <c r="DB722" s="555" t="str">
        <f t="shared" si="1889"/>
        <v/>
      </c>
      <c r="DC722" s="555" t="str">
        <f t="shared" si="1890"/>
        <v/>
      </c>
      <c r="DD722" s="555" t="str">
        <f t="shared" si="1891"/>
        <v/>
      </c>
      <c r="DE722" s="554" t="str">
        <f t="shared" si="1892"/>
        <v/>
      </c>
      <c r="DF722" s="554" t="str">
        <f t="shared" si="1893"/>
        <v/>
      </c>
      <c r="DG722" s="554" t="str">
        <f t="shared" si="1894"/>
        <v/>
      </c>
      <c r="DH722" s="554" t="str">
        <f t="shared" si="1895"/>
        <v/>
      </c>
      <c r="DI722" s="554" t="str">
        <f t="shared" si="1896"/>
        <v/>
      </c>
      <c r="DJ722" s="553" t="str">
        <f t="shared" si="1897"/>
        <v/>
      </c>
      <c r="DK722" s="552" t="str">
        <f t="shared" si="1898"/>
        <v/>
      </c>
      <c r="DL722" s="657">
        <f t="shared" si="1899"/>
        <v>0</v>
      </c>
      <c r="DM722" s="106">
        <f t="shared" si="1900"/>
        <v>0</v>
      </c>
      <c r="DN722" s="106">
        <f t="shared" si="1901"/>
        <v>0</v>
      </c>
      <c r="DO722" s="106">
        <f t="shared" si="1902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311</v>
      </c>
      <c r="B723" s="610" t="str">
        <f t="shared" ref="B723:R723" si="1906">IF(B720="","",B720*B721*B722)</f>
        <v/>
      </c>
      <c r="C723" s="610" t="str">
        <f t="shared" si="1906"/>
        <v/>
      </c>
      <c r="D723" s="610" t="str">
        <f t="shared" si="1906"/>
        <v/>
      </c>
      <c r="E723" s="610" t="str">
        <f t="shared" si="1906"/>
        <v/>
      </c>
      <c r="F723" s="610" t="str">
        <f t="shared" si="1906"/>
        <v/>
      </c>
      <c r="G723" s="610" t="str">
        <f t="shared" si="1906"/>
        <v/>
      </c>
      <c r="H723" s="610" t="str">
        <f t="shared" si="1906"/>
        <v/>
      </c>
      <c r="I723" s="610" t="str">
        <f t="shared" si="1906"/>
        <v/>
      </c>
      <c r="J723" s="610" t="str">
        <f t="shared" si="1906"/>
        <v/>
      </c>
      <c r="K723" s="610" t="str">
        <f t="shared" si="1906"/>
        <v/>
      </c>
      <c r="L723" s="610" t="str">
        <f t="shared" si="1906"/>
        <v/>
      </c>
      <c r="M723" s="610" t="str">
        <f t="shared" si="1906"/>
        <v/>
      </c>
      <c r="N723" s="610" t="str">
        <f t="shared" si="1906"/>
        <v/>
      </c>
      <c r="O723" s="610" t="str">
        <f t="shared" si="1906"/>
        <v/>
      </c>
      <c r="P723" s="610" t="str">
        <f t="shared" si="1906"/>
        <v/>
      </c>
      <c r="Q723" s="610" t="str">
        <f t="shared" si="1906"/>
        <v/>
      </c>
      <c r="R723" s="610" t="str">
        <f t="shared" si="1906"/>
        <v/>
      </c>
      <c r="S723" s="648"/>
      <c r="T723" s="610" t="str">
        <f t="shared" ref="T723:AJ723" si="1907">IF(T720="","",T720*T721*T722)</f>
        <v/>
      </c>
      <c r="U723" s="610" t="str">
        <f t="shared" si="1907"/>
        <v/>
      </c>
      <c r="V723" s="610" t="str">
        <f t="shared" si="1907"/>
        <v/>
      </c>
      <c r="W723" s="610" t="str">
        <f t="shared" si="1907"/>
        <v/>
      </c>
      <c r="X723" s="610" t="str">
        <f t="shared" si="1907"/>
        <v/>
      </c>
      <c r="Y723" s="610" t="str">
        <f t="shared" si="1907"/>
        <v/>
      </c>
      <c r="Z723" s="610" t="str">
        <f t="shared" si="1907"/>
        <v/>
      </c>
      <c r="AA723" s="610" t="str">
        <f t="shared" si="1907"/>
        <v/>
      </c>
      <c r="AB723" s="610" t="str">
        <f t="shared" si="1907"/>
        <v/>
      </c>
      <c r="AC723" s="610" t="str">
        <f t="shared" si="1907"/>
        <v/>
      </c>
      <c r="AD723" s="610" t="str">
        <f t="shared" si="1907"/>
        <v/>
      </c>
      <c r="AE723" s="610" t="str">
        <f t="shared" si="1907"/>
        <v/>
      </c>
      <c r="AF723" s="610" t="str">
        <f t="shared" si="1907"/>
        <v/>
      </c>
      <c r="AG723" s="610" t="str">
        <f t="shared" si="1907"/>
        <v/>
      </c>
      <c r="AH723" s="610" t="str">
        <f t="shared" si="1907"/>
        <v/>
      </c>
      <c r="AI723" s="610" t="str">
        <f t="shared" si="1907"/>
        <v/>
      </c>
      <c r="AJ723" s="610" t="str">
        <f t="shared" si="1907"/>
        <v/>
      </c>
      <c r="AK723" s="648"/>
      <c r="AL723" s="610" t="str">
        <f t="shared" ref="AL723:BB723" si="1908">IF(AL720="","",AL720*AL721*AL722)</f>
        <v/>
      </c>
      <c r="AM723" s="610" t="str">
        <f t="shared" si="1908"/>
        <v/>
      </c>
      <c r="AN723" s="610" t="str">
        <f t="shared" si="1908"/>
        <v/>
      </c>
      <c r="AO723" s="610" t="str">
        <f t="shared" si="1908"/>
        <v/>
      </c>
      <c r="AP723" s="610" t="str">
        <f t="shared" si="1908"/>
        <v/>
      </c>
      <c r="AQ723" s="610" t="str">
        <f t="shared" si="1908"/>
        <v/>
      </c>
      <c r="AR723" s="610" t="str">
        <f t="shared" si="1908"/>
        <v/>
      </c>
      <c r="AS723" s="610" t="str">
        <f t="shared" si="1908"/>
        <v/>
      </c>
      <c r="AT723" s="610" t="str">
        <f t="shared" si="1908"/>
        <v/>
      </c>
      <c r="AU723" s="610" t="str">
        <f t="shared" si="1908"/>
        <v/>
      </c>
      <c r="AV723" s="610" t="str">
        <f t="shared" si="1908"/>
        <v/>
      </c>
      <c r="AW723" s="610" t="str">
        <f t="shared" si="1908"/>
        <v/>
      </c>
      <c r="AX723" s="610" t="str">
        <f t="shared" si="1908"/>
        <v/>
      </c>
      <c r="AY723" s="610" t="str">
        <f t="shared" si="1908"/>
        <v/>
      </c>
      <c r="AZ723" s="610" t="str">
        <f t="shared" si="1908"/>
        <v/>
      </c>
      <c r="BA723" s="610" t="str">
        <f t="shared" si="1908"/>
        <v/>
      </c>
      <c r="BB723" s="610" t="str">
        <f t="shared" si="1908"/>
        <v/>
      </c>
      <c r="BC723" s="648"/>
      <c r="BD723" s="610" t="str">
        <f t="shared" ref="BD723:BT723" si="1909">IF(BD720="","",BD720*BD721*BD722)</f>
        <v/>
      </c>
      <c r="BE723" s="610" t="str">
        <f t="shared" si="1909"/>
        <v/>
      </c>
      <c r="BF723" s="610" t="str">
        <f t="shared" si="1909"/>
        <v/>
      </c>
      <c r="BG723" s="610" t="str">
        <f t="shared" si="1909"/>
        <v/>
      </c>
      <c r="BH723" s="610" t="str">
        <f t="shared" si="1909"/>
        <v/>
      </c>
      <c r="BI723" s="610" t="str">
        <f t="shared" si="1909"/>
        <v/>
      </c>
      <c r="BJ723" s="610" t="str">
        <f t="shared" si="1909"/>
        <v/>
      </c>
      <c r="BK723" s="610" t="str">
        <f t="shared" si="1909"/>
        <v/>
      </c>
      <c r="BL723" s="610" t="str">
        <f t="shared" si="1909"/>
        <v/>
      </c>
      <c r="BM723" s="610" t="str">
        <f t="shared" si="1909"/>
        <v/>
      </c>
      <c r="BN723" s="610" t="str">
        <f t="shared" si="1909"/>
        <v/>
      </c>
      <c r="BO723" s="610" t="str">
        <f t="shared" si="1909"/>
        <v/>
      </c>
      <c r="BP723" s="610" t="str">
        <f t="shared" si="1909"/>
        <v/>
      </c>
      <c r="BQ723" s="610" t="str">
        <f t="shared" si="1909"/>
        <v/>
      </c>
      <c r="BR723" s="610" t="str">
        <f t="shared" si="1909"/>
        <v/>
      </c>
      <c r="BS723" s="610" t="str">
        <f t="shared" si="1909"/>
        <v/>
      </c>
      <c r="BT723" s="610" t="str">
        <f t="shared" si="190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1"/>
        <v/>
      </c>
      <c r="CA723" s="601" t="str">
        <f t="shared" si="1852"/>
        <v/>
      </c>
      <c r="CB723" s="601" t="str">
        <f t="shared" si="1853"/>
        <v/>
      </c>
      <c r="CC723" s="692" t="str">
        <f t="shared" si="1854"/>
        <v/>
      </c>
      <c r="CD723" s="1348" t="str">
        <f t="shared" si="1905"/>
        <v/>
      </c>
      <c r="CE723" s="1349" t="str">
        <f t="shared" si="1904"/>
        <v/>
      </c>
      <c r="CF723" s="1350" t="str">
        <f t="shared" si="1904"/>
        <v/>
      </c>
      <c r="CG723" s="1350" t="str">
        <f t="shared" si="1904"/>
        <v/>
      </c>
      <c r="CH723" s="1350" t="str">
        <f t="shared" si="1904"/>
        <v/>
      </c>
      <c r="CI723" s="1350" t="str">
        <f t="shared" si="1904"/>
        <v/>
      </c>
      <c r="CJ723" s="1350" t="str">
        <f t="shared" si="1904"/>
        <v/>
      </c>
      <c r="CK723" s="1351" t="str">
        <f t="shared" si="1904"/>
        <v/>
      </c>
      <c r="CL723" s="1351" t="str">
        <f t="shared" si="1904"/>
        <v/>
      </c>
      <c r="CM723" s="1351" t="str">
        <f t="shared" si="1904"/>
        <v/>
      </c>
      <c r="CN723" s="1350" t="str">
        <f t="shared" si="1904"/>
        <v/>
      </c>
      <c r="CO723" s="1350" t="str">
        <f t="shared" si="1904"/>
        <v/>
      </c>
      <c r="CP723" s="1350" t="str">
        <f t="shared" si="1904"/>
        <v/>
      </c>
      <c r="CQ723" s="1350" t="str">
        <f t="shared" si="1904"/>
        <v/>
      </c>
      <c r="CR723" s="1350" t="str">
        <f t="shared" si="1904"/>
        <v/>
      </c>
      <c r="CS723" s="1349" t="str">
        <f t="shared" si="1904"/>
        <v/>
      </c>
      <c r="CT723" s="1352" t="str">
        <f t="shared" si="1904"/>
        <v/>
      </c>
      <c r="CU723" s="552" t="str">
        <f t="shared" si="1882"/>
        <v/>
      </c>
      <c r="CV723" s="553" t="str">
        <f t="shared" si="1883"/>
        <v/>
      </c>
      <c r="CW723" s="554" t="str">
        <f t="shared" si="1884"/>
        <v/>
      </c>
      <c r="CX723" s="554" t="str">
        <f t="shared" si="1885"/>
        <v/>
      </c>
      <c r="CY723" s="554" t="str">
        <f t="shared" si="1886"/>
        <v/>
      </c>
      <c r="CZ723" s="554" t="str">
        <f t="shared" si="1887"/>
        <v/>
      </c>
      <c r="DA723" s="554" t="str">
        <f t="shared" si="1888"/>
        <v/>
      </c>
      <c r="DB723" s="555" t="str">
        <f t="shared" si="1889"/>
        <v/>
      </c>
      <c r="DC723" s="555" t="str">
        <f t="shared" si="1890"/>
        <v/>
      </c>
      <c r="DD723" s="555" t="str">
        <f t="shared" si="1891"/>
        <v/>
      </c>
      <c r="DE723" s="554" t="str">
        <f t="shared" si="1892"/>
        <v/>
      </c>
      <c r="DF723" s="554" t="str">
        <f t="shared" si="1893"/>
        <v/>
      </c>
      <c r="DG723" s="554" t="str">
        <f t="shared" si="1894"/>
        <v/>
      </c>
      <c r="DH723" s="554" t="str">
        <f t="shared" si="1895"/>
        <v/>
      </c>
      <c r="DI723" s="554" t="str">
        <f t="shared" si="1896"/>
        <v/>
      </c>
      <c r="DJ723" s="553" t="str">
        <f t="shared" si="1897"/>
        <v/>
      </c>
      <c r="DK723" s="552" t="str">
        <f t="shared" si="1898"/>
        <v/>
      </c>
      <c r="DL723" s="657">
        <f t="shared" si="1899"/>
        <v>0</v>
      </c>
      <c r="DM723" s="106">
        <f t="shared" si="1900"/>
        <v>0</v>
      </c>
      <c r="DN723" s="106">
        <f t="shared" si="1901"/>
        <v>0</v>
      </c>
      <c r="DO723" s="106">
        <f t="shared" si="1902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316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1"/>
        <v/>
      </c>
      <c r="CA724" s="601" t="str">
        <f t="shared" si="1852"/>
        <v/>
      </c>
      <c r="CB724" s="601" t="str">
        <f t="shared" si="1853"/>
        <v/>
      </c>
      <c r="CC724" s="692" t="str">
        <f t="shared" si="1854"/>
        <v/>
      </c>
      <c r="CD724" s="1348" t="str">
        <f t="shared" si="1905"/>
        <v/>
      </c>
      <c r="CE724" s="1349" t="str">
        <f t="shared" si="1904"/>
        <v/>
      </c>
      <c r="CF724" s="1350" t="str">
        <f t="shared" si="1904"/>
        <v/>
      </c>
      <c r="CG724" s="1350" t="str">
        <f t="shared" si="1904"/>
        <v/>
      </c>
      <c r="CH724" s="1350" t="str">
        <f t="shared" si="1904"/>
        <v/>
      </c>
      <c r="CI724" s="1350" t="str">
        <f t="shared" si="1904"/>
        <v/>
      </c>
      <c r="CJ724" s="1350" t="str">
        <f t="shared" si="1904"/>
        <v/>
      </c>
      <c r="CK724" s="1351" t="str">
        <f t="shared" si="1904"/>
        <v/>
      </c>
      <c r="CL724" s="1351" t="str">
        <f t="shared" si="1904"/>
        <v/>
      </c>
      <c r="CM724" s="1351" t="str">
        <f t="shared" si="1904"/>
        <v/>
      </c>
      <c r="CN724" s="1350" t="str">
        <f t="shared" si="1904"/>
        <v/>
      </c>
      <c r="CO724" s="1350" t="str">
        <f t="shared" si="1904"/>
        <v/>
      </c>
      <c r="CP724" s="1350" t="str">
        <f t="shared" si="1904"/>
        <v/>
      </c>
      <c r="CQ724" s="1350" t="str">
        <f t="shared" si="1904"/>
        <v/>
      </c>
      <c r="CR724" s="1350" t="str">
        <f t="shared" si="1904"/>
        <v/>
      </c>
      <c r="CS724" s="1349" t="str">
        <f t="shared" si="1904"/>
        <v/>
      </c>
      <c r="CT724" s="1352" t="str">
        <f t="shared" si="1904"/>
        <v/>
      </c>
      <c r="CU724" s="552" t="str">
        <f t="shared" si="1882"/>
        <v/>
      </c>
      <c r="CV724" s="553" t="str">
        <f t="shared" si="1883"/>
        <v/>
      </c>
      <c r="CW724" s="554" t="str">
        <f t="shared" si="1884"/>
        <v/>
      </c>
      <c r="CX724" s="554" t="str">
        <f t="shared" si="1885"/>
        <v/>
      </c>
      <c r="CY724" s="554" t="str">
        <f t="shared" si="1886"/>
        <v/>
      </c>
      <c r="CZ724" s="554" t="str">
        <f t="shared" si="1887"/>
        <v/>
      </c>
      <c r="DA724" s="554" t="str">
        <f t="shared" si="1888"/>
        <v/>
      </c>
      <c r="DB724" s="555" t="str">
        <f t="shared" si="1889"/>
        <v/>
      </c>
      <c r="DC724" s="555" t="str">
        <f t="shared" si="1890"/>
        <v/>
      </c>
      <c r="DD724" s="555" t="str">
        <f t="shared" si="1891"/>
        <v/>
      </c>
      <c r="DE724" s="554" t="str">
        <f t="shared" si="1892"/>
        <v/>
      </c>
      <c r="DF724" s="554" t="str">
        <f t="shared" si="1893"/>
        <v/>
      </c>
      <c r="DG724" s="554" t="str">
        <f t="shared" si="1894"/>
        <v/>
      </c>
      <c r="DH724" s="554" t="str">
        <f t="shared" si="1895"/>
        <v/>
      </c>
      <c r="DI724" s="554" t="str">
        <f t="shared" si="1896"/>
        <v/>
      </c>
      <c r="DJ724" s="553" t="str">
        <f t="shared" si="1897"/>
        <v/>
      </c>
      <c r="DK724" s="552" t="str">
        <f t="shared" si="1898"/>
        <v/>
      </c>
      <c r="DL724" s="657">
        <f t="shared" si="1899"/>
        <v>0</v>
      </c>
      <c r="DM724" s="106">
        <f t="shared" si="1900"/>
        <v>0</v>
      </c>
      <c r="DN724" s="106">
        <f t="shared" si="1901"/>
        <v>0</v>
      </c>
      <c r="DO724" s="106">
        <f t="shared" si="1902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317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1"/>
        <v/>
      </c>
      <c r="CA725" s="601" t="str">
        <f t="shared" si="1852"/>
        <v/>
      </c>
      <c r="CB725" s="601" t="str">
        <f t="shared" si="1853"/>
        <v/>
      </c>
      <c r="CC725" s="692" t="str">
        <f t="shared" si="1854"/>
        <v/>
      </c>
      <c r="CD725" s="1348" t="str">
        <f t="shared" si="1905"/>
        <v/>
      </c>
      <c r="CE725" s="1349" t="str">
        <f t="shared" si="1904"/>
        <v/>
      </c>
      <c r="CF725" s="1350" t="str">
        <f t="shared" si="1904"/>
        <v/>
      </c>
      <c r="CG725" s="1350" t="str">
        <f t="shared" si="1904"/>
        <v/>
      </c>
      <c r="CH725" s="1350" t="str">
        <f t="shared" si="1904"/>
        <v/>
      </c>
      <c r="CI725" s="1350" t="str">
        <f t="shared" si="1904"/>
        <v/>
      </c>
      <c r="CJ725" s="1350" t="str">
        <f t="shared" si="1904"/>
        <v/>
      </c>
      <c r="CK725" s="1351" t="str">
        <f t="shared" si="1904"/>
        <v/>
      </c>
      <c r="CL725" s="1351" t="str">
        <f t="shared" si="1904"/>
        <v/>
      </c>
      <c r="CM725" s="1351" t="str">
        <f t="shared" si="1904"/>
        <v/>
      </c>
      <c r="CN725" s="1350" t="str">
        <f t="shared" si="1904"/>
        <v/>
      </c>
      <c r="CO725" s="1350" t="str">
        <f t="shared" si="1904"/>
        <v/>
      </c>
      <c r="CP725" s="1350" t="str">
        <f t="shared" si="1904"/>
        <v/>
      </c>
      <c r="CQ725" s="1350" t="str">
        <f t="shared" si="1904"/>
        <v/>
      </c>
      <c r="CR725" s="1350" t="str">
        <f t="shared" si="1904"/>
        <v/>
      </c>
      <c r="CS725" s="1349" t="str">
        <f t="shared" si="1904"/>
        <v/>
      </c>
      <c r="CT725" s="1352" t="str">
        <f t="shared" si="1904"/>
        <v/>
      </c>
      <c r="CU725" s="552" t="str">
        <f t="shared" si="1882"/>
        <v/>
      </c>
      <c r="CV725" s="553" t="str">
        <f t="shared" si="1883"/>
        <v/>
      </c>
      <c r="CW725" s="554" t="str">
        <f t="shared" si="1884"/>
        <v/>
      </c>
      <c r="CX725" s="554" t="str">
        <f t="shared" si="1885"/>
        <v/>
      </c>
      <c r="CY725" s="554" t="str">
        <f t="shared" si="1886"/>
        <v/>
      </c>
      <c r="CZ725" s="554" t="str">
        <f t="shared" si="1887"/>
        <v/>
      </c>
      <c r="DA725" s="554" t="str">
        <f t="shared" si="1888"/>
        <v/>
      </c>
      <c r="DB725" s="555" t="str">
        <f t="shared" si="1889"/>
        <v/>
      </c>
      <c r="DC725" s="555" t="str">
        <f t="shared" si="1890"/>
        <v/>
      </c>
      <c r="DD725" s="555" t="str">
        <f t="shared" si="1891"/>
        <v/>
      </c>
      <c r="DE725" s="554" t="str">
        <f t="shared" si="1892"/>
        <v/>
      </c>
      <c r="DF725" s="554" t="str">
        <f t="shared" si="1893"/>
        <v/>
      </c>
      <c r="DG725" s="554" t="str">
        <f t="shared" si="1894"/>
        <v/>
      </c>
      <c r="DH725" s="554" t="str">
        <f t="shared" si="1895"/>
        <v/>
      </c>
      <c r="DI725" s="554" t="str">
        <f t="shared" si="1896"/>
        <v/>
      </c>
      <c r="DJ725" s="553" t="str">
        <f t="shared" si="1897"/>
        <v/>
      </c>
      <c r="DK725" s="552" t="str">
        <f t="shared" si="1898"/>
        <v/>
      </c>
      <c r="DL725" s="657">
        <f t="shared" si="1899"/>
        <v>0</v>
      </c>
      <c r="DM725" s="106">
        <f t="shared" si="1900"/>
        <v>0</v>
      </c>
      <c r="DN725" s="106">
        <f t="shared" si="1901"/>
        <v>0</v>
      </c>
      <c r="DO725" s="106">
        <f t="shared" si="1902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311</v>
      </c>
      <c r="B726" s="611" t="str">
        <f t="shared" ref="B726:R726" si="1910">IF(B724="","",B724*B725)</f>
        <v/>
      </c>
      <c r="C726" s="611" t="str">
        <f t="shared" si="1910"/>
        <v/>
      </c>
      <c r="D726" s="611" t="str">
        <f t="shared" si="1910"/>
        <v/>
      </c>
      <c r="E726" s="611" t="str">
        <f t="shared" si="1910"/>
        <v/>
      </c>
      <c r="F726" s="611" t="str">
        <f t="shared" si="1910"/>
        <v/>
      </c>
      <c r="G726" s="611" t="str">
        <f t="shared" si="1910"/>
        <v/>
      </c>
      <c r="H726" s="611" t="str">
        <f t="shared" si="1910"/>
        <v/>
      </c>
      <c r="I726" s="611" t="str">
        <f t="shared" si="1910"/>
        <v/>
      </c>
      <c r="J726" s="611" t="str">
        <f t="shared" si="1910"/>
        <v/>
      </c>
      <c r="K726" s="611" t="str">
        <f t="shared" si="1910"/>
        <v/>
      </c>
      <c r="L726" s="611" t="str">
        <f t="shared" si="1910"/>
        <v/>
      </c>
      <c r="M726" s="611" t="str">
        <f t="shared" si="1910"/>
        <v/>
      </c>
      <c r="N726" s="611" t="str">
        <f t="shared" si="1910"/>
        <v/>
      </c>
      <c r="O726" s="611" t="str">
        <f t="shared" si="1910"/>
        <v/>
      </c>
      <c r="P726" s="611" t="str">
        <f t="shared" si="1910"/>
        <v/>
      </c>
      <c r="Q726" s="611" t="str">
        <f t="shared" si="1910"/>
        <v/>
      </c>
      <c r="R726" s="611" t="str">
        <f t="shared" si="1910"/>
        <v/>
      </c>
      <c r="S726" s="651"/>
      <c r="T726" s="611" t="str">
        <f t="shared" ref="T726:AJ726" si="1911">IF(T724="","",T724*T725)</f>
        <v/>
      </c>
      <c r="U726" s="611" t="str">
        <f t="shared" si="1911"/>
        <v/>
      </c>
      <c r="V726" s="611" t="str">
        <f t="shared" si="1911"/>
        <v/>
      </c>
      <c r="W726" s="611" t="str">
        <f t="shared" si="1911"/>
        <v/>
      </c>
      <c r="X726" s="611" t="str">
        <f t="shared" si="1911"/>
        <v/>
      </c>
      <c r="Y726" s="611" t="str">
        <f t="shared" si="1911"/>
        <v/>
      </c>
      <c r="Z726" s="611" t="str">
        <f t="shared" si="1911"/>
        <v/>
      </c>
      <c r="AA726" s="611" t="str">
        <f t="shared" si="1911"/>
        <v/>
      </c>
      <c r="AB726" s="611" t="str">
        <f t="shared" si="1911"/>
        <v/>
      </c>
      <c r="AC726" s="611" t="str">
        <f t="shared" si="1911"/>
        <v/>
      </c>
      <c r="AD726" s="611" t="str">
        <f t="shared" si="1911"/>
        <v/>
      </c>
      <c r="AE726" s="611" t="str">
        <f t="shared" si="1911"/>
        <v/>
      </c>
      <c r="AF726" s="611" t="str">
        <f t="shared" si="1911"/>
        <v/>
      </c>
      <c r="AG726" s="611" t="str">
        <f t="shared" si="1911"/>
        <v/>
      </c>
      <c r="AH726" s="611" t="str">
        <f t="shared" si="1911"/>
        <v/>
      </c>
      <c r="AI726" s="611" t="str">
        <f t="shared" si="1911"/>
        <v/>
      </c>
      <c r="AJ726" s="611" t="str">
        <f t="shared" si="1911"/>
        <v/>
      </c>
      <c r="AK726" s="651"/>
      <c r="AL726" s="611" t="str">
        <f t="shared" ref="AL726:BB726" si="1912">IF(AL724="","",AL724*AL725)</f>
        <v/>
      </c>
      <c r="AM726" s="611" t="str">
        <f t="shared" si="1912"/>
        <v/>
      </c>
      <c r="AN726" s="611" t="str">
        <f t="shared" si="1912"/>
        <v/>
      </c>
      <c r="AO726" s="611" t="str">
        <f t="shared" si="1912"/>
        <v/>
      </c>
      <c r="AP726" s="611" t="str">
        <f t="shared" si="1912"/>
        <v/>
      </c>
      <c r="AQ726" s="611" t="str">
        <f t="shared" si="1912"/>
        <v/>
      </c>
      <c r="AR726" s="611" t="str">
        <f t="shared" si="1912"/>
        <v/>
      </c>
      <c r="AS726" s="611" t="str">
        <f t="shared" si="1912"/>
        <v/>
      </c>
      <c r="AT726" s="611" t="str">
        <f t="shared" si="1912"/>
        <v/>
      </c>
      <c r="AU726" s="611" t="str">
        <f t="shared" si="1912"/>
        <v/>
      </c>
      <c r="AV726" s="611" t="str">
        <f t="shared" si="1912"/>
        <v/>
      </c>
      <c r="AW726" s="611" t="str">
        <f t="shared" si="1912"/>
        <v/>
      </c>
      <c r="AX726" s="611" t="str">
        <f t="shared" si="1912"/>
        <v/>
      </c>
      <c r="AY726" s="611" t="str">
        <f t="shared" si="1912"/>
        <v/>
      </c>
      <c r="AZ726" s="611" t="str">
        <f t="shared" si="1912"/>
        <v/>
      </c>
      <c r="BA726" s="611" t="str">
        <f t="shared" si="1912"/>
        <v/>
      </c>
      <c r="BB726" s="611" t="str">
        <f t="shared" si="1912"/>
        <v/>
      </c>
      <c r="BC726" s="651"/>
      <c r="BD726" s="611" t="str">
        <f t="shared" ref="BD726:BT726" si="1913">IF(BD724="","",BD724*BD725)</f>
        <v/>
      </c>
      <c r="BE726" s="611" t="str">
        <f t="shared" si="1913"/>
        <v/>
      </c>
      <c r="BF726" s="611" t="str">
        <f t="shared" si="1913"/>
        <v/>
      </c>
      <c r="BG726" s="611" t="str">
        <f t="shared" si="1913"/>
        <v/>
      </c>
      <c r="BH726" s="611" t="str">
        <f t="shared" si="1913"/>
        <v/>
      </c>
      <c r="BI726" s="611" t="str">
        <f t="shared" si="1913"/>
        <v/>
      </c>
      <c r="BJ726" s="611" t="str">
        <f t="shared" si="1913"/>
        <v/>
      </c>
      <c r="BK726" s="611" t="str">
        <f t="shared" si="1913"/>
        <v/>
      </c>
      <c r="BL726" s="611" t="str">
        <f t="shared" si="1913"/>
        <v/>
      </c>
      <c r="BM726" s="611" t="str">
        <f t="shared" si="1913"/>
        <v/>
      </c>
      <c r="BN726" s="611" t="str">
        <f t="shared" si="1913"/>
        <v/>
      </c>
      <c r="BO726" s="611" t="str">
        <f t="shared" si="1913"/>
        <v/>
      </c>
      <c r="BP726" s="611" t="str">
        <f t="shared" si="1913"/>
        <v/>
      </c>
      <c r="BQ726" s="611" t="str">
        <f t="shared" si="1913"/>
        <v/>
      </c>
      <c r="BR726" s="611" t="str">
        <f t="shared" si="1913"/>
        <v/>
      </c>
      <c r="BS726" s="611" t="str">
        <f t="shared" si="1913"/>
        <v/>
      </c>
      <c r="BT726" s="611" t="str">
        <f t="shared" si="1913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1"/>
        <v/>
      </c>
      <c r="CA726" s="601" t="str">
        <f t="shared" si="1852"/>
        <v/>
      </c>
      <c r="CB726" s="601" t="str">
        <f t="shared" si="1853"/>
        <v/>
      </c>
      <c r="CC726" s="692" t="str">
        <f t="shared" si="1854"/>
        <v/>
      </c>
      <c r="CD726" s="1348" t="str">
        <f t="shared" si="1905"/>
        <v/>
      </c>
      <c r="CE726" s="1349" t="str">
        <f t="shared" si="1904"/>
        <v/>
      </c>
      <c r="CF726" s="1350" t="str">
        <f t="shared" si="1904"/>
        <v/>
      </c>
      <c r="CG726" s="1350" t="str">
        <f t="shared" si="1904"/>
        <v/>
      </c>
      <c r="CH726" s="1350" t="str">
        <f t="shared" si="1904"/>
        <v/>
      </c>
      <c r="CI726" s="1350" t="str">
        <f t="shared" si="1904"/>
        <v/>
      </c>
      <c r="CJ726" s="1350" t="str">
        <f t="shared" si="1904"/>
        <v/>
      </c>
      <c r="CK726" s="1351" t="str">
        <f t="shared" si="1904"/>
        <v/>
      </c>
      <c r="CL726" s="1351" t="str">
        <f t="shared" si="1904"/>
        <v/>
      </c>
      <c r="CM726" s="1351" t="str">
        <f t="shared" si="1904"/>
        <v/>
      </c>
      <c r="CN726" s="1350" t="str">
        <f t="shared" si="1904"/>
        <v/>
      </c>
      <c r="CO726" s="1350" t="str">
        <f t="shared" si="1904"/>
        <v/>
      </c>
      <c r="CP726" s="1350" t="str">
        <f t="shared" si="1904"/>
        <v/>
      </c>
      <c r="CQ726" s="1350" t="str">
        <f t="shared" si="1904"/>
        <v/>
      </c>
      <c r="CR726" s="1350" t="str">
        <f t="shared" si="1904"/>
        <v/>
      </c>
      <c r="CS726" s="1349" t="str">
        <f t="shared" si="1904"/>
        <v/>
      </c>
      <c r="CT726" s="1352" t="str">
        <f t="shared" si="1904"/>
        <v/>
      </c>
      <c r="CU726" s="552" t="str">
        <f t="shared" si="1882"/>
        <v/>
      </c>
      <c r="CV726" s="553" t="str">
        <f t="shared" si="1883"/>
        <v/>
      </c>
      <c r="CW726" s="554" t="str">
        <f t="shared" si="1884"/>
        <v/>
      </c>
      <c r="CX726" s="554" t="str">
        <f t="shared" si="1885"/>
        <v/>
      </c>
      <c r="CY726" s="554" t="str">
        <f t="shared" si="1886"/>
        <v/>
      </c>
      <c r="CZ726" s="554" t="str">
        <f t="shared" si="1887"/>
        <v/>
      </c>
      <c r="DA726" s="554" t="str">
        <f t="shared" si="1888"/>
        <v/>
      </c>
      <c r="DB726" s="555" t="str">
        <f t="shared" si="1889"/>
        <v/>
      </c>
      <c r="DC726" s="555" t="str">
        <f t="shared" si="1890"/>
        <v/>
      </c>
      <c r="DD726" s="555" t="str">
        <f t="shared" si="1891"/>
        <v/>
      </c>
      <c r="DE726" s="554" t="str">
        <f t="shared" si="1892"/>
        <v/>
      </c>
      <c r="DF726" s="554" t="str">
        <f t="shared" si="1893"/>
        <v/>
      </c>
      <c r="DG726" s="554" t="str">
        <f t="shared" si="1894"/>
        <v/>
      </c>
      <c r="DH726" s="554" t="str">
        <f t="shared" si="1895"/>
        <v/>
      </c>
      <c r="DI726" s="554" t="str">
        <f t="shared" si="1896"/>
        <v/>
      </c>
      <c r="DJ726" s="553" t="str">
        <f t="shared" si="1897"/>
        <v/>
      </c>
      <c r="DK726" s="552" t="str">
        <f t="shared" si="1898"/>
        <v/>
      </c>
      <c r="DL726" s="657">
        <f t="shared" si="1899"/>
        <v>0</v>
      </c>
      <c r="DM726" s="106">
        <f t="shared" si="1900"/>
        <v>0</v>
      </c>
      <c r="DN726" s="106">
        <f t="shared" si="1901"/>
        <v>0</v>
      </c>
      <c r="DO726" s="106">
        <f t="shared" si="1902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318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1"/>
        <v/>
      </c>
      <c r="CA727" s="601" t="str">
        <f t="shared" si="1852"/>
        <v/>
      </c>
      <c r="CB727" s="601" t="str">
        <f t="shared" si="1853"/>
        <v/>
      </c>
      <c r="CC727" s="692" t="str">
        <f t="shared" si="1854"/>
        <v/>
      </c>
      <c r="CD727" s="1348" t="str">
        <f t="shared" si="1865"/>
        <v/>
      </c>
      <c r="CE727" s="1349" t="str">
        <f t="shared" si="1866"/>
        <v/>
      </c>
      <c r="CF727" s="1350" t="str">
        <f t="shared" si="1867"/>
        <v/>
      </c>
      <c r="CG727" s="1350" t="str">
        <f t="shared" si="1868"/>
        <v/>
      </c>
      <c r="CH727" s="1350" t="str">
        <f t="shared" si="1869"/>
        <v/>
      </c>
      <c r="CI727" s="1350" t="str">
        <f t="shared" si="1870"/>
        <v/>
      </c>
      <c r="CJ727" s="1350" t="str">
        <f t="shared" si="1871"/>
        <v/>
      </c>
      <c r="CK727" s="1351" t="str">
        <f t="shared" si="1872"/>
        <v/>
      </c>
      <c r="CL727" s="1351" t="str">
        <f t="shared" si="1873"/>
        <v/>
      </c>
      <c r="CM727" s="1351" t="str">
        <f t="shared" si="1874"/>
        <v/>
      </c>
      <c r="CN727" s="1350" t="str">
        <f t="shared" si="1875"/>
        <v/>
      </c>
      <c r="CO727" s="1350" t="str">
        <f t="shared" si="1876"/>
        <v/>
      </c>
      <c r="CP727" s="1350" t="str">
        <f t="shared" si="1877"/>
        <v/>
      </c>
      <c r="CQ727" s="1350" t="str">
        <f t="shared" si="1878"/>
        <v/>
      </c>
      <c r="CR727" s="1350" t="str">
        <f t="shared" si="1879"/>
        <v/>
      </c>
      <c r="CS727" s="1349" t="str">
        <f t="shared" si="1880"/>
        <v/>
      </c>
      <c r="CT727" s="1352" t="str">
        <f t="shared" si="1881"/>
        <v/>
      </c>
      <c r="CU727" s="552" t="str">
        <f t="shared" si="1882"/>
        <v/>
      </c>
      <c r="CV727" s="553" t="str">
        <f t="shared" si="1883"/>
        <v/>
      </c>
      <c r="CW727" s="554" t="str">
        <f t="shared" si="1884"/>
        <v/>
      </c>
      <c r="CX727" s="554" t="str">
        <f t="shared" si="1885"/>
        <v/>
      </c>
      <c r="CY727" s="554" t="str">
        <f t="shared" si="1886"/>
        <v/>
      </c>
      <c r="CZ727" s="554" t="str">
        <f t="shared" si="1887"/>
        <v/>
      </c>
      <c r="DA727" s="554" t="str">
        <f t="shared" si="1888"/>
        <v/>
      </c>
      <c r="DB727" s="555" t="str">
        <f t="shared" si="1889"/>
        <v/>
      </c>
      <c r="DC727" s="555" t="str">
        <f t="shared" si="1890"/>
        <v/>
      </c>
      <c r="DD727" s="555" t="str">
        <f t="shared" si="1891"/>
        <v/>
      </c>
      <c r="DE727" s="554" t="str">
        <f t="shared" si="1892"/>
        <v/>
      </c>
      <c r="DF727" s="554" t="str">
        <f t="shared" si="1893"/>
        <v/>
      </c>
      <c r="DG727" s="554" t="str">
        <f t="shared" si="1894"/>
        <v/>
      </c>
      <c r="DH727" s="554" t="str">
        <f t="shared" si="1895"/>
        <v/>
      </c>
      <c r="DI727" s="554" t="str">
        <f t="shared" si="1896"/>
        <v/>
      </c>
      <c r="DJ727" s="553" t="str">
        <f t="shared" si="1897"/>
        <v/>
      </c>
      <c r="DK727" s="552" t="str">
        <f t="shared" si="1898"/>
        <v/>
      </c>
      <c r="DL727" s="657">
        <f t="shared" si="1899"/>
        <v>0</v>
      </c>
      <c r="DM727" s="106">
        <f t="shared" si="1900"/>
        <v>0</v>
      </c>
      <c r="DN727" s="106">
        <f t="shared" si="1901"/>
        <v>0</v>
      </c>
      <c r="DO727" s="106">
        <f t="shared" si="1902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293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1"/>
        <v/>
      </c>
      <c r="CA728" s="601" t="str">
        <f t="shared" si="1852"/>
        <v/>
      </c>
      <c r="CB728" s="601" t="str">
        <f t="shared" si="1853"/>
        <v/>
      </c>
      <c r="CC728" s="692" t="str">
        <f t="shared" si="1854"/>
        <v/>
      </c>
      <c r="CD728" s="1348" t="str">
        <f t="shared" si="1865"/>
        <v/>
      </c>
      <c r="CE728" s="1349" t="str">
        <f t="shared" si="1866"/>
        <v/>
      </c>
      <c r="CF728" s="1350" t="str">
        <f t="shared" si="1867"/>
        <v/>
      </c>
      <c r="CG728" s="1350" t="str">
        <f t="shared" si="1868"/>
        <v/>
      </c>
      <c r="CH728" s="1350" t="str">
        <f t="shared" si="1869"/>
        <v/>
      </c>
      <c r="CI728" s="1350" t="str">
        <f t="shared" si="1870"/>
        <v/>
      </c>
      <c r="CJ728" s="1350" t="str">
        <f t="shared" si="1871"/>
        <v/>
      </c>
      <c r="CK728" s="1351" t="str">
        <f t="shared" si="1872"/>
        <v/>
      </c>
      <c r="CL728" s="1351" t="str">
        <f t="shared" si="1873"/>
        <v/>
      </c>
      <c r="CM728" s="1351" t="str">
        <f t="shared" si="1874"/>
        <v/>
      </c>
      <c r="CN728" s="1350" t="str">
        <f t="shared" si="1875"/>
        <v/>
      </c>
      <c r="CO728" s="1350" t="str">
        <f t="shared" si="1876"/>
        <v/>
      </c>
      <c r="CP728" s="1350" t="str">
        <f t="shared" si="1877"/>
        <v/>
      </c>
      <c r="CQ728" s="1350" t="str">
        <f t="shared" si="1878"/>
        <v/>
      </c>
      <c r="CR728" s="1350" t="str">
        <f t="shared" si="1879"/>
        <v/>
      </c>
      <c r="CS728" s="1349" t="str">
        <f t="shared" si="1880"/>
        <v/>
      </c>
      <c r="CT728" s="1352" t="str">
        <f t="shared" si="1881"/>
        <v/>
      </c>
      <c r="CU728" s="552" t="str">
        <f t="shared" si="1882"/>
        <v/>
      </c>
      <c r="CV728" s="553" t="str">
        <f t="shared" si="1883"/>
        <v/>
      </c>
      <c r="CW728" s="554" t="str">
        <f t="shared" si="1884"/>
        <v/>
      </c>
      <c r="CX728" s="554" t="str">
        <f t="shared" si="1885"/>
        <v/>
      </c>
      <c r="CY728" s="554" t="str">
        <f t="shared" si="1886"/>
        <v/>
      </c>
      <c r="CZ728" s="554" t="str">
        <f t="shared" si="1887"/>
        <v/>
      </c>
      <c r="DA728" s="554" t="str">
        <f t="shared" si="1888"/>
        <v/>
      </c>
      <c r="DB728" s="555" t="str">
        <f t="shared" si="1889"/>
        <v/>
      </c>
      <c r="DC728" s="555" t="str">
        <f t="shared" si="1890"/>
        <v/>
      </c>
      <c r="DD728" s="555" t="str">
        <f t="shared" si="1891"/>
        <v/>
      </c>
      <c r="DE728" s="554" t="str">
        <f t="shared" si="1892"/>
        <v/>
      </c>
      <c r="DF728" s="554" t="str">
        <f t="shared" si="1893"/>
        <v/>
      </c>
      <c r="DG728" s="554" t="str">
        <f t="shared" si="1894"/>
        <v/>
      </c>
      <c r="DH728" s="554" t="str">
        <f t="shared" si="1895"/>
        <v/>
      </c>
      <c r="DI728" s="554" t="str">
        <f t="shared" si="1896"/>
        <v/>
      </c>
      <c r="DJ728" s="553" t="str">
        <f t="shared" si="1897"/>
        <v/>
      </c>
      <c r="DK728" s="552" t="str">
        <f t="shared" si="1898"/>
        <v/>
      </c>
      <c r="DL728" s="657">
        <f t="shared" si="1899"/>
        <v>0</v>
      </c>
      <c r="DM728" s="106">
        <f t="shared" si="1900"/>
        <v>0</v>
      </c>
      <c r="DN728" s="106">
        <f t="shared" si="1901"/>
        <v>0</v>
      </c>
      <c r="DO728" s="106">
        <f t="shared" si="1902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281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1"/>
        <v/>
      </c>
      <c r="CA729" s="601" t="str">
        <f t="shared" si="1852"/>
        <v/>
      </c>
      <c r="CB729" s="601" t="str">
        <f t="shared" si="1853"/>
        <v/>
      </c>
      <c r="CC729" s="692" t="str">
        <f t="shared" si="1854"/>
        <v/>
      </c>
      <c r="CD729" s="1348" t="str">
        <f t="shared" si="1865"/>
        <v/>
      </c>
      <c r="CE729" s="1349" t="str">
        <f t="shared" si="1866"/>
        <v/>
      </c>
      <c r="CF729" s="1350" t="str">
        <f t="shared" si="1867"/>
        <v/>
      </c>
      <c r="CG729" s="1350" t="str">
        <f t="shared" si="1868"/>
        <v/>
      </c>
      <c r="CH729" s="1350" t="str">
        <f t="shared" si="1869"/>
        <v/>
      </c>
      <c r="CI729" s="1350" t="str">
        <f t="shared" si="1870"/>
        <v/>
      </c>
      <c r="CJ729" s="1350" t="str">
        <f t="shared" si="1871"/>
        <v/>
      </c>
      <c r="CK729" s="1351" t="str">
        <f t="shared" si="1872"/>
        <v/>
      </c>
      <c r="CL729" s="1351" t="str">
        <f t="shared" si="1873"/>
        <v/>
      </c>
      <c r="CM729" s="1351" t="str">
        <f t="shared" si="1874"/>
        <v/>
      </c>
      <c r="CN729" s="1350" t="str">
        <f t="shared" si="1875"/>
        <v/>
      </c>
      <c r="CO729" s="1350" t="str">
        <f t="shared" si="1876"/>
        <v/>
      </c>
      <c r="CP729" s="1350" t="str">
        <f t="shared" si="1877"/>
        <v/>
      </c>
      <c r="CQ729" s="1350" t="str">
        <f t="shared" si="1878"/>
        <v/>
      </c>
      <c r="CR729" s="1350" t="str">
        <f t="shared" si="1879"/>
        <v/>
      </c>
      <c r="CS729" s="1349" t="str">
        <f t="shared" si="1880"/>
        <v/>
      </c>
      <c r="CT729" s="1352" t="str">
        <f t="shared" si="1881"/>
        <v/>
      </c>
      <c r="CU729" s="552" t="str">
        <f t="shared" si="1882"/>
        <v/>
      </c>
      <c r="CV729" s="553" t="str">
        <f t="shared" si="1883"/>
        <v/>
      </c>
      <c r="CW729" s="554" t="str">
        <f t="shared" si="1884"/>
        <v/>
      </c>
      <c r="CX729" s="554" t="str">
        <f t="shared" si="1885"/>
        <v/>
      </c>
      <c r="CY729" s="554" t="str">
        <f t="shared" si="1886"/>
        <v/>
      </c>
      <c r="CZ729" s="554" t="str">
        <f t="shared" si="1887"/>
        <v/>
      </c>
      <c r="DA729" s="554" t="str">
        <f t="shared" si="1888"/>
        <v/>
      </c>
      <c r="DB729" s="555" t="str">
        <f t="shared" si="1889"/>
        <v/>
      </c>
      <c r="DC729" s="555" t="str">
        <f t="shared" si="1890"/>
        <v/>
      </c>
      <c r="DD729" s="555" t="str">
        <f t="shared" si="1891"/>
        <v/>
      </c>
      <c r="DE729" s="554" t="str">
        <f t="shared" si="1892"/>
        <v/>
      </c>
      <c r="DF729" s="554" t="str">
        <f t="shared" si="1893"/>
        <v/>
      </c>
      <c r="DG729" s="554" t="str">
        <f t="shared" si="1894"/>
        <v/>
      </c>
      <c r="DH729" s="554" t="str">
        <f t="shared" si="1895"/>
        <v/>
      </c>
      <c r="DI729" s="554" t="str">
        <f t="shared" si="1896"/>
        <v/>
      </c>
      <c r="DJ729" s="553" t="str">
        <f t="shared" si="1897"/>
        <v/>
      </c>
      <c r="DK729" s="552" t="str">
        <f t="shared" si="1898"/>
        <v/>
      </c>
      <c r="DL729" s="657">
        <f t="shared" si="1899"/>
        <v>0</v>
      </c>
      <c r="DM729" s="106">
        <f t="shared" si="1900"/>
        <v>0</v>
      </c>
      <c r="DN729" s="106">
        <f t="shared" si="1901"/>
        <v>0</v>
      </c>
      <c r="DO729" s="106">
        <f t="shared" si="1902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310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1"/>
        <v/>
      </c>
      <c r="CA730" s="601" t="str">
        <f t="shared" si="1852"/>
        <v/>
      </c>
      <c r="CB730" s="601" t="str">
        <f t="shared" si="1853"/>
        <v/>
      </c>
      <c r="CC730" s="692" t="str">
        <f t="shared" si="1854"/>
        <v/>
      </c>
      <c r="CD730" s="1348" t="str">
        <f t="shared" si="1865"/>
        <v/>
      </c>
      <c r="CE730" s="1349" t="str">
        <f t="shared" si="1866"/>
        <v/>
      </c>
      <c r="CF730" s="1350" t="str">
        <f t="shared" si="1867"/>
        <v/>
      </c>
      <c r="CG730" s="1350" t="str">
        <f t="shared" si="1868"/>
        <v/>
      </c>
      <c r="CH730" s="1350" t="str">
        <f t="shared" si="1869"/>
        <v/>
      </c>
      <c r="CI730" s="1350" t="str">
        <f t="shared" si="1870"/>
        <v/>
      </c>
      <c r="CJ730" s="1350" t="str">
        <f t="shared" si="1871"/>
        <v/>
      </c>
      <c r="CK730" s="1351" t="str">
        <f t="shared" si="1872"/>
        <v/>
      </c>
      <c r="CL730" s="1351" t="str">
        <f t="shared" si="1873"/>
        <v/>
      </c>
      <c r="CM730" s="1351" t="str">
        <f t="shared" si="1874"/>
        <v/>
      </c>
      <c r="CN730" s="1350" t="str">
        <f t="shared" si="1875"/>
        <v/>
      </c>
      <c r="CO730" s="1350" t="str">
        <f t="shared" si="1876"/>
        <v/>
      </c>
      <c r="CP730" s="1350" t="str">
        <f t="shared" si="1877"/>
        <v/>
      </c>
      <c r="CQ730" s="1350" t="str">
        <f t="shared" si="1878"/>
        <v/>
      </c>
      <c r="CR730" s="1350" t="str">
        <f t="shared" si="1879"/>
        <v/>
      </c>
      <c r="CS730" s="1349" t="str">
        <f t="shared" si="1880"/>
        <v/>
      </c>
      <c r="CT730" s="1352" t="str">
        <f t="shared" si="1881"/>
        <v/>
      </c>
      <c r="CU730" s="552" t="str">
        <f t="shared" si="1882"/>
        <v/>
      </c>
      <c r="CV730" s="553" t="str">
        <f t="shared" si="1883"/>
        <v/>
      </c>
      <c r="CW730" s="554" t="str">
        <f t="shared" si="1884"/>
        <v/>
      </c>
      <c r="CX730" s="554" t="str">
        <f t="shared" si="1885"/>
        <v/>
      </c>
      <c r="CY730" s="554" t="str">
        <f t="shared" si="1886"/>
        <v/>
      </c>
      <c r="CZ730" s="554" t="str">
        <f t="shared" si="1887"/>
        <v/>
      </c>
      <c r="DA730" s="554" t="str">
        <f t="shared" si="1888"/>
        <v/>
      </c>
      <c r="DB730" s="555" t="str">
        <f t="shared" si="1889"/>
        <v/>
      </c>
      <c r="DC730" s="555" t="str">
        <f t="shared" si="1890"/>
        <v/>
      </c>
      <c r="DD730" s="555" t="str">
        <f t="shared" si="1891"/>
        <v/>
      </c>
      <c r="DE730" s="554" t="str">
        <f t="shared" si="1892"/>
        <v/>
      </c>
      <c r="DF730" s="554" t="str">
        <f t="shared" si="1893"/>
        <v/>
      </c>
      <c r="DG730" s="554" t="str">
        <f t="shared" si="1894"/>
        <v/>
      </c>
      <c r="DH730" s="554" t="str">
        <f t="shared" si="1895"/>
        <v/>
      </c>
      <c r="DI730" s="554" t="str">
        <f t="shared" si="1896"/>
        <v/>
      </c>
      <c r="DJ730" s="553" t="str">
        <f t="shared" si="1897"/>
        <v/>
      </c>
      <c r="DK730" s="552" t="str">
        <f t="shared" si="1898"/>
        <v/>
      </c>
      <c r="DL730" s="657">
        <f t="shared" si="1899"/>
        <v>0</v>
      </c>
      <c r="DM730" s="106">
        <f t="shared" si="1900"/>
        <v>0</v>
      </c>
      <c r="DN730" s="106">
        <f t="shared" si="1901"/>
        <v>0</v>
      </c>
      <c r="DO730" s="106">
        <f t="shared" si="1902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311</v>
      </c>
      <c r="B731" s="610" t="str">
        <f t="shared" ref="B731:R731" si="1914">IF(B728="","",B727*B728*B729*B730)</f>
        <v/>
      </c>
      <c r="C731" s="610" t="str">
        <f t="shared" si="1914"/>
        <v/>
      </c>
      <c r="D731" s="610" t="str">
        <f t="shared" si="1914"/>
        <v/>
      </c>
      <c r="E731" s="610" t="str">
        <f t="shared" si="1914"/>
        <v/>
      </c>
      <c r="F731" s="610" t="str">
        <f t="shared" si="1914"/>
        <v/>
      </c>
      <c r="G731" s="610" t="str">
        <f t="shared" si="1914"/>
        <v/>
      </c>
      <c r="H731" s="610" t="str">
        <f t="shared" si="1914"/>
        <v/>
      </c>
      <c r="I731" s="610" t="str">
        <f t="shared" si="1914"/>
        <v/>
      </c>
      <c r="J731" s="610" t="str">
        <f t="shared" si="1914"/>
        <v/>
      </c>
      <c r="K731" s="610" t="str">
        <f t="shared" si="1914"/>
        <v/>
      </c>
      <c r="L731" s="610" t="str">
        <f t="shared" si="1914"/>
        <v/>
      </c>
      <c r="M731" s="610" t="str">
        <f t="shared" si="1914"/>
        <v/>
      </c>
      <c r="N731" s="610" t="str">
        <f t="shared" si="1914"/>
        <v/>
      </c>
      <c r="O731" s="610" t="str">
        <f t="shared" si="1914"/>
        <v/>
      </c>
      <c r="P731" s="610" t="str">
        <f t="shared" si="1914"/>
        <v/>
      </c>
      <c r="Q731" s="610" t="str">
        <f t="shared" si="1914"/>
        <v/>
      </c>
      <c r="R731" s="610" t="str">
        <f t="shared" si="1914"/>
        <v/>
      </c>
      <c r="S731" s="778"/>
      <c r="T731" s="610" t="str">
        <f t="shared" ref="T731:AJ731" si="1915">IF(T728="","",T727*T728*T729*T730)</f>
        <v/>
      </c>
      <c r="U731" s="610" t="str">
        <f t="shared" si="1915"/>
        <v/>
      </c>
      <c r="V731" s="610" t="str">
        <f t="shared" si="1915"/>
        <v/>
      </c>
      <c r="W731" s="610" t="str">
        <f t="shared" si="1915"/>
        <v/>
      </c>
      <c r="X731" s="610" t="str">
        <f t="shared" si="1915"/>
        <v/>
      </c>
      <c r="Y731" s="610" t="str">
        <f t="shared" si="1915"/>
        <v/>
      </c>
      <c r="Z731" s="610" t="str">
        <f t="shared" si="1915"/>
        <v/>
      </c>
      <c r="AA731" s="610" t="str">
        <f t="shared" si="1915"/>
        <v/>
      </c>
      <c r="AB731" s="610" t="str">
        <f t="shared" si="1915"/>
        <v/>
      </c>
      <c r="AC731" s="610" t="str">
        <f t="shared" si="1915"/>
        <v/>
      </c>
      <c r="AD731" s="610" t="str">
        <f t="shared" si="1915"/>
        <v/>
      </c>
      <c r="AE731" s="610" t="str">
        <f t="shared" si="1915"/>
        <v/>
      </c>
      <c r="AF731" s="610" t="str">
        <f t="shared" si="1915"/>
        <v/>
      </c>
      <c r="AG731" s="610" t="str">
        <f t="shared" si="1915"/>
        <v/>
      </c>
      <c r="AH731" s="610" t="str">
        <f t="shared" si="1915"/>
        <v/>
      </c>
      <c r="AI731" s="610" t="str">
        <f t="shared" si="1915"/>
        <v/>
      </c>
      <c r="AJ731" s="610" t="str">
        <f t="shared" si="1915"/>
        <v/>
      </c>
      <c r="AK731" s="778"/>
      <c r="AL731" s="610" t="str">
        <f t="shared" ref="AL731:BB731" si="1916">IF(AL728="","",AL727*AL728*AL729*AL730)</f>
        <v/>
      </c>
      <c r="AM731" s="610" t="str">
        <f t="shared" si="1916"/>
        <v/>
      </c>
      <c r="AN731" s="610" t="str">
        <f t="shared" si="1916"/>
        <v/>
      </c>
      <c r="AO731" s="610" t="str">
        <f t="shared" si="1916"/>
        <v/>
      </c>
      <c r="AP731" s="610" t="str">
        <f t="shared" si="1916"/>
        <v/>
      </c>
      <c r="AQ731" s="610" t="str">
        <f t="shared" si="1916"/>
        <v/>
      </c>
      <c r="AR731" s="610" t="str">
        <f t="shared" si="1916"/>
        <v/>
      </c>
      <c r="AS731" s="610" t="str">
        <f t="shared" si="1916"/>
        <v/>
      </c>
      <c r="AT731" s="610" t="str">
        <f t="shared" si="1916"/>
        <v/>
      </c>
      <c r="AU731" s="610" t="str">
        <f t="shared" si="1916"/>
        <v/>
      </c>
      <c r="AV731" s="610" t="str">
        <f t="shared" si="1916"/>
        <v/>
      </c>
      <c r="AW731" s="610" t="str">
        <f t="shared" si="1916"/>
        <v/>
      </c>
      <c r="AX731" s="610" t="str">
        <f t="shared" si="1916"/>
        <v/>
      </c>
      <c r="AY731" s="610" t="str">
        <f t="shared" si="1916"/>
        <v/>
      </c>
      <c r="AZ731" s="610" t="str">
        <f t="shared" si="1916"/>
        <v/>
      </c>
      <c r="BA731" s="610" t="str">
        <f t="shared" si="1916"/>
        <v/>
      </c>
      <c r="BB731" s="610" t="str">
        <f t="shared" si="1916"/>
        <v/>
      </c>
      <c r="BC731" s="778"/>
      <c r="BD731" s="610" t="str">
        <f t="shared" ref="BD731:BT731" si="1917">IF(BD728="","",BD727*BD728*BD729*BD730)</f>
        <v/>
      </c>
      <c r="BE731" s="610" t="str">
        <f t="shared" si="1917"/>
        <v/>
      </c>
      <c r="BF731" s="610" t="str">
        <f t="shared" si="1917"/>
        <v/>
      </c>
      <c r="BG731" s="610" t="str">
        <f t="shared" si="1917"/>
        <v/>
      </c>
      <c r="BH731" s="610" t="str">
        <f t="shared" si="1917"/>
        <v/>
      </c>
      <c r="BI731" s="610" t="str">
        <f t="shared" si="1917"/>
        <v/>
      </c>
      <c r="BJ731" s="610" t="str">
        <f t="shared" si="1917"/>
        <v/>
      </c>
      <c r="BK731" s="610" t="str">
        <f t="shared" si="1917"/>
        <v/>
      </c>
      <c r="BL731" s="610" t="str">
        <f t="shared" si="1917"/>
        <v/>
      </c>
      <c r="BM731" s="610" t="str">
        <f t="shared" si="1917"/>
        <v/>
      </c>
      <c r="BN731" s="610" t="str">
        <f t="shared" si="1917"/>
        <v/>
      </c>
      <c r="BO731" s="610" t="str">
        <f t="shared" si="1917"/>
        <v/>
      </c>
      <c r="BP731" s="610" t="str">
        <f t="shared" si="1917"/>
        <v/>
      </c>
      <c r="BQ731" s="610" t="str">
        <f t="shared" si="1917"/>
        <v/>
      </c>
      <c r="BR731" s="610" t="str">
        <f t="shared" si="1917"/>
        <v/>
      </c>
      <c r="BS731" s="610" t="str">
        <f t="shared" si="1917"/>
        <v/>
      </c>
      <c r="BT731" s="610" t="str">
        <f t="shared" si="1917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1"/>
        <v/>
      </c>
      <c r="CA731" s="601" t="str">
        <f t="shared" si="1852"/>
        <v/>
      </c>
      <c r="CB731" s="601" t="str">
        <f t="shared" si="1853"/>
        <v/>
      </c>
      <c r="CC731" s="692" t="str">
        <f t="shared" si="1854"/>
        <v/>
      </c>
      <c r="CD731" s="1348" t="str">
        <f t="shared" si="1865"/>
        <v/>
      </c>
      <c r="CE731" s="1349" t="str">
        <f t="shared" si="1866"/>
        <v/>
      </c>
      <c r="CF731" s="1350" t="str">
        <f t="shared" si="1867"/>
        <v/>
      </c>
      <c r="CG731" s="1350" t="str">
        <f t="shared" si="1868"/>
        <v/>
      </c>
      <c r="CH731" s="1350" t="str">
        <f t="shared" si="1869"/>
        <v/>
      </c>
      <c r="CI731" s="1350" t="str">
        <f t="shared" si="1870"/>
        <v/>
      </c>
      <c r="CJ731" s="1350" t="str">
        <f t="shared" si="1871"/>
        <v/>
      </c>
      <c r="CK731" s="1351" t="str">
        <f t="shared" si="1872"/>
        <v/>
      </c>
      <c r="CL731" s="1351" t="str">
        <f t="shared" si="1873"/>
        <v/>
      </c>
      <c r="CM731" s="1351" t="str">
        <f t="shared" si="1874"/>
        <v/>
      </c>
      <c r="CN731" s="1350" t="str">
        <f t="shared" si="1875"/>
        <v/>
      </c>
      <c r="CO731" s="1350" t="str">
        <f t="shared" si="1876"/>
        <v/>
      </c>
      <c r="CP731" s="1350" t="str">
        <f t="shared" si="1877"/>
        <v/>
      </c>
      <c r="CQ731" s="1350" t="str">
        <f t="shared" si="1878"/>
        <v/>
      </c>
      <c r="CR731" s="1350" t="str">
        <f t="shared" si="1879"/>
        <v/>
      </c>
      <c r="CS731" s="1349" t="str">
        <f t="shared" si="1880"/>
        <v/>
      </c>
      <c r="CT731" s="1352" t="str">
        <f t="shared" si="1881"/>
        <v/>
      </c>
      <c r="CU731" s="552" t="str">
        <f t="shared" si="1882"/>
        <v/>
      </c>
      <c r="CV731" s="553" t="str">
        <f t="shared" si="1883"/>
        <v/>
      </c>
      <c r="CW731" s="554" t="str">
        <f t="shared" si="1884"/>
        <v/>
      </c>
      <c r="CX731" s="554" t="str">
        <f t="shared" si="1885"/>
        <v/>
      </c>
      <c r="CY731" s="554" t="str">
        <f t="shared" si="1886"/>
        <v/>
      </c>
      <c r="CZ731" s="554" t="str">
        <f t="shared" si="1887"/>
        <v/>
      </c>
      <c r="DA731" s="554" t="str">
        <f t="shared" si="1888"/>
        <v/>
      </c>
      <c r="DB731" s="555" t="str">
        <f t="shared" si="1889"/>
        <v/>
      </c>
      <c r="DC731" s="555" t="str">
        <f t="shared" si="1890"/>
        <v/>
      </c>
      <c r="DD731" s="555" t="str">
        <f t="shared" si="1891"/>
        <v/>
      </c>
      <c r="DE731" s="554" t="str">
        <f t="shared" si="1892"/>
        <v/>
      </c>
      <c r="DF731" s="554" t="str">
        <f t="shared" si="1893"/>
        <v/>
      </c>
      <c r="DG731" s="554" t="str">
        <f t="shared" si="1894"/>
        <v/>
      </c>
      <c r="DH731" s="554" t="str">
        <f t="shared" si="1895"/>
        <v/>
      </c>
      <c r="DI731" s="554" t="str">
        <f t="shared" si="1896"/>
        <v/>
      </c>
      <c r="DJ731" s="553" t="str">
        <f t="shared" si="1897"/>
        <v/>
      </c>
      <c r="DK731" s="552" t="str">
        <f t="shared" si="1898"/>
        <v/>
      </c>
      <c r="DL731" s="657">
        <f t="shared" si="1899"/>
        <v>0</v>
      </c>
      <c r="DM731" s="106">
        <f t="shared" si="1900"/>
        <v>0</v>
      </c>
      <c r="DN731" s="106">
        <f t="shared" si="1901"/>
        <v>0</v>
      </c>
      <c r="DO731" s="106">
        <f t="shared" si="1902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319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3"/>
      <c r="CE732" s="1373"/>
      <c r="CF732" s="1373"/>
      <c r="CG732" s="1373"/>
      <c r="CH732" s="1373"/>
      <c r="CI732" s="1373"/>
      <c r="CJ732" s="1373"/>
      <c r="CK732" s="1373"/>
      <c r="CL732" s="1373"/>
      <c r="CM732" s="1373"/>
      <c r="CN732" s="1373"/>
      <c r="CO732" s="1373"/>
      <c r="CP732" s="1373"/>
      <c r="CQ732" s="1373"/>
      <c r="CR732" s="1373"/>
      <c r="CS732" s="1373"/>
      <c r="CT732" s="1374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293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18">IF(DL733&lt;3,"",(SUM(B733:R733)-MIN(B733:R733)-MAX(B733:R733))/(DL733-2))</f>
        <v/>
      </c>
      <c r="CA733" s="601" t="str">
        <f t="shared" ref="CA733:CA742" si="1919">IF(DM733&lt;3,"",(SUM(T733:AJ733)-MIN(T733:AJ733)-MAX(T733:AJ733))/(DM733-2))</f>
        <v/>
      </c>
      <c r="CB733" s="601" t="str">
        <f t="shared" ref="CB733:CB742" si="1920">IF(DN733&lt;3,"",(SUM(AL733:BB733)-MIN(AL733:BB733)-MAX(AL733:BB733))/(DN733-2))</f>
        <v/>
      </c>
      <c r="CC733" s="692" t="str">
        <f t="shared" ref="CC733:CC742" si="1921">IF(DO733&lt;3,"",(SUM(BD733:BT733)-MIN(BD733:BT733)-MAX(BD733:BT733))/(DO733-2))</f>
        <v/>
      </c>
      <c r="CD733" s="1348" t="str">
        <f t="shared" ref="CD733:CS733" si="192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9" t="str">
        <f t="shared" si="1922"/>
        <v/>
      </c>
      <c r="CF733" s="1350" t="str">
        <f t="shared" si="1922"/>
        <v/>
      </c>
      <c r="CG733" s="1350" t="str">
        <f t="shared" si="1922"/>
        <v/>
      </c>
      <c r="CH733" s="1350" t="str">
        <f t="shared" si="1922"/>
        <v/>
      </c>
      <c r="CI733" s="1350" t="str">
        <f t="shared" si="1922"/>
        <v/>
      </c>
      <c r="CJ733" s="1350" t="str">
        <f t="shared" si="1922"/>
        <v/>
      </c>
      <c r="CK733" s="1351" t="str">
        <f t="shared" si="1922"/>
        <v/>
      </c>
      <c r="CL733" s="1351" t="str">
        <f t="shared" si="1922"/>
        <v/>
      </c>
      <c r="CM733" s="1351" t="str">
        <f t="shared" si="1922"/>
        <v/>
      </c>
      <c r="CN733" s="1350" t="str">
        <f t="shared" si="1922"/>
        <v/>
      </c>
      <c r="CO733" s="1350" t="str">
        <f t="shared" si="1922"/>
        <v/>
      </c>
      <c r="CP733" s="1350" t="str">
        <f t="shared" si="1922"/>
        <v/>
      </c>
      <c r="CQ733" s="1350" t="str">
        <f t="shared" si="1922"/>
        <v/>
      </c>
      <c r="CR733" s="1350" t="str">
        <f t="shared" si="1922"/>
        <v/>
      </c>
      <c r="CS733" s="1349" t="str">
        <f t="shared" si="1922"/>
        <v/>
      </c>
      <c r="CT733" s="1352" t="str">
        <f t="shared" ref="CE733:CT736" si="192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4"/>
        <v/>
      </c>
      <c r="CW733" s="554" t="str">
        <f t="shared" si="1924"/>
        <v/>
      </c>
      <c r="CX733" s="554" t="str">
        <f t="shared" si="1924"/>
        <v/>
      </c>
      <c r="CY733" s="554" t="str">
        <f t="shared" si="1924"/>
        <v/>
      </c>
      <c r="CZ733" s="554" t="str">
        <f t="shared" si="1924"/>
        <v/>
      </c>
      <c r="DA733" s="554" t="str">
        <f t="shared" si="1924"/>
        <v/>
      </c>
      <c r="DB733" s="555" t="str">
        <f t="shared" si="1924"/>
        <v/>
      </c>
      <c r="DC733" s="555" t="str">
        <f t="shared" si="1924"/>
        <v/>
      </c>
      <c r="DD733" s="555" t="str">
        <f t="shared" si="1924"/>
        <v/>
      </c>
      <c r="DE733" s="554" t="str">
        <f t="shared" ref="DE733:DK736" si="192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5"/>
        <v/>
      </c>
      <c r="DG733" s="554" t="str">
        <f t="shared" si="1925"/>
        <v/>
      </c>
      <c r="DH733" s="554" t="str">
        <f t="shared" si="1925"/>
        <v/>
      </c>
      <c r="DI733" s="554" t="str">
        <f t="shared" si="1925"/>
        <v/>
      </c>
      <c r="DJ733" s="553" t="str">
        <f t="shared" si="1925"/>
        <v/>
      </c>
      <c r="DK733" s="552" t="str">
        <f t="shared" si="192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281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18"/>
        <v/>
      </c>
      <c r="CA734" s="601" t="str">
        <f t="shared" si="1919"/>
        <v/>
      </c>
      <c r="CB734" s="601" t="str">
        <f t="shared" si="1920"/>
        <v/>
      </c>
      <c r="CC734" s="692" t="str">
        <f t="shared" si="1921"/>
        <v/>
      </c>
      <c r="CD734" s="134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1923"/>
        <v/>
      </c>
      <c r="CF734" s="1350" t="str">
        <f t="shared" si="1923"/>
        <v/>
      </c>
      <c r="CG734" s="1350" t="str">
        <f t="shared" si="1923"/>
        <v/>
      </c>
      <c r="CH734" s="1350" t="str">
        <f t="shared" si="1923"/>
        <v/>
      </c>
      <c r="CI734" s="1350" t="str">
        <f t="shared" si="1923"/>
        <v/>
      </c>
      <c r="CJ734" s="1350" t="str">
        <f t="shared" si="1923"/>
        <v/>
      </c>
      <c r="CK734" s="1351" t="str">
        <f t="shared" si="1923"/>
        <v/>
      </c>
      <c r="CL734" s="1351" t="str">
        <f t="shared" si="1923"/>
        <v/>
      </c>
      <c r="CM734" s="1351" t="str">
        <f t="shared" si="1923"/>
        <v/>
      </c>
      <c r="CN734" s="1350" t="str">
        <f t="shared" si="1923"/>
        <v/>
      </c>
      <c r="CO734" s="1350" t="str">
        <f t="shared" si="1923"/>
        <v/>
      </c>
      <c r="CP734" s="1350" t="str">
        <f t="shared" si="1923"/>
        <v/>
      </c>
      <c r="CQ734" s="1350" t="str">
        <f t="shared" si="1923"/>
        <v/>
      </c>
      <c r="CR734" s="1350" t="str">
        <f t="shared" si="1923"/>
        <v/>
      </c>
      <c r="CS734" s="1349" t="str">
        <f t="shared" si="1923"/>
        <v/>
      </c>
      <c r="CT734" s="1352" t="str">
        <f t="shared" si="1923"/>
        <v/>
      </c>
      <c r="CU734" s="552" t="str">
        <f t="shared" si="1924"/>
        <v/>
      </c>
      <c r="CV734" s="553" t="str">
        <f t="shared" si="1924"/>
        <v/>
      </c>
      <c r="CW734" s="554" t="str">
        <f t="shared" si="1924"/>
        <v/>
      </c>
      <c r="CX734" s="554" t="str">
        <f t="shared" si="1924"/>
        <v/>
      </c>
      <c r="CY734" s="554" t="str">
        <f t="shared" si="1924"/>
        <v/>
      </c>
      <c r="CZ734" s="554" t="str">
        <f t="shared" si="1924"/>
        <v/>
      </c>
      <c r="DA734" s="554" t="str">
        <f t="shared" si="1924"/>
        <v/>
      </c>
      <c r="DB734" s="555" t="str">
        <f t="shared" si="1924"/>
        <v/>
      </c>
      <c r="DC734" s="555" t="str">
        <f t="shared" si="1924"/>
        <v/>
      </c>
      <c r="DD734" s="555" t="str">
        <f t="shared" si="1924"/>
        <v/>
      </c>
      <c r="DE734" s="554" t="str">
        <f t="shared" si="1925"/>
        <v/>
      </c>
      <c r="DF734" s="554" t="str">
        <f t="shared" si="1925"/>
        <v/>
      </c>
      <c r="DG734" s="554" t="str">
        <f t="shared" si="1925"/>
        <v/>
      </c>
      <c r="DH734" s="554" t="str">
        <f t="shared" si="1925"/>
        <v/>
      </c>
      <c r="DI734" s="554" t="str">
        <f t="shared" si="1925"/>
        <v/>
      </c>
      <c r="DJ734" s="553" t="str">
        <f t="shared" si="1925"/>
        <v/>
      </c>
      <c r="DK734" s="552" t="str">
        <f t="shared" si="192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310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18"/>
        <v/>
      </c>
      <c r="CA735" s="601" t="str">
        <f t="shared" si="1919"/>
        <v/>
      </c>
      <c r="CB735" s="601" t="str">
        <f t="shared" si="1920"/>
        <v/>
      </c>
      <c r="CC735" s="692" t="str">
        <f t="shared" si="192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1923"/>
        <v/>
      </c>
      <c r="CF735" s="1350" t="str">
        <f t="shared" si="1923"/>
        <v/>
      </c>
      <c r="CG735" s="1350" t="str">
        <f t="shared" si="1923"/>
        <v/>
      </c>
      <c r="CH735" s="1350" t="str">
        <f t="shared" si="1923"/>
        <v/>
      </c>
      <c r="CI735" s="1350" t="str">
        <f t="shared" si="1923"/>
        <v/>
      </c>
      <c r="CJ735" s="1350" t="str">
        <f t="shared" si="1923"/>
        <v/>
      </c>
      <c r="CK735" s="1351" t="str">
        <f t="shared" si="1923"/>
        <v/>
      </c>
      <c r="CL735" s="1351" t="str">
        <f t="shared" si="1923"/>
        <v/>
      </c>
      <c r="CM735" s="1351" t="str">
        <f t="shared" si="1923"/>
        <v/>
      </c>
      <c r="CN735" s="1350" t="str">
        <f t="shared" si="1923"/>
        <v/>
      </c>
      <c r="CO735" s="1350" t="str">
        <f t="shared" si="1923"/>
        <v/>
      </c>
      <c r="CP735" s="1350" t="str">
        <f t="shared" si="1923"/>
        <v/>
      </c>
      <c r="CQ735" s="1350" t="str">
        <f t="shared" si="1923"/>
        <v/>
      </c>
      <c r="CR735" s="1350" t="str">
        <f t="shared" si="1923"/>
        <v/>
      </c>
      <c r="CS735" s="1349" t="str">
        <f t="shared" si="1923"/>
        <v/>
      </c>
      <c r="CT735" s="1352" t="str">
        <f t="shared" si="1923"/>
        <v/>
      </c>
      <c r="CU735" s="552" t="str">
        <f t="shared" si="1924"/>
        <v/>
      </c>
      <c r="CV735" s="553" t="str">
        <f t="shared" si="1924"/>
        <v/>
      </c>
      <c r="CW735" s="554" t="str">
        <f t="shared" si="1924"/>
        <v/>
      </c>
      <c r="CX735" s="554" t="str">
        <f t="shared" si="1924"/>
        <v/>
      </c>
      <c r="CY735" s="554" t="str">
        <f t="shared" si="1924"/>
        <v/>
      </c>
      <c r="CZ735" s="554" t="str">
        <f t="shared" si="1924"/>
        <v/>
      </c>
      <c r="DA735" s="554" t="str">
        <f t="shared" si="1924"/>
        <v/>
      </c>
      <c r="DB735" s="555" t="str">
        <f t="shared" si="1924"/>
        <v/>
      </c>
      <c r="DC735" s="555" t="str">
        <f t="shared" si="1924"/>
        <v/>
      </c>
      <c r="DD735" s="555" t="str">
        <f t="shared" si="1924"/>
        <v/>
      </c>
      <c r="DE735" s="554" t="str">
        <f t="shared" si="1925"/>
        <v/>
      </c>
      <c r="DF735" s="554" t="str">
        <f t="shared" si="1925"/>
        <v/>
      </c>
      <c r="DG735" s="554" t="str">
        <f t="shared" si="1925"/>
        <v/>
      </c>
      <c r="DH735" s="554" t="str">
        <f t="shared" si="1925"/>
        <v/>
      </c>
      <c r="DI735" s="554" t="str">
        <f t="shared" si="1925"/>
        <v/>
      </c>
      <c r="DJ735" s="553" t="str">
        <f t="shared" si="1925"/>
        <v/>
      </c>
      <c r="DK735" s="552" t="str">
        <f t="shared" si="192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311</v>
      </c>
      <c r="B736" s="611" t="str">
        <f t="shared" ref="B736:R736" si="1926">IF(B733="","",B732*B733*B734*B735)</f>
        <v/>
      </c>
      <c r="C736" s="611" t="str">
        <f t="shared" si="1926"/>
        <v/>
      </c>
      <c r="D736" s="611" t="str">
        <f t="shared" si="1926"/>
        <v/>
      </c>
      <c r="E736" s="611" t="str">
        <f t="shared" si="1926"/>
        <v/>
      </c>
      <c r="F736" s="611" t="str">
        <f t="shared" si="1926"/>
        <v/>
      </c>
      <c r="G736" s="611" t="str">
        <f t="shared" si="1926"/>
        <v/>
      </c>
      <c r="H736" s="611" t="str">
        <f t="shared" si="1926"/>
        <v/>
      </c>
      <c r="I736" s="611" t="str">
        <f t="shared" si="1926"/>
        <v/>
      </c>
      <c r="J736" s="611" t="str">
        <f t="shared" si="1926"/>
        <v/>
      </c>
      <c r="K736" s="611" t="str">
        <f t="shared" si="1926"/>
        <v/>
      </c>
      <c r="L736" s="611" t="str">
        <f t="shared" si="1926"/>
        <v/>
      </c>
      <c r="M736" s="611" t="str">
        <f t="shared" si="1926"/>
        <v/>
      </c>
      <c r="N736" s="611" t="str">
        <f t="shared" si="1926"/>
        <v/>
      </c>
      <c r="O736" s="611" t="str">
        <f t="shared" si="1926"/>
        <v/>
      </c>
      <c r="P736" s="611" t="str">
        <f t="shared" si="1926"/>
        <v/>
      </c>
      <c r="Q736" s="611" t="str">
        <f t="shared" si="1926"/>
        <v/>
      </c>
      <c r="R736" s="611" t="str">
        <f t="shared" si="1926"/>
        <v/>
      </c>
      <c r="S736" s="651"/>
      <c r="T736" s="611" t="str">
        <f t="shared" ref="T736:AJ736" si="1927">IF(T733="","",T732*T733*T734*T735)</f>
        <v/>
      </c>
      <c r="U736" s="611" t="str">
        <f t="shared" si="1927"/>
        <v/>
      </c>
      <c r="V736" s="611" t="str">
        <f t="shared" si="1927"/>
        <v/>
      </c>
      <c r="W736" s="611" t="str">
        <f t="shared" si="1927"/>
        <v/>
      </c>
      <c r="X736" s="611" t="str">
        <f t="shared" si="1927"/>
        <v/>
      </c>
      <c r="Y736" s="611" t="str">
        <f t="shared" si="1927"/>
        <v/>
      </c>
      <c r="Z736" s="611" t="str">
        <f t="shared" si="1927"/>
        <v/>
      </c>
      <c r="AA736" s="611" t="str">
        <f t="shared" si="1927"/>
        <v/>
      </c>
      <c r="AB736" s="611" t="str">
        <f t="shared" si="1927"/>
        <v/>
      </c>
      <c r="AC736" s="611" t="str">
        <f t="shared" si="1927"/>
        <v/>
      </c>
      <c r="AD736" s="611" t="str">
        <f t="shared" si="1927"/>
        <v/>
      </c>
      <c r="AE736" s="611" t="str">
        <f t="shared" si="1927"/>
        <v/>
      </c>
      <c r="AF736" s="611" t="str">
        <f t="shared" si="1927"/>
        <v/>
      </c>
      <c r="AG736" s="611" t="str">
        <f t="shared" si="1927"/>
        <v/>
      </c>
      <c r="AH736" s="611" t="str">
        <f t="shared" si="1927"/>
        <v/>
      </c>
      <c r="AI736" s="611" t="str">
        <f t="shared" si="1927"/>
        <v/>
      </c>
      <c r="AJ736" s="611" t="str">
        <f t="shared" si="1927"/>
        <v/>
      </c>
      <c r="AK736" s="651"/>
      <c r="AL736" s="611" t="str">
        <f t="shared" ref="AL736:BB736" si="1928">IF(AL733="","",AL732*AL733*AL734*AL735)</f>
        <v/>
      </c>
      <c r="AM736" s="611" t="str">
        <f t="shared" si="1928"/>
        <v/>
      </c>
      <c r="AN736" s="611" t="str">
        <f t="shared" si="1928"/>
        <v/>
      </c>
      <c r="AO736" s="611" t="str">
        <f t="shared" si="1928"/>
        <v/>
      </c>
      <c r="AP736" s="611" t="str">
        <f t="shared" si="1928"/>
        <v/>
      </c>
      <c r="AQ736" s="611" t="str">
        <f t="shared" si="1928"/>
        <v/>
      </c>
      <c r="AR736" s="611" t="str">
        <f t="shared" si="1928"/>
        <v/>
      </c>
      <c r="AS736" s="611" t="str">
        <f t="shared" si="1928"/>
        <v/>
      </c>
      <c r="AT736" s="611" t="str">
        <f t="shared" si="1928"/>
        <v/>
      </c>
      <c r="AU736" s="611" t="str">
        <f t="shared" si="1928"/>
        <v/>
      </c>
      <c r="AV736" s="611" t="str">
        <f t="shared" si="1928"/>
        <v/>
      </c>
      <c r="AW736" s="611" t="str">
        <f t="shared" si="1928"/>
        <v/>
      </c>
      <c r="AX736" s="611" t="str">
        <f t="shared" si="1928"/>
        <v/>
      </c>
      <c r="AY736" s="611" t="str">
        <f t="shared" si="1928"/>
        <v/>
      </c>
      <c r="AZ736" s="611" t="str">
        <f t="shared" si="1928"/>
        <v/>
      </c>
      <c r="BA736" s="611" t="str">
        <f t="shared" si="1928"/>
        <v/>
      </c>
      <c r="BB736" s="611" t="str">
        <f t="shared" si="1928"/>
        <v/>
      </c>
      <c r="BC736" s="651"/>
      <c r="BD736" s="611" t="str">
        <f t="shared" ref="BD736:BT736" si="1929">IF(BD733="","",BD732*BD733*BD734*BD735)</f>
        <v/>
      </c>
      <c r="BE736" s="611" t="str">
        <f t="shared" si="1929"/>
        <v/>
      </c>
      <c r="BF736" s="611" t="str">
        <f t="shared" si="1929"/>
        <v/>
      </c>
      <c r="BG736" s="611" t="str">
        <f t="shared" si="1929"/>
        <v/>
      </c>
      <c r="BH736" s="611" t="str">
        <f t="shared" si="1929"/>
        <v/>
      </c>
      <c r="BI736" s="611" t="str">
        <f t="shared" si="1929"/>
        <v/>
      </c>
      <c r="BJ736" s="611" t="str">
        <f t="shared" si="1929"/>
        <v/>
      </c>
      <c r="BK736" s="611" t="str">
        <f t="shared" si="1929"/>
        <v/>
      </c>
      <c r="BL736" s="611" t="str">
        <f t="shared" si="1929"/>
        <v/>
      </c>
      <c r="BM736" s="611" t="str">
        <f t="shared" si="1929"/>
        <v/>
      </c>
      <c r="BN736" s="611" t="str">
        <f t="shared" si="1929"/>
        <v/>
      </c>
      <c r="BO736" s="611" t="str">
        <f t="shared" si="1929"/>
        <v/>
      </c>
      <c r="BP736" s="611" t="str">
        <f t="shared" si="1929"/>
        <v/>
      </c>
      <c r="BQ736" s="611" t="str">
        <f t="shared" si="1929"/>
        <v/>
      </c>
      <c r="BR736" s="611" t="str">
        <f t="shared" si="1929"/>
        <v/>
      </c>
      <c r="BS736" s="611" t="str">
        <f t="shared" si="1929"/>
        <v/>
      </c>
      <c r="BT736" s="611" t="str">
        <f t="shared" si="192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18"/>
        <v/>
      </c>
      <c r="CA736" s="601" t="str">
        <f t="shared" si="1919"/>
        <v/>
      </c>
      <c r="CB736" s="601" t="str">
        <f t="shared" si="1920"/>
        <v/>
      </c>
      <c r="CC736" s="692" t="str">
        <f t="shared" si="192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1923"/>
        <v/>
      </c>
      <c r="CF736" s="1350" t="str">
        <f t="shared" si="1923"/>
        <v/>
      </c>
      <c r="CG736" s="1350" t="str">
        <f t="shared" si="1923"/>
        <v/>
      </c>
      <c r="CH736" s="1350" t="str">
        <f t="shared" si="1923"/>
        <v/>
      </c>
      <c r="CI736" s="1350" t="str">
        <f t="shared" si="1923"/>
        <v/>
      </c>
      <c r="CJ736" s="1350" t="str">
        <f t="shared" si="1923"/>
        <v/>
      </c>
      <c r="CK736" s="1351" t="str">
        <f t="shared" si="1923"/>
        <v/>
      </c>
      <c r="CL736" s="1351" t="str">
        <f t="shared" si="1923"/>
        <v/>
      </c>
      <c r="CM736" s="1351" t="str">
        <f t="shared" si="1923"/>
        <v/>
      </c>
      <c r="CN736" s="1350" t="str">
        <f t="shared" si="1923"/>
        <v/>
      </c>
      <c r="CO736" s="1350" t="str">
        <f t="shared" si="1923"/>
        <v/>
      </c>
      <c r="CP736" s="1350" t="str">
        <f t="shared" si="1923"/>
        <v/>
      </c>
      <c r="CQ736" s="1350" t="str">
        <f t="shared" si="1923"/>
        <v/>
      </c>
      <c r="CR736" s="1350" t="str">
        <f t="shared" si="1923"/>
        <v/>
      </c>
      <c r="CS736" s="1349" t="str">
        <f t="shared" si="1923"/>
        <v/>
      </c>
      <c r="CT736" s="1352" t="str">
        <f t="shared" si="1923"/>
        <v/>
      </c>
      <c r="CU736" s="552" t="str">
        <f t="shared" si="1924"/>
        <v/>
      </c>
      <c r="CV736" s="553" t="str">
        <f t="shared" si="1924"/>
        <v/>
      </c>
      <c r="CW736" s="554" t="str">
        <f t="shared" si="1924"/>
        <v/>
      </c>
      <c r="CX736" s="554" t="str">
        <f t="shared" si="1924"/>
        <v/>
      </c>
      <c r="CY736" s="554" t="str">
        <f t="shared" si="1924"/>
        <v/>
      </c>
      <c r="CZ736" s="554" t="str">
        <f t="shared" si="1924"/>
        <v/>
      </c>
      <c r="DA736" s="554" t="str">
        <f t="shared" si="1924"/>
        <v/>
      </c>
      <c r="DB736" s="555" t="str">
        <f t="shared" si="1924"/>
        <v/>
      </c>
      <c r="DC736" s="555" t="str">
        <f t="shared" si="1924"/>
        <v/>
      </c>
      <c r="DD736" s="555" t="str">
        <f t="shared" si="1924"/>
        <v/>
      </c>
      <c r="DE736" s="554" t="str">
        <f t="shared" si="1925"/>
        <v/>
      </c>
      <c r="DF736" s="554" t="str">
        <f t="shared" si="1925"/>
        <v/>
      </c>
      <c r="DG736" s="554" t="str">
        <f t="shared" si="1925"/>
        <v/>
      </c>
      <c r="DH736" s="554" t="str">
        <f t="shared" si="1925"/>
        <v/>
      </c>
      <c r="DI736" s="554" t="str">
        <f t="shared" si="1925"/>
        <v/>
      </c>
      <c r="DJ736" s="553" t="str">
        <f t="shared" si="1925"/>
        <v/>
      </c>
      <c r="DK736" s="552" t="str">
        <f t="shared" si="192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675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18"/>
        <v/>
      </c>
      <c r="CA737" s="593" t="str">
        <f t="shared" si="1919"/>
        <v/>
      </c>
      <c r="CB737" s="593" t="str">
        <f t="shared" si="1920"/>
        <v/>
      </c>
      <c r="CC737" s="691" t="str">
        <f t="shared" si="1921"/>
        <v/>
      </c>
      <c r="CD737" s="1359"/>
      <c r="CE737" s="1359"/>
      <c r="CF737" s="1359"/>
      <c r="CG737" s="1359"/>
      <c r="CH737" s="1359"/>
      <c r="CI737" s="1359"/>
      <c r="CJ737" s="1359"/>
      <c r="CK737" s="1359"/>
      <c r="CL737" s="1359"/>
      <c r="CM737" s="1359"/>
      <c r="CN737" s="1359"/>
      <c r="CO737" s="1359"/>
      <c r="CP737" s="1359"/>
      <c r="CQ737" s="1359"/>
      <c r="CR737" s="1359"/>
      <c r="CS737" s="1359"/>
      <c r="CT737" s="136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292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18"/>
        <v/>
      </c>
      <c r="CA738" s="601" t="str">
        <f t="shared" si="1919"/>
        <v/>
      </c>
      <c r="CB738" s="601" t="str">
        <f t="shared" si="1920"/>
        <v/>
      </c>
      <c r="CC738" s="692" t="str">
        <f t="shared" si="1921"/>
        <v/>
      </c>
      <c r="CD738" s="1348" t="str">
        <f t="shared" ref="CD738:CM741" si="193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9" t="str">
        <f t="shared" si="1930"/>
        <v/>
      </c>
      <c r="CF738" s="1350" t="str">
        <f t="shared" si="1930"/>
        <v/>
      </c>
      <c r="CG738" s="1350" t="str">
        <f t="shared" si="1930"/>
        <v/>
      </c>
      <c r="CH738" s="1350" t="str">
        <f t="shared" si="1930"/>
        <v/>
      </c>
      <c r="CI738" s="1350" t="str">
        <f t="shared" si="1930"/>
        <v/>
      </c>
      <c r="CJ738" s="1350" t="str">
        <f t="shared" si="1930"/>
        <v/>
      </c>
      <c r="CK738" s="1351" t="str">
        <f t="shared" si="1930"/>
        <v/>
      </c>
      <c r="CL738" s="1351" t="str">
        <f t="shared" si="1930"/>
        <v/>
      </c>
      <c r="CM738" s="1351" t="str">
        <f t="shared" si="1930"/>
        <v/>
      </c>
      <c r="CN738" s="1350" t="str">
        <f t="shared" ref="CN738:CT741" si="193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0" t="str">
        <f t="shared" si="1931"/>
        <v/>
      </c>
      <c r="CP738" s="1350" t="str">
        <f t="shared" si="1931"/>
        <v/>
      </c>
      <c r="CQ738" s="1350" t="str">
        <f t="shared" si="1931"/>
        <v/>
      </c>
      <c r="CR738" s="1350" t="str">
        <f t="shared" si="1931"/>
        <v/>
      </c>
      <c r="CS738" s="1349" t="str">
        <f t="shared" si="1931"/>
        <v/>
      </c>
      <c r="CT738" s="1352" t="str">
        <f t="shared" si="1931"/>
        <v/>
      </c>
      <c r="CU738" s="552" t="str">
        <f t="shared" ref="CU738:DD742" si="193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2"/>
        <v/>
      </c>
      <c r="CW738" s="554" t="str">
        <f t="shared" si="1932"/>
        <v/>
      </c>
      <c r="CX738" s="554" t="str">
        <f t="shared" si="1932"/>
        <v/>
      </c>
      <c r="CY738" s="554" t="str">
        <f t="shared" si="1932"/>
        <v/>
      </c>
      <c r="CZ738" s="554" t="str">
        <f t="shared" si="1932"/>
        <v/>
      </c>
      <c r="DA738" s="554" t="str">
        <f t="shared" si="1932"/>
        <v/>
      </c>
      <c r="DB738" s="555" t="str">
        <f t="shared" si="1932"/>
        <v/>
      </c>
      <c r="DC738" s="555" t="str">
        <f t="shared" si="1932"/>
        <v/>
      </c>
      <c r="DD738" s="555" t="str">
        <f t="shared" si="1932"/>
        <v/>
      </c>
      <c r="DE738" s="554" t="str">
        <f t="shared" ref="DE738:DK742" si="193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3"/>
        <v/>
      </c>
      <c r="DG738" s="554" t="str">
        <f t="shared" si="1933"/>
        <v/>
      </c>
      <c r="DH738" s="554" t="str">
        <f t="shared" si="1933"/>
        <v/>
      </c>
      <c r="DI738" s="554" t="str">
        <f t="shared" si="1933"/>
        <v/>
      </c>
      <c r="DJ738" s="553" t="str">
        <f t="shared" si="1933"/>
        <v/>
      </c>
      <c r="DK738" s="552" t="str">
        <f t="shared" si="193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293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18"/>
        <v/>
      </c>
      <c r="CA739" s="601" t="str">
        <f t="shared" si="1919"/>
        <v/>
      </c>
      <c r="CB739" s="601" t="str">
        <f t="shared" si="1920"/>
        <v/>
      </c>
      <c r="CC739" s="692" t="str">
        <f t="shared" si="1921"/>
        <v/>
      </c>
      <c r="CD739" s="1348" t="str">
        <f t="shared" si="1930"/>
        <v/>
      </c>
      <c r="CE739" s="1349" t="str">
        <f t="shared" si="1930"/>
        <v/>
      </c>
      <c r="CF739" s="1350" t="str">
        <f t="shared" si="1930"/>
        <v/>
      </c>
      <c r="CG739" s="1350" t="str">
        <f t="shared" si="1930"/>
        <v/>
      </c>
      <c r="CH739" s="1350" t="str">
        <f t="shared" si="1930"/>
        <v/>
      </c>
      <c r="CI739" s="1350" t="str">
        <f t="shared" si="1930"/>
        <v/>
      </c>
      <c r="CJ739" s="1350" t="str">
        <f t="shared" si="1930"/>
        <v/>
      </c>
      <c r="CK739" s="1351" t="str">
        <f t="shared" si="1930"/>
        <v/>
      </c>
      <c r="CL739" s="1351" t="str">
        <f t="shared" si="1930"/>
        <v/>
      </c>
      <c r="CM739" s="1351" t="str">
        <f t="shared" si="1930"/>
        <v/>
      </c>
      <c r="CN739" s="1350" t="str">
        <f t="shared" si="1931"/>
        <v/>
      </c>
      <c r="CO739" s="1350" t="str">
        <f t="shared" si="1931"/>
        <v/>
      </c>
      <c r="CP739" s="1350" t="str">
        <f t="shared" si="1931"/>
        <v/>
      </c>
      <c r="CQ739" s="1350" t="str">
        <f t="shared" si="1931"/>
        <v/>
      </c>
      <c r="CR739" s="1350" t="str">
        <f t="shared" si="1931"/>
        <v/>
      </c>
      <c r="CS739" s="1349" t="str">
        <f t="shared" si="1931"/>
        <v/>
      </c>
      <c r="CT739" s="1352" t="str">
        <f t="shared" si="1931"/>
        <v/>
      </c>
      <c r="CU739" s="552" t="str">
        <f t="shared" si="1932"/>
        <v/>
      </c>
      <c r="CV739" s="553" t="str">
        <f t="shared" si="1932"/>
        <v/>
      </c>
      <c r="CW739" s="554" t="str">
        <f t="shared" si="1932"/>
        <v/>
      </c>
      <c r="CX739" s="554" t="str">
        <f t="shared" si="1932"/>
        <v/>
      </c>
      <c r="CY739" s="554" t="str">
        <f t="shared" si="1932"/>
        <v/>
      </c>
      <c r="CZ739" s="554" t="str">
        <f t="shared" si="1932"/>
        <v/>
      </c>
      <c r="DA739" s="554" t="str">
        <f t="shared" si="1932"/>
        <v/>
      </c>
      <c r="DB739" s="555" t="str">
        <f t="shared" si="1932"/>
        <v/>
      </c>
      <c r="DC739" s="555" t="str">
        <f t="shared" si="1932"/>
        <v/>
      </c>
      <c r="DD739" s="555" t="str">
        <f t="shared" si="1932"/>
        <v/>
      </c>
      <c r="DE739" s="554" t="str">
        <f t="shared" si="1933"/>
        <v/>
      </c>
      <c r="DF739" s="554" t="str">
        <f t="shared" si="1933"/>
        <v/>
      </c>
      <c r="DG739" s="554" t="str">
        <f t="shared" si="1933"/>
        <v/>
      </c>
      <c r="DH739" s="554" t="str">
        <f t="shared" si="1933"/>
        <v/>
      </c>
      <c r="DI739" s="554" t="str">
        <f t="shared" si="1933"/>
        <v/>
      </c>
      <c r="DJ739" s="553" t="str">
        <f t="shared" si="1933"/>
        <v/>
      </c>
      <c r="DK739" s="552" t="str">
        <f t="shared" si="193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281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18"/>
        <v/>
      </c>
      <c r="CA740" s="601" t="str">
        <f t="shared" si="1919"/>
        <v/>
      </c>
      <c r="CB740" s="601" t="str">
        <f t="shared" si="1920"/>
        <v/>
      </c>
      <c r="CC740" s="692" t="str">
        <f t="shared" si="1921"/>
        <v/>
      </c>
      <c r="CD740" s="1348" t="str">
        <f t="shared" si="1930"/>
        <v/>
      </c>
      <c r="CE740" s="1349" t="str">
        <f t="shared" si="1930"/>
        <v/>
      </c>
      <c r="CF740" s="1350" t="str">
        <f t="shared" si="1930"/>
        <v/>
      </c>
      <c r="CG740" s="1350" t="str">
        <f t="shared" si="1930"/>
        <v/>
      </c>
      <c r="CH740" s="1350" t="str">
        <f t="shared" si="1930"/>
        <v/>
      </c>
      <c r="CI740" s="1350" t="str">
        <f t="shared" si="1930"/>
        <v/>
      </c>
      <c r="CJ740" s="1350" t="str">
        <f t="shared" si="1930"/>
        <v/>
      </c>
      <c r="CK740" s="1351" t="str">
        <f t="shared" si="1930"/>
        <v/>
      </c>
      <c r="CL740" s="1351" t="str">
        <f t="shared" si="1930"/>
        <v/>
      </c>
      <c r="CM740" s="1351" t="str">
        <f t="shared" si="1930"/>
        <v/>
      </c>
      <c r="CN740" s="1350" t="str">
        <f t="shared" si="1931"/>
        <v/>
      </c>
      <c r="CO740" s="1350" t="str">
        <f t="shared" si="1931"/>
        <v/>
      </c>
      <c r="CP740" s="1350" t="str">
        <f t="shared" si="1931"/>
        <v/>
      </c>
      <c r="CQ740" s="1350" t="str">
        <f t="shared" si="1931"/>
        <v/>
      </c>
      <c r="CR740" s="1350" t="str">
        <f t="shared" si="1931"/>
        <v/>
      </c>
      <c r="CS740" s="1349" t="str">
        <f t="shared" si="1931"/>
        <v/>
      </c>
      <c r="CT740" s="1352" t="str">
        <f t="shared" si="1931"/>
        <v/>
      </c>
      <c r="CU740" s="552" t="str">
        <f t="shared" si="1932"/>
        <v/>
      </c>
      <c r="CV740" s="553" t="str">
        <f t="shared" si="1932"/>
        <v/>
      </c>
      <c r="CW740" s="554" t="str">
        <f t="shared" si="1932"/>
        <v/>
      </c>
      <c r="CX740" s="554" t="str">
        <f t="shared" si="1932"/>
        <v/>
      </c>
      <c r="CY740" s="554" t="str">
        <f t="shared" si="1932"/>
        <v/>
      </c>
      <c r="CZ740" s="554" t="str">
        <f t="shared" si="1932"/>
        <v/>
      </c>
      <c r="DA740" s="554" t="str">
        <f t="shared" si="1932"/>
        <v/>
      </c>
      <c r="DB740" s="555" t="str">
        <f t="shared" si="1932"/>
        <v/>
      </c>
      <c r="DC740" s="555" t="str">
        <f t="shared" si="1932"/>
        <v/>
      </c>
      <c r="DD740" s="555" t="str">
        <f t="shared" si="1932"/>
        <v/>
      </c>
      <c r="DE740" s="554" t="str">
        <f t="shared" si="1933"/>
        <v/>
      </c>
      <c r="DF740" s="554" t="str">
        <f t="shared" si="1933"/>
        <v/>
      </c>
      <c r="DG740" s="554" t="str">
        <f t="shared" si="1933"/>
        <v/>
      </c>
      <c r="DH740" s="554" t="str">
        <f t="shared" si="1933"/>
        <v/>
      </c>
      <c r="DI740" s="554" t="str">
        <f t="shared" si="1933"/>
        <v/>
      </c>
      <c r="DJ740" s="553" t="str">
        <f t="shared" si="1933"/>
        <v/>
      </c>
      <c r="DK740" s="552" t="str">
        <f t="shared" si="193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310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18"/>
        <v/>
      </c>
      <c r="CA741" s="601" t="str">
        <f t="shared" si="1919"/>
        <v/>
      </c>
      <c r="CB741" s="601" t="str">
        <f t="shared" si="1920"/>
        <v/>
      </c>
      <c r="CC741" s="692" t="str">
        <f t="shared" si="1921"/>
        <v/>
      </c>
      <c r="CD741" s="1348" t="str">
        <f t="shared" si="1930"/>
        <v/>
      </c>
      <c r="CE741" s="1349" t="str">
        <f t="shared" si="1930"/>
        <v/>
      </c>
      <c r="CF741" s="1350" t="str">
        <f t="shared" si="1930"/>
        <v/>
      </c>
      <c r="CG741" s="1350" t="str">
        <f t="shared" si="1930"/>
        <v/>
      </c>
      <c r="CH741" s="1350" t="str">
        <f t="shared" si="1930"/>
        <v/>
      </c>
      <c r="CI741" s="1350" t="str">
        <f t="shared" si="1930"/>
        <v/>
      </c>
      <c r="CJ741" s="1350" t="str">
        <f t="shared" si="1930"/>
        <v/>
      </c>
      <c r="CK741" s="1351" t="str">
        <f t="shared" si="1930"/>
        <v/>
      </c>
      <c r="CL741" s="1351" t="str">
        <f t="shared" si="1930"/>
        <v/>
      </c>
      <c r="CM741" s="1351" t="str">
        <f t="shared" si="1930"/>
        <v/>
      </c>
      <c r="CN741" s="1350" t="str">
        <f t="shared" si="1931"/>
        <v/>
      </c>
      <c r="CO741" s="1350" t="str">
        <f t="shared" si="1931"/>
        <v/>
      </c>
      <c r="CP741" s="1350" t="str">
        <f t="shared" si="1931"/>
        <v/>
      </c>
      <c r="CQ741" s="1350" t="str">
        <f t="shared" si="1931"/>
        <v/>
      </c>
      <c r="CR741" s="1350" t="str">
        <f t="shared" si="1931"/>
        <v/>
      </c>
      <c r="CS741" s="1349" t="str">
        <f t="shared" si="1931"/>
        <v/>
      </c>
      <c r="CT741" s="1352" t="str">
        <f t="shared" si="1931"/>
        <v/>
      </c>
      <c r="CU741" s="552" t="str">
        <f t="shared" si="1932"/>
        <v/>
      </c>
      <c r="CV741" s="553" t="str">
        <f t="shared" si="1932"/>
        <v/>
      </c>
      <c r="CW741" s="554" t="str">
        <f t="shared" si="1932"/>
        <v/>
      </c>
      <c r="CX741" s="554" t="str">
        <f t="shared" si="1932"/>
        <v/>
      </c>
      <c r="CY741" s="554" t="str">
        <f t="shared" si="1932"/>
        <v/>
      </c>
      <c r="CZ741" s="554" t="str">
        <f t="shared" si="1932"/>
        <v/>
      </c>
      <c r="DA741" s="554" t="str">
        <f t="shared" si="1932"/>
        <v/>
      </c>
      <c r="DB741" s="555" t="str">
        <f t="shared" si="1932"/>
        <v/>
      </c>
      <c r="DC741" s="555" t="str">
        <f t="shared" si="1932"/>
        <v/>
      </c>
      <c r="DD741" s="555" t="str">
        <f t="shared" si="1932"/>
        <v/>
      </c>
      <c r="DE741" s="554" t="str">
        <f t="shared" si="1933"/>
        <v/>
      </c>
      <c r="DF741" s="554" t="str">
        <f t="shared" si="1933"/>
        <v/>
      </c>
      <c r="DG741" s="554" t="str">
        <f t="shared" si="1933"/>
        <v/>
      </c>
      <c r="DH741" s="554" t="str">
        <f t="shared" si="1933"/>
        <v/>
      </c>
      <c r="DI741" s="554" t="str">
        <f t="shared" si="1933"/>
        <v/>
      </c>
      <c r="DJ741" s="553" t="str">
        <f t="shared" si="1933"/>
        <v/>
      </c>
      <c r="DK741" s="552" t="str">
        <f t="shared" si="193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311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18"/>
        <v>0</v>
      </c>
      <c r="CA742" s="601">
        <f t="shared" si="1919"/>
        <v>0</v>
      </c>
      <c r="CB742" s="601">
        <f t="shared" si="1920"/>
        <v>0</v>
      </c>
      <c r="CC742" s="692">
        <f t="shared" si="1921"/>
        <v>0</v>
      </c>
      <c r="CD742" s="134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9">
        <f t="shared" ref="CE742:CT742" si="193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0">
        <f t="shared" si="1934"/>
        <v>0</v>
      </c>
      <c r="CG742" s="1350">
        <f t="shared" si="1934"/>
        <v>0</v>
      </c>
      <c r="CH742" s="1350">
        <f t="shared" si="1934"/>
        <v>0</v>
      </c>
      <c r="CI742" s="1350">
        <f t="shared" si="1934"/>
        <v>0</v>
      </c>
      <c r="CJ742" s="1350">
        <f t="shared" si="1934"/>
        <v>0</v>
      </c>
      <c r="CK742" s="1351">
        <f t="shared" si="1934"/>
        <v>0</v>
      </c>
      <c r="CL742" s="1351">
        <f t="shared" si="1934"/>
        <v>0</v>
      </c>
      <c r="CM742" s="1351">
        <f t="shared" si="1934"/>
        <v>0</v>
      </c>
      <c r="CN742" s="1350">
        <f t="shared" si="1934"/>
        <v>0</v>
      </c>
      <c r="CO742" s="1350">
        <f t="shared" si="1934"/>
        <v>0</v>
      </c>
      <c r="CP742" s="1350">
        <f t="shared" si="1934"/>
        <v>0</v>
      </c>
      <c r="CQ742" s="1350">
        <f t="shared" si="1934"/>
        <v>0</v>
      </c>
      <c r="CR742" s="1350">
        <f t="shared" si="1934"/>
        <v>0</v>
      </c>
      <c r="CS742" s="1349">
        <f t="shared" si="1934"/>
        <v>0</v>
      </c>
      <c r="CT742" s="1352">
        <f t="shared" si="1934"/>
        <v>0</v>
      </c>
      <c r="CU742" s="552">
        <f t="shared" si="1932"/>
        <v>0</v>
      </c>
      <c r="CV742" s="553">
        <f t="shared" si="1932"/>
        <v>0</v>
      </c>
      <c r="CW742" s="554">
        <f t="shared" si="1932"/>
        <v>0</v>
      </c>
      <c r="CX742" s="554">
        <f t="shared" si="1932"/>
        <v>0</v>
      </c>
      <c r="CY742" s="554">
        <f t="shared" si="1932"/>
        <v>0</v>
      </c>
      <c r="CZ742" s="554">
        <f t="shared" si="1932"/>
        <v>0</v>
      </c>
      <c r="DA742" s="554">
        <f t="shared" si="1932"/>
        <v>0</v>
      </c>
      <c r="DB742" s="555">
        <f t="shared" si="1932"/>
        <v>0</v>
      </c>
      <c r="DC742" s="555">
        <f t="shared" si="1932"/>
        <v>0</v>
      </c>
      <c r="DD742" s="555">
        <f t="shared" si="1932"/>
        <v>0</v>
      </c>
      <c r="DE742" s="554">
        <f t="shared" si="1933"/>
        <v>0</v>
      </c>
      <c r="DF742" s="554">
        <f t="shared" si="1933"/>
        <v>0</v>
      </c>
      <c r="DG742" s="554">
        <f t="shared" si="1933"/>
        <v>0</v>
      </c>
      <c r="DH742" s="554">
        <f t="shared" si="1933"/>
        <v>0</v>
      </c>
      <c r="DI742" s="554">
        <f t="shared" si="1933"/>
        <v>0</v>
      </c>
      <c r="DJ742" s="553">
        <f t="shared" si="1933"/>
        <v>0</v>
      </c>
      <c r="DK742" s="552">
        <f t="shared" si="193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321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9"/>
      <c r="CE743" s="1359"/>
      <c r="CF743" s="1359"/>
      <c r="CG743" s="1359"/>
      <c r="CH743" s="1359"/>
      <c r="CI743" s="1359"/>
      <c r="CJ743" s="1359"/>
      <c r="CK743" s="1359"/>
      <c r="CL743" s="1359"/>
      <c r="CM743" s="1359"/>
      <c r="CN743" s="1359"/>
      <c r="CO743" s="1359"/>
      <c r="CP743" s="1359"/>
      <c r="CQ743" s="1359"/>
      <c r="CR743" s="1359"/>
      <c r="CS743" s="1359"/>
      <c r="CT743" s="135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292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5">IF(DL744&lt;3,"",(SUM(B744:R744)-MIN(B744:R744)-MAX(B744:R744))/(DL744-2))</f>
        <v/>
      </c>
      <c r="CA744" s="601" t="str">
        <f t="shared" ref="CA744:CA759" si="1936">IF(DM744&lt;3,"",(SUM(T744:AJ744)-MIN(T744:AJ744)-MAX(T744:AJ744))/(DM744-2))</f>
        <v/>
      </c>
      <c r="CB744" s="601" t="str">
        <f t="shared" ref="CB744:CB759" si="1937">IF(DN744&lt;3,"",(SUM(AL744:BB744)-MIN(AL744:BB744)-MAX(AL744:BB744))/(DN744-2))</f>
        <v/>
      </c>
      <c r="CC744" s="692" t="str">
        <f t="shared" ref="CC744:CC759" si="1938">IF(DO744&lt;3,"",(SUM(BD744:BT744)-MIN(BD744:BT744)-MAX(BD744:BT744))/(DO744-2))</f>
        <v/>
      </c>
      <c r="CD744" s="1348" t="str">
        <f t="shared" ref="CD744:CM747" si="193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9" t="str">
        <f t="shared" si="1939"/>
        <v/>
      </c>
      <c r="CF744" s="1350" t="str">
        <f t="shared" si="1939"/>
        <v/>
      </c>
      <c r="CG744" s="1350" t="str">
        <f t="shared" si="1939"/>
        <v/>
      </c>
      <c r="CH744" s="1350" t="str">
        <f t="shared" si="1939"/>
        <v/>
      </c>
      <c r="CI744" s="1350" t="str">
        <f t="shared" si="1939"/>
        <v/>
      </c>
      <c r="CJ744" s="1350" t="str">
        <f t="shared" si="1939"/>
        <v/>
      </c>
      <c r="CK744" s="1351" t="str">
        <f t="shared" si="1939"/>
        <v/>
      </c>
      <c r="CL744" s="1351" t="str">
        <f t="shared" si="1939"/>
        <v/>
      </c>
      <c r="CM744" s="1351" t="str">
        <f t="shared" si="1939"/>
        <v/>
      </c>
      <c r="CN744" s="1350" t="str">
        <f t="shared" ref="CN744:CT747" si="194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0" t="str">
        <f t="shared" si="1940"/>
        <v/>
      </c>
      <c r="CP744" s="1350" t="str">
        <f t="shared" si="1940"/>
        <v/>
      </c>
      <c r="CQ744" s="1350" t="str">
        <f t="shared" si="1940"/>
        <v/>
      </c>
      <c r="CR744" s="1350" t="str">
        <f t="shared" si="1940"/>
        <v/>
      </c>
      <c r="CS744" s="1349" t="str">
        <f t="shared" si="1940"/>
        <v/>
      </c>
      <c r="CT744" s="1352" t="str">
        <f t="shared" si="1940"/>
        <v/>
      </c>
      <c r="CU744" s="552" t="str">
        <f t="shared" ref="CU744:DD748" si="194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1"/>
        <v/>
      </c>
      <c r="CW744" s="554" t="str">
        <f t="shared" si="1941"/>
        <v/>
      </c>
      <c r="CX744" s="554" t="str">
        <f t="shared" si="1941"/>
        <v/>
      </c>
      <c r="CY744" s="554" t="str">
        <f t="shared" si="1941"/>
        <v/>
      </c>
      <c r="CZ744" s="554" t="str">
        <f t="shared" si="1941"/>
        <v/>
      </c>
      <c r="DA744" s="554" t="str">
        <f t="shared" si="1941"/>
        <v/>
      </c>
      <c r="DB744" s="555" t="str">
        <f t="shared" si="1941"/>
        <v/>
      </c>
      <c r="DC744" s="555" t="str">
        <f t="shared" si="1941"/>
        <v/>
      </c>
      <c r="DD744" s="555" t="str">
        <f t="shared" si="1941"/>
        <v/>
      </c>
      <c r="DE744" s="554" t="str">
        <f t="shared" ref="DE744:DK748" si="194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2"/>
        <v/>
      </c>
      <c r="DG744" s="554" t="str">
        <f t="shared" si="1942"/>
        <v/>
      </c>
      <c r="DH744" s="554" t="str">
        <f t="shared" si="1942"/>
        <v/>
      </c>
      <c r="DI744" s="554" t="str">
        <f t="shared" si="1942"/>
        <v/>
      </c>
      <c r="DJ744" s="553" t="str">
        <f t="shared" si="1942"/>
        <v/>
      </c>
      <c r="DK744" s="552" t="str">
        <f t="shared" si="194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293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5"/>
        <v/>
      </c>
      <c r="CA745" s="601" t="str">
        <f t="shared" si="1936"/>
        <v/>
      </c>
      <c r="CB745" s="601" t="str">
        <f t="shared" si="1937"/>
        <v/>
      </c>
      <c r="CC745" s="692" t="str">
        <f t="shared" si="1938"/>
        <v/>
      </c>
      <c r="CD745" s="1348" t="str">
        <f t="shared" si="1939"/>
        <v/>
      </c>
      <c r="CE745" s="1349" t="str">
        <f t="shared" si="1939"/>
        <v/>
      </c>
      <c r="CF745" s="1350" t="str">
        <f t="shared" si="1939"/>
        <v/>
      </c>
      <c r="CG745" s="1350" t="str">
        <f t="shared" si="1939"/>
        <v/>
      </c>
      <c r="CH745" s="1350" t="str">
        <f t="shared" si="1939"/>
        <v/>
      </c>
      <c r="CI745" s="1350" t="str">
        <f t="shared" si="1939"/>
        <v/>
      </c>
      <c r="CJ745" s="1350" t="str">
        <f t="shared" si="1939"/>
        <v/>
      </c>
      <c r="CK745" s="1351" t="str">
        <f t="shared" si="1939"/>
        <v/>
      </c>
      <c r="CL745" s="1351" t="str">
        <f t="shared" si="1939"/>
        <v/>
      </c>
      <c r="CM745" s="1351" t="str">
        <f t="shared" si="1939"/>
        <v/>
      </c>
      <c r="CN745" s="1350" t="str">
        <f t="shared" si="1940"/>
        <v/>
      </c>
      <c r="CO745" s="1350" t="str">
        <f t="shared" si="1940"/>
        <v/>
      </c>
      <c r="CP745" s="1350" t="str">
        <f t="shared" si="1940"/>
        <v/>
      </c>
      <c r="CQ745" s="1350" t="str">
        <f t="shared" si="1940"/>
        <v/>
      </c>
      <c r="CR745" s="1350" t="str">
        <f t="shared" si="1940"/>
        <v/>
      </c>
      <c r="CS745" s="1349" t="str">
        <f t="shared" si="1940"/>
        <v/>
      </c>
      <c r="CT745" s="1352" t="str">
        <f t="shared" si="1940"/>
        <v/>
      </c>
      <c r="CU745" s="552" t="str">
        <f t="shared" si="1941"/>
        <v/>
      </c>
      <c r="CV745" s="553" t="str">
        <f t="shared" si="1941"/>
        <v/>
      </c>
      <c r="CW745" s="554" t="str">
        <f t="shared" si="1941"/>
        <v/>
      </c>
      <c r="CX745" s="554" t="str">
        <f t="shared" si="1941"/>
        <v/>
      </c>
      <c r="CY745" s="554" t="str">
        <f t="shared" si="1941"/>
        <v/>
      </c>
      <c r="CZ745" s="554" t="str">
        <f t="shared" si="1941"/>
        <v/>
      </c>
      <c r="DA745" s="554" t="str">
        <f t="shared" si="1941"/>
        <v/>
      </c>
      <c r="DB745" s="555" t="str">
        <f t="shared" si="1941"/>
        <v/>
      </c>
      <c r="DC745" s="555" t="str">
        <f t="shared" si="1941"/>
        <v/>
      </c>
      <c r="DD745" s="555" t="str">
        <f t="shared" si="1941"/>
        <v/>
      </c>
      <c r="DE745" s="554" t="str">
        <f t="shared" si="1942"/>
        <v/>
      </c>
      <c r="DF745" s="554" t="str">
        <f t="shared" si="1942"/>
        <v/>
      </c>
      <c r="DG745" s="554" t="str">
        <f t="shared" si="1942"/>
        <v/>
      </c>
      <c r="DH745" s="554" t="str">
        <f t="shared" si="1942"/>
        <v/>
      </c>
      <c r="DI745" s="554" t="str">
        <f t="shared" si="1942"/>
        <v/>
      </c>
      <c r="DJ745" s="553" t="str">
        <f t="shared" si="1942"/>
        <v/>
      </c>
      <c r="DK745" s="552" t="str">
        <f t="shared" si="194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281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5"/>
        <v/>
      </c>
      <c r="CA746" s="601" t="str">
        <f t="shared" si="1936"/>
        <v/>
      </c>
      <c r="CB746" s="601" t="str">
        <f t="shared" si="1937"/>
        <v/>
      </c>
      <c r="CC746" s="692" t="str">
        <f t="shared" si="1938"/>
        <v/>
      </c>
      <c r="CD746" s="1348" t="str">
        <f t="shared" si="1939"/>
        <v/>
      </c>
      <c r="CE746" s="1349" t="str">
        <f t="shared" si="1939"/>
        <v/>
      </c>
      <c r="CF746" s="1350" t="str">
        <f t="shared" si="1939"/>
        <v/>
      </c>
      <c r="CG746" s="1350" t="str">
        <f t="shared" si="1939"/>
        <v/>
      </c>
      <c r="CH746" s="1350" t="str">
        <f t="shared" si="1939"/>
        <v/>
      </c>
      <c r="CI746" s="1350" t="str">
        <f t="shared" si="1939"/>
        <v/>
      </c>
      <c r="CJ746" s="1350" t="str">
        <f t="shared" si="1939"/>
        <v/>
      </c>
      <c r="CK746" s="1351" t="str">
        <f t="shared" si="1939"/>
        <v/>
      </c>
      <c r="CL746" s="1351" t="str">
        <f t="shared" si="1939"/>
        <v/>
      </c>
      <c r="CM746" s="1351" t="str">
        <f t="shared" si="1939"/>
        <v/>
      </c>
      <c r="CN746" s="1350" t="str">
        <f t="shared" si="1940"/>
        <v/>
      </c>
      <c r="CO746" s="1350" t="str">
        <f t="shared" si="1940"/>
        <v/>
      </c>
      <c r="CP746" s="1350" t="str">
        <f t="shared" si="1940"/>
        <v/>
      </c>
      <c r="CQ746" s="1350" t="str">
        <f t="shared" si="1940"/>
        <v/>
      </c>
      <c r="CR746" s="1350" t="str">
        <f t="shared" si="1940"/>
        <v/>
      </c>
      <c r="CS746" s="1349" t="str">
        <f t="shared" si="1940"/>
        <v/>
      </c>
      <c r="CT746" s="1352" t="str">
        <f t="shared" si="1940"/>
        <v/>
      </c>
      <c r="CU746" s="552" t="str">
        <f t="shared" si="1941"/>
        <v/>
      </c>
      <c r="CV746" s="553" t="str">
        <f t="shared" si="1941"/>
        <v/>
      </c>
      <c r="CW746" s="554" t="str">
        <f t="shared" si="1941"/>
        <v/>
      </c>
      <c r="CX746" s="554" t="str">
        <f t="shared" si="1941"/>
        <v/>
      </c>
      <c r="CY746" s="554" t="str">
        <f t="shared" si="1941"/>
        <v/>
      </c>
      <c r="CZ746" s="554" t="str">
        <f t="shared" si="1941"/>
        <v/>
      </c>
      <c r="DA746" s="554" t="str">
        <f t="shared" si="1941"/>
        <v/>
      </c>
      <c r="DB746" s="555" t="str">
        <f t="shared" si="1941"/>
        <v/>
      </c>
      <c r="DC746" s="555" t="str">
        <f t="shared" si="1941"/>
        <v/>
      </c>
      <c r="DD746" s="555" t="str">
        <f t="shared" si="1941"/>
        <v/>
      </c>
      <c r="DE746" s="554" t="str">
        <f t="shared" si="1942"/>
        <v/>
      </c>
      <c r="DF746" s="554" t="str">
        <f t="shared" si="1942"/>
        <v/>
      </c>
      <c r="DG746" s="554" t="str">
        <f t="shared" si="1942"/>
        <v/>
      </c>
      <c r="DH746" s="554" t="str">
        <f t="shared" si="1942"/>
        <v/>
      </c>
      <c r="DI746" s="554" t="str">
        <f t="shared" si="1942"/>
        <v/>
      </c>
      <c r="DJ746" s="553" t="str">
        <f t="shared" si="1942"/>
        <v/>
      </c>
      <c r="DK746" s="552" t="str">
        <f t="shared" si="194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310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5"/>
        <v/>
      </c>
      <c r="CA747" s="601" t="str">
        <f t="shared" si="1936"/>
        <v/>
      </c>
      <c r="CB747" s="601" t="str">
        <f t="shared" si="1937"/>
        <v/>
      </c>
      <c r="CC747" s="692" t="str">
        <f t="shared" si="1938"/>
        <v/>
      </c>
      <c r="CD747" s="1348" t="str">
        <f t="shared" si="1939"/>
        <v/>
      </c>
      <c r="CE747" s="1349" t="str">
        <f t="shared" si="1939"/>
        <v/>
      </c>
      <c r="CF747" s="1350" t="str">
        <f t="shared" si="1939"/>
        <v/>
      </c>
      <c r="CG747" s="1350" t="str">
        <f t="shared" si="1939"/>
        <v/>
      </c>
      <c r="CH747" s="1350" t="str">
        <f t="shared" si="1939"/>
        <v/>
      </c>
      <c r="CI747" s="1350" t="str">
        <f t="shared" si="1939"/>
        <v/>
      </c>
      <c r="CJ747" s="1350" t="str">
        <f t="shared" si="1939"/>
        <v/>
      </c>
      <c r="CK747" s="1351" t="str">
        <f t="shared" si="1939"/>
        <v/>
      </c>
      <c r="CL747" s="1351" t="str">
        <f t="shared" si="1939"/>
        <v/>
      </c>
      <c r="CM747" s="1351" t="str">
        <f t="shared" si="1939"/>
        <v/>
      </c>
      <c r="CN747" s="1350" t="str">
        <f t="shared" si="1940"/>
        <v/>
      </c>
      <c r="CO747" s="1350" t="str">
        <f t="shared" si="1940"/>
        <v/>
      </c>
      <c r="CP747" s="1350" t="str">
        <f t="shared" si="1940"/>
        <v/>
      </c>
      <c r="CQ747" s="1350" t="str">
        <f t="shared" si="1940"/>
        <v/>
      </c>
      <c r="CR747" s="1350" t="str">
        <f t="shared" si="1940"/>
        <v/>
      </c>
      <c r="CS747" s="1349" t="str">
        <f t="shared" si="1940"/>
        <v/>
      </c>
      <c r="CT747" s="1352" t="str">
        <f t="shared" si="1940"/>
        <v/>
      </c>
      <c r="CU747" s="552" t="str">
        <f t="shared" si="1941"/>
        <v/>
      </c>
      <c r="CV747" s="553" t="str">
        <f t="shared" si="1941"/>
        <v/>
      </c>
      <c r="CW747" s="554" t="str">
        <f t="shared" si="1941"/>
        <v/>
      </c>
      <c r="CX747" s="554" t="str">
        <f t="shared" si="1941"/>
        <v/>
      </c>
      <c r="CY747" s="554" t="str">
        <f t="shared" si="1941"/>
        <v/>
      </c>
      <c r="CZ747" s="554" t="str">
        <f t="shared" si="1941"/>
        <v/>
      </c>
      <c r="DA747" s="554" t="str">
        <f t="shared" si="1941"/>
        <v/>
      </c>
      <c r="DB747" s="555" t="str">
        <f t="shared" si="1941"/>
        <v/>
      </c>
      <c r="DC747" s="555" t="str">
        <f t="shared" si="1941"/>
        <v/>
      </c>
      <c r="DD747" s="555" t="str">
        <f t="shared" si="1941"/>
        <v/>
      </c>
      <c r="DE747" s="554" t="str">
        <f t="shared" si="1942"/>
        <v/>
      </c>
      <c r="DF747" s="554" t="str">
        <f t="shared" si="1942"/>
        <v/>
      </c>
      <c r="DG747" s="554" t="str">
        <f t="shared" si="1942"/>
        <v/>
      </c>
      <c r="DH747" s="554" t="str">
        <f t="shared" si="1942"/>
        <v/>
      </c>
      <c r="DI747" s="554" t="str">
        <f t="shared" si="1942"/>
        <v/>
      </c>
      <c r="DJ747" s="553" t="str">
        <f t="shared" si="1942"/>
        <v/>
      </c>
      <c r="DK747" s="552" t="str">
        <f t="shared" si="194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311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5"/>
        <v>0</v>
      </c>
      <c r="CA748" s="601">
        <f t="shared" si="1936"/>
        <v>0</v>
      </c>
      <c r="CB748" s="601">
        <f t="shared" si="1937"/>
        <v>0</v>
      </c>
      <c r="CC748" s="692">
        <f t="shared" si="1938"/>
        <v>0</v>
      </c>
      <c r="CD748" s="134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9">
        <f t="shared" ref="CE748:CT748" si="194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0">
        <f t="shared" si="1943"/>
        <v>0</v>
      </c>
      <c r="CG748" s="1350">
        <f t="shared" si="1943"/>
        <v>0</v>
      </c>
      <c r="CH748" s="1350">
        <f t="shared" si="1943"/>
        <v>0</v>
      </c>
      <c r="CI748" s="1350">
        <f t="shared" si="1943"/>
        <v>0</v>
      </c>
      <c r="CJ748" s="1350">
        <f t="shared" si="1943"/>
        <v>0</v>
      </c>
      <c r="CK748" s="1351">
        <f t="shared" si="1943"/>
        <v>0</v>
      </c>
      <c r="CL748" s="1351">
        <f t="shared" si="1943"/>
        <v>0</v>
      </c>
      <c r="CM748" s="1351">
        <f t="shared" si="1943"/>
        <v>0</v>
      </c>
      <c r="CN748" s="1350">
        <f t="shared" si="1943"/>
        <v>0</v>
      </c>
      <c r="CO748" s="1350">
        <f t="shared" si="1943"/>
        <v>0</v>
      </c>
      <c r="CP748" s="1350">
        <f t="shared" si="1943"/>
        <v>0</v>
      </c>
      <c r="CQ748" s="1350">
        <f t="shared" si="1943"/>
        <v>0</v>
      </c>
      <c r="CR748" s="1350">
        <f t="shared" si="1943"/>
        <v>0</v>
      </c>
      <c r="CS748" s="1349">
        <f t="shared" si="1943"/>
        <v>0</v>
      </c>
      <c r="CT748" s="1352">
        <f t="shared" si="1943"/>
        <v>0</v>
      </c>
      <c r="CU748" s="552">
        <f t="shared" si="1941"/>
        <v>0</v>
      </c>
      <c r="CV748" s="553">
        <f t="shared" si="1941"/>
        <v>0</v>
      </c>
      <c r="CW748" s="554">
        <f t="shared" si="1941"/>
        <v>0</v>
      </c>
      <c r="CX748" s="554">
        <f t="shared" si="1941"/>
        <v>0</v>
      </c>
      <c r="CY748" s="554">
        <f t="shared" si="1941"/>
        <v>0</v>
      </c>
      <c r="CZ748" s="554">
        <f t="shared" si="1941"/>
        <v>0</v>
      </c>
      <c r="DA748" s="554">
        <f t="shared" si="1941"/>
        <v>0</v>
      </c>
      <c r="DB748" s="555">
        <f t="shared" si="1941"/>
        <v>0</v>
      </c>
      <c r="DC748" s="555">
        <f t="shared" si="1941"/>
        <v>0</v>
      </c>
      <c r="DD748" s="555">
        <f t="shared" si="1941"/>
        <v>0</v>
      </c>
      <c r="DE748" s="554">
        <f t="shared" si="1942"/>
        <v>0</v>
      </c>
      <c r="DF748" s="554">
        <f t="shared" si="1942"/>
        <v>0</v>
      </c>
      <c r="DG748" s="554">
        <f t="shared" si="1942"/>
        <v>0</v>
      </c>
      <c r="DH748" s="554">
        <f t="shared" si="1942"/>
        <v>0</v>
      </c>
      <c r="DI748" s="554">
        <f t="shared" si="1942"/>
        <v>0</v>
      </c>
      <c r="DJ748" s="553">
        <f t="shared" si="1942"/>
        <v>0</v>
      </c>
      <c r="DK748" s="552">
        <f t="shared" si="194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322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5"/>
        <v/>
      </c>
      <c r="CA749" s="593" t="str">
        <f t="shared" si="1936"/>
        <v/>
      </c>
      <c r="CB749" s="593" t="str">
        <f t="shared" si="1937"/>
        <v/>
      </c>
      <c r="CC749" s="691" t="str">
        <f t="shared" si="1938"/>
        <v/>
      </c>
      <c r="CD749" s="1359"/>
      <c r="CE749" s="1359"/>
      <c r="CF749" s="1359"/>
      <c r="CG749" s="1359"/>
      <c r="CH749" s="1359"/>
      <c r="CI749" s="1359"/>
      <c r="CJ749" s="1359"/>
      <c r="CK749" s="1359"/>
      <c r="CL749" s="1359"/>
      <c r="CM749" s="1359"/>
      <c r="CN749" s="1359"/>
      <c r="CO749" s="1359"/>
      <c r="CP749" s="1359"/>
      <c r="CQ749" s="1359"/>
      <c r="CR749" s="1359"/>
      <c r="CS749" s="1359"/>
      <c r="CT749" s="135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292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5"/>
        <v/>
      </c>
      <c r="CA750" s="601" t="str">
        <f t="shared" si="1936"/>
        <v/>
      </c>
      <c r="CB750" s="601" t="str">
        <f t="shared" si="1937"/>
        <v/>
      </c>
      <c r="CC750" s="692" t="str">
        <f t="shared" si="1938"/>
        <v/>
      </c>
      <c r="CD750" s="1348" t="str">
        <f t="shared" ref="CD750:CM753" si="194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9" t="str">
        <f t="shared" si="1944"/>
        <v/>
      </c>
      <c r="CF750" s="1350" t="str">
        <f t="shared" si="1944"/>
        <v/>
      </c>
      <c r="CG750" s="1350" t="str">
        <f t="shared" si="1944"/>
        <v/>
      </c>
      <c r="CH750" s="1350" t="str">
        <f t="shared" si="1944"/>
        <v/>
      </c>
      <c r="CI750" s="1350" t="str">
        <f t="shared" si="1944"/>
        <v/>
      </c>
      <c r="CJ750" s="1350" t="str">
        <f t="shared" si="1944"/>
        <v/>
      </c>
      <c r="CK750" s="1351" t="str">
        <f t="shared" si="1944"/>
        <v/>
      </c>
      <c r="CL750" s="1351" t="str">
        <f t="shared" si="1944"/>
        <v/>
      </c>
      <c r="CM750" s="1351" t="str">
        <f t="shared" si="1944"/>
        <v/>
      </c>
      <c r="CN750" s="1350" t="str">
        <f t="shared" ref="CN750:CT753" si="194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0" t="str">
        <f t="shared" si="1945"/>
        <v/>
      </c>
      <c r="CP750" s="1350" t="str">
        <f t="shared" si="1945"/>
        <v/>
      </c>
      <c r="CQ750" s="1350" t="str">
        <f t="shared" si="1945"/>
        <v/>
      </c>
      <c r="CR750" s="1350" t="str">
        <f t="shared" si="1945"/>
        <v/>
      </c>
      <c r="CS750" s="1349" t="str">
        <f t="shared" si="1945"/>
        <v/>
      </c>
      <c r="CT750" s="1352" t="str">
        <f t="shared" si="1945"/>
        <v/>
      </c>
      <c r="CU750" s="552" t="str">
        <f t="shared" ref="CU750:DD754" si="194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6"/>
        <v/>
      </c>
      <c r="CW750" s="554" t="str">
        <f t="shared" si="1946"/>
        <v/>
      </c>
      <c r="CX750" s="554" t="str">
        <f t="shared" si="1946"/>
        <v/>
      </c>
      <c r="CY750" s="554" t="str">
        <f t="shared" si="1946"/>
        <v/>
      </c>
      <c r="CZ750" s="554" t="str">
        <f t="shared" si="1946"/>
        <v/>
      </c>
      <c r="DA750" s="554" t="str">
        <f t="shared" si="1946"/>
        <v/>
      </c>
      <c r="DB750" s="555" t="str">
        <f t="shared" si="1946"/>
        <v/>
      </c>
      <c r="DC750" s="555" t="str">
        <f t="shared" si="1946"/>
        <v/>
      </c>
      <c r="DD750" s="555" t="str">
        <f t="shared" si="1946"/>
        <v/>
      </c>
      <c r="DE750" s="554" t="str">
        <f t="shared" ref="DE750:DK754" si="194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7"/>
        <v/>
      </c>
      <c r="DG750" s="554" t="str">
        <f t="shared" si="1947"/>
        <v/>
      </c>
      <c r="DH750" s="554" t="str">
        <f t="shared" si="1947"/>
        <v/>
      </c>
      <c r="DI750" s="554" t="str">
        <f t="shared" si="1947"/>
        <v/>
      </c>
      <c r="DJ750" s="553" t="str">
        <f t="shared" si="1947"/>
        <v/>
      </c>
      <c r="DK750" s="552" t="str">
        <f t="shared" si="194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293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5"/>
        <v/>
      </c>
      <c r="CA751" s="601" t="str">
        <f t="shared" si="1936"/>
        <v/>
      </c>
      <c r="CB751" s="601" t="str">
        <f t="shared" si="1937"/>
        <v/>
      </c>
      <c r="CC751" s="692" t="str">
        <f t="shared" si="1938"/>
        <v/>
      </c>
      <c r="CD751" s="1348" t="str">
        <f t="shared" si="1944"/>
        <v/>
      </c>
      <c r="CE751" s="1349" t="str">
        <f t="shared" si="1944"/>
        <v/>
      </c>
      <c r="CF751" s="1350" t="str">
        <f t="shared" si="1944"/>
        <v/>
      </c>
      <c r="CG751" s="1350" t="str">
        <f t="shared" si="1944"/>
        <v/>
      </c>
      <c r="CH751" s="1350" t="str">
        <f t="shared" si="1944"/>
        <v/>
      </c>
      <c r="CI751" s="1350" t="str">
        <f t="shared" si="1944"/>
        <v/>
      </c>
      <c r="CJ751" s="1350" t="str">
        <f t="shared" si="1944"/>
        <v/>
      </c>
      <c r="CK751" s="1351" t="str">
        <f t="shared" si="1944"/>
        <v/>
      </c>
      <c r="CL751" s="1351" t="str">
        <f t="shared" si="1944"/>
        <v/>
      </c>
      <c r="CM751" s="1351" t="str">
        <f t="shared" si="1944"/>
        <v/>
      </c>
      <c r="CN751" s="1350" t="str">
        <f t="shared" si="1945"/>
        <v/>
      </c>
      <c r="CO751" s="1350" t="str">
        <f t="shared" si="1945"/>
        <v/>
      </c>
      <c r="CP751" s="1350" t="str">
        <f t="shared" si="1945"/>
        <v/>
      </c>
      <c r="CQ751" s="1350" t="str">
        <f t="shared" si="1945"/>
        <v/>
      </c>
      <c r="CR751" s="1350" t="str">
        <f t="shared" si="1945"/>
        <v/>
      </c>
      <c r="CS751" s="1349" t="str">
        <f t="shared" si="1945"/>
        <v/>
      </c>
      <c r="CT751" s="1352" t="str">
        <f t="shared" si="1945"/>
        <v/>
      </c>
      <c r="CU751" s="552" t="str">
        <f t="shared" si="1946"/>
        <v/>
      </c>
      <c r="CV751" s="553" t="str">
        <f t="shared" si="1946"/>
        <v/>
      </c>
      <c r="CW751" s="554" t="str">
        <f t="shared" si="1946"/>
        <v/>
      </c>
      <c r="CX751" s="554" t="str">
        <f t="shared" si="1946"/>
        <v/>
      </c>
      <c r="CY751" s="554" t="str">
        <f t="shared" si="1946"/>
        <v/>
      </c>
      <c r="CZ751" s="554" t="str">
        <f t="shared" si="1946"/>
        <v/>
      </c>
      <c r="DA751" s="554" t="str">
        <f t="shared" si="1946"/>
        <v/>
      </c>
      <c r="DB751" s="555" t="str">
        <f t="shared" si="1946"/>
        <v/>
      </c>
      <c r="DC751" s="555" t="str">
        <f t="shared" si="1946"/>
        <v/>
      </c>
      <c r="DD751" s="555" t="str">
        <f t="shared" si="1946"/>
        <v/>
      </c>
      <c r="DE751" s="554" t="str">
        <f t="shared" si="1947"/>
        <v/>
      </c>
      <c r="DF751" s="554" t="str">
        <f t="shared" si="1947"/>
        <v/>
      </c>
      <c r="DG751" s="554" t="str">
        <f t="shared" si="1947"/>
        <v/>
      </c>
      <c r="DH751" s="554" t="str">
        <f t="shared" si="1947"/>
        <v/>
      </c>
      <c r="DI751" s="554" t="str">
        <f t="shared" si="1947"/>
        <v/>
      </c>
      <c r="DJ751" s="553" t="str">
        <f t="shared" si="1947"/>
        <v/>
      </c>
      <c r="DK751" s="552" t="str">
        <f t="shared" si="194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281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5"/>
        <v/>
      </c>
      <c r="CA752" s="601" t="str">
        <f t="shared" si="1936"/>
        <v/>
      </c>
      <c r="CB752" s="601" t="str">
        <f t="shared" si="1937"/>
        <v/>
      </c>
      <c r="CC752" s="692" t="str">
        <f t="shared" si="1938"/>
        <v/>
      </c>
      <c r="CD752" s="1348" t="str">
        <f t="shared" si="1944"/>
        <v/>
      </c>
      <c r="CE752" s="1349" t="str">
        <f t="shared" si="1944"/>
        <v/>
      </c>
      <c r="CF752" s="1350" t="str">
        <f t="shared" si="1944"/>
        <v/>
      </c>
      <c r="CG752" s="1350" t="str">
        <f t="shared" si="1944"/>
        <v/>
      </c>
      <c r="CH752" s="1350" t="str">
        <f t="shared" si="1944"/>
        <v/>
      </c>
      <c r="CI752" s="1350" t="str">
        <f t="shared" si="1944"/>
        <v/>
      </c>
      <c r="CJ752" s="1350" t="str">
        <f t="shared" si="1944"/>
        <v/>
      </c>
      <c r="CK752" s="1351" t="str">
        <f t="shared" si="1944"/>
        <v/>
      </c>
      <c r="CL752" s="1351" t="str">
        <f t="shared" si="1944"/>
        <v/>
      </c>
      <c r="CM752" s="1351" t="str">
        <f t="shared" si="1944"/>
        <v/>
      </c>
      <c r="CN752" s="1350" t="str">
        <f t="shared" si="1945"/>
        <v/>
      </c>
      <c r="CO752" s="1350" t="str">
        <f t="shared" si="1945"/>
        <v/>
      </c>
      <c r="CP752" s="1350" t="str">
        <f t="shared" si="1945"/>
        <v/>
      </c>
      <c r="CQ752" s="1350" t="str">
        <f t="shared" si="1945"/>
        <v/>
      </c>
      <c r="CR752" s="1350" t="str">
        <f t="shared" si="1945"/>
        <v/>
      </c>
      <c r="CS752" s="1349" t="str">
        <f t="shared" si="1945"/>
        <v/>
      </c>
      <c r="CT752" s="1352" t="str">
        <f t="shared" si="1945"/>
        <v/>
      </c>
      <c r="CU752" s="552" t="str">
        <f t="shared" si="1946"/>
        <v/>
      </c>
      <c r="CV752" s="553" t="str">
        <f t="shared" si="1946"/>
        <v/>
      </c>
      <c r="CW752" s="554" t="str">
        <f t="shared" si="1946"/>
        <v/>
      </c>
      <c r="CX752" s="554" t="str">
        <f t="shared" si="1946"/>
        <v/>
      </c>
      <c r="CY752" s="554" t="str">
        <f t="shared" si="1946"/>
        <v/>
      </c>
      <c r="CZ752" s="554" t="str">
        <f t="shared" si="1946"/>
        <v/>
      </c>
      <c r="DA752" s="554" t="str">
        <f t="shared" si="1946"/>
        <v/>
      </c>
      <c r="DB752" s="555" t="str">
        <f t="shared" si="1946"/>
        <v/>
      </c>
      <c r="DC752" s="555" t="str">
        <f t="shared" si="1946"/>
        <v/>
      </c>
      <c r="DD752" s="555" t="str">
        <f t="shared" si="1946"/>
        <v/>
      </c>
      <c r="DE752" s="554" t="str">
        <f t="shared" si="1947"/>
        <v/>
      </c>
      <c r="DF752" s="554" t="str">
        <f t="shared" si="1947"/>
        <v/>
      </c>
      <c r="DG752" s="554" t="str">
        <f t="shared" si="1947"/>
        <v/>
      </c>
      <c r="DH752" s="554" t="str">
        <f t="shared" si="1947"/>
        <v/>
      </c>
      <c r="DI752" s="554" t="str">
        <f t="shared" si="1947"/>
        <v/>
      </c>
      <c r="DJ752" s="553" t="str">
        <f t="shared" si="1947"/>
        <v/>
      </c>
      <c r="DK752" s="552" t="str">
        <f t="shared" si="194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310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5"/>
        <v/>
      </c>
      <c r="CA753" s="601" t="str">
        <f t="shared" si="1936"/>
        <v/>
      </c>
      <c r="CB753" s="601" t="str">
        <f t="shared" si="1937"/>
        <v/>
      </c>
      <c r="CC753" s="692" t="str">
        <f t="shared" si="1938"/>
        <v/>
      </c>
      <c r="CD753" s="1348" t="str">
        <f t="shared" si="1944"/>
        <v/>
      </c>
      <c r="CE753" s="1349" t="str">
        <f t="shared" si="1944"/>
        <v/>
      </c>
      <c r="CF753" s="1350" t="str">
        <f t="shared" si="1944"/>
        <v/>
      </c>
      <c r="CG753" s="1350" t="str">
        <f t="shared" si="1944"/>
        <v/>
      </c>
      <c r="CH753" s="1350" t="str">
        <f t="shared" si="1944"/>
        <v/>
      </c>
      <c r="CI753" s="1350" t="str">
        <f t="shared" si="1944"/>
        <v/>
      </c>
      <c r="CJ753" s="1350" t="str">
        <f t="shared" si="1944"/>
        <v/>
      </c>
      <c r="CK753" s="1351" t="str">
        <f t="shared" si="1944"/>
        <v/>
      </c>
      <c r="CL753" s="1351" t="str">
        <f t="shared" si="1944"/>
        <v/>
      </c>
      <c r="CM753" s="1351" t="str">
        <f t="shared" si="1944"/>
        <v/>
      </c>
      <c r="CN753" s="1350" t="str">
        <f t="shared" si="1945"/>
        <v/>
      </c>
      <c r="CO753" s="1350" t="str">
        <f t="shared" si="1945"/>
        <v/>
      </c>
      <c r="CP753" s="1350" t="str">
        <f t="shared" si="1945"/>
        <v/>
      </c>
      <c r="CQ753" s="1350" t="str">
        <f t="shared" si="1945"/>
        <v/>
      </c>
      <c r="CR753" s="1350" t="str">
        <f t="shared" si="1945"/>
        <v/>
      </c>
      <c r="CS753" s="1349" t="str">
        <f t="shared" si="1945"/>
        <v/>
      </c>
      <c r="CT753" s="1352" t="str">
        <f t="shared" si="1945"/>
        <v/>
      </c>
      <c r="CU753" s="552" t="str">
        <f t="shared" si="1946"/>
        <v/>
      </c>
      <c r="CV753" s="553" t="str">
        <f t="shared" si="1946"/>
        <v/>
      </c>
      <c r="CW753" s="554" t="str">
        <f t="shared" si="1946"/>
        <v/>
      </c>
      <c r="CX753" s="554" t="str">
        <f t="shared" si="1946"/>
        <v/>
      </c>
      <c r="CY753" s="554" t="str">
        <f t="shared" si="1946"/>
        <v/>
      </c>
      <c r="CZ753" s="554" t="str">
        <f t="shared" si="1946"/>
        <v/>
      </c>
      <c r="DA753" s="554" t="str">
        <f t="shared" si="1946"/>
        <v/>
      </c>
      <c r="DB753" s="555" t="str">
        <f t="shared" si="1946"/>
        <v/>
      </c>
      <c r="DC753" s="555" t="str">
        <f t="shared" si="1946"/>
        <v/>
      </c>
      <c r="DD753" s="555" t="str">
        <f t="shared" si="1946"/>
        <v/>
      </c>
      <c r="DE753" s="554" t="str">
        <f t="shared" si="1947"/>
        <v/>
      </c>
      <c r="DF753" s="554" t="str">
        <f t="shared" si="1947"/>
        <v/>
      </c>
      <c r="DG753" s="554" t="str">
        <f t="shared" si="1947"/>
        <v/>
      </c>
      <c r="DH753" s="554" t="str">
        <f t="shared" si="1947"/>
        <v/>
      </c>
      <c r="DI753" s="554" t="str">
        <f t="shared" si="1947"/>
        <v/>
      </c>
      <c r="DJ753" s="553" t="str">
        <f t="shared" si="1947"/>
        <v/>
      </c>
      <c r="DK753" s="552" t="str">
        <f t="shared" si="194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311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5"/>
        <v>134.33333333333334</v>
      </c>
      <c r="CA754" s="601">
        <f t="shared" si="1936"/>
        <v>319.2</v>
      </c>
      <c r="CB754" s="601">
        <f t="shared" si="1937"/>
        <v>289.33333333333331</v>
      </c>
      <c r="CC754" s="692">
        <f t="shared" si="1938"/>
        <v>0</v>
      </c>
      <c r="CD754" s="134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9">
        <f t="shared" ref="CE754:CT754" si="194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0">
        <f t="shared" si="1948"/>
        <v>0</v>
      </c>
      <c r="CG754" s="1350">
        <f t="shared" si="1948"/>
        <v>0</v>
      </c>
      <c r="CH754" s="1350">
        <f t="shared" si="1948"/>
        <v>0</v>
      </c>
      <c r="CI754" s="1350">
        <f t="shared" si="1948"/>
        <v>0</v>
      </c>
      <c r="CJ754" s="1350">
        <f t="shared" si="1948"/>
        <v>0</v>
      </c>
      <c r="CK754" s="1351">
        <f t="shared" si="1948"/>
        <v>0</v>
      </c>
      <c r="CL754" s="1351">
        <f t="shared" si="1948"/>
        <v>0</v>
      </c>
      <c r="CM754" s="1351">
        <f t="shared" si="1948"/>
        <v>0</v>
      </c>
      <c r="CN754" s="1350">
        <f t="shared" si="1948"/>
        <v>0</v>
      </c>
      <c r="CO754" s="1350">
        <f t="shared" si="1948"/>
        <v>0</v>
      </c>
      <c r="CP754" s="1350">
        <f t="shared" si="1948"/>
        <v>0</v>
      </c>
      <c r="CQ754" s="1350">
        <f t="shared" si="1948"/>
        <v>0</v>
      </c>
      <c r="CR754" s="1350">
        <f t="shared" si="1948"/>
        <v>0</v>
      </c>
      <c r="CS754" s="1349">
        <f t="shared" si="1948"/>
        <v>0</v>
      </c>
      <c r="CT754" s="1352">
        <f t="shared" si="1948"/>
        <v>28000</v>
      </c>
      <c r="CU754" s="552">
        <f t="shared" si="1946"/>
        <v>0</v>
      </c>
      <c r="CV754" s="553">
        <f t="shared" si="1946"/>
        <v>0</v>
      </c>
      <c r="CW754" s="554">
        <f t="shared" si="1946"/>
        <v>0</v>
      </c>
      <c r="CX754" s="554">
        <f t="shared" si="1946"/>
        <v>0</v>
      </c>
      <c r="CY754" s="554">
        <f t="shared" si="1946"/>
        <v>0</v>
      </c>
      <c r="CZ754" s="554">
        <f t="shared" si="1946"/>
        <v>0</v>
      </c>
      <c r="DA754" s="554">
        <f t="shared" si="1946"/>
        <v>0</v>
      </c>
      <c r="DB754" s="555">
        <f t="shared" si="1946"/>
        <v>0</v>
      </c>
      <c r="DC754" s="555">
        <f t="shared" si="1946"/>
        <v>0</v>
      </c>
      <c r="DD754" s="555">
        <f t="shared" si="1946"/>
        <v>0</v>
      </c>
      <c r="DE754" s="554">
        <f t="shared" si="1947"/>
        <v>0</v>
      </c>
      <c r="DF754" s="554">
        <f t="shared" si="1947"/>
        <v>0</v>
      </c>
      <c r="DG754" s="554">
        <f t="shared" si="1947"/>
        <v>0</v>
      </c>
      <c r="DH754" s="554">
        <f t="shared" si="1947"/>
        <v>0</v>
      </c>
      <c r="DI754" s="554">
        <f t="shared" si="1947"/>
        <v>0</v>
      </c>
      <c r="DJ754" s="553">
        <f t="shared" si="1947"/>
        <v>0</v>
      </c>
      <c r="DK754" s="552">
        <f t="shared" si="1947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323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5"/>
        <v/>
      </c>
      <c r="CA755" s="593" t="str">
        <f t="shared" si="1936"/>
        <v/>
      </c>
      <c r="CB755" s="593" t="str">
        <f t="shared" si="1937"/>
        <v/>
      </c>
      <c r="CC755" s="691" t="str">
        <f t="shared" si="1938"/>
        <v/>
      </c>
      <c r="CD755" s="1359"/>
      <c r="CE755" s="1359"/>
      <c r="CF755" s="1359"/>
      <c r="CG755" s="1359"/>
      <c r="CH755" s="1359"/>
      <c r="CI755" s="1359"/>
      <c r="CJ755" s="1359"/>
      <c r="CK755" s="1359"/>
      <c r="CL755" s="1359"/>
      <c r="CM755" s="1359"/>
      <c r="CN755" s="1359"/>
      <c r="CO755" s="1359"/>
      <c r="CP755" s="1359"/>
      <c r="CQ755" s="1359"/>
      <c r="CR755" s="1359"/>
      <c r="CS755" s="1359"/>
      <c r="CT755" s="135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293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5"/>
        <v/>
      </c>
      <c r="CA756" s="601" t="str">
        <f t="shared" si="1936"/>
        <v/>
      </c>
      <c r="CB756" s="601" t="str">
        <f t="shared" si="1937"/>
        <v/>
      </c>
      <c r="CC756" s="692" t="str">
        <f t="shared" si="1938"/>
        <v/>
      </c>
      <c r="CD756" s="1348" t="str">
        <f t="shared" ref="CD756:CM758" si="194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9" t="str">
        <f t="shared" si="1949"/>
        <v/>
      </c>
      <c r="CF756" s="1350" t="str">
        <f t="shared" si="1949"/>
        <v/>
      </c>
      <c r="CG756" s="1350" t="str">
        <f t="shared" si="1949"/>
        <v/>
      </c>
      <c r="CH756" s="1350" t="str">
        <f t="shared" si="1949"/>
        <v/>
      </c>
      <c r="CI756" s="1350" t="str">
        <f t="shared" si="1949"/>
        <v/>
      </c>
      <c r="CJ756" s="1350" t="str">
        <f t="shared" si="1949"/>
        <v/>
      </c>
      <c r="CK756" s="1351" t="str">
        <f t="shared" si="1949"/>
        <v/>
      </c>
      <c r="CL756" s="1351" t="str">
        <f t="shared" si="1949"/>
        <v/>
      </c>
      <c r="CM756" s="1351" t="str">
        <f t="shared" si="1949"/>
        <v/>
      </c>
      <c r="CN756" s="1350" t="str">
        <f t="shared" ref="CN756:CT758" si="195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0" t="str">
        <f t="shared" si="1950"/>
        <v/>
      </c>
      <c r="CP756" s="1350" t="str">
        <f t="shared" si="1950"/>
        <v/>
      </c>
      <c r="CQ756" s="1350" t="str">
        <f t="shared" si="1950"/>
        <v/>
      </c>
      <c r="CR756" s="1350" t="str">
        <f t="shared" si="1950"/>
        <v/>
      </c>
      <c r="CS756" s="1349" t="str">
        <f t="shared" si="1950"/>
        <v/>
      </c>
      <c r="CT756" s="1352" t="str">
        <f t="shared" si="1950"/>
        <v/>
      </c>
      <c r="CU756" s="552" t="str">
        <f t="shared" ref="CU756:DD759" si="195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1"/>
        <v/>
      </c>
      <c r="CW756" s="554" t="str">
        <f t="shared" si="1951"/>
        <v/>
      </c>
      <c r="CX756" s="554" t="str">
        <f t="shared" si="1951"/>
        <v/>
      </c>
      <c r="CY756" s="554" t="str">
        <f t="shared" si="1951"/>
        <v/>
      </c>
      <c r="CZ756" s="554" t="str">
        <f t="shared" si="1951"/>
        <v/>
      </c>
      <c r="DA756" s="554" t="str">
        <f t="shared" si="1951"/>
        <v/>
      </c>
      <c r="DB756" s="555" t="str">
        <f t="shared" si="1951"/>
        <v/>
      </c>
      <c r="DC756" s="555" t="str">
        <f t="shared" si="1951"/>
        <v/>
      </c>
      <c r="DD756" s="555" t="str">
        <f t="shared" si="1951"/>
        <v/>
      </c>
      <c r="DE756" s="554" t="str">
        <f t="shared" ref="DE756:DK759" si="195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2"/>
        <v/>
      </c>
      <c r="DG756" s="554" t="str">
        <f t="shared" si="1952"/>
        <v/>
      </c>
      <c r="DH756" s="554" t="str">
        <f t="shared" si="1952"/>
        <v/>
      </c>
      <c r="DI756" s="554" t="str">
        <f t="shared" si="1952"/>
        <v/>
      </c>
      <c r="DJ756" s="553" t="str">
        <f t="shared" si="1952"/>
        <v/>
      </c>
      <c r="DK756" s="552" t="str">
        <f t="shared" si="195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281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5"/>
        <v/>
      </c>
      <c r="CA757" s="601" t="str">
        <f t="shared" si="1936"/>
        <v/>
      </c>
      <c r="CB757" s="601" t="str">
        <f t="shared" si="1937"/>
        <v/>
      </c>
      <c r="CC757" s="692" t="str">
        <f t="shared" si="1938"/>
        <v/>
      </c>
      <c r="CD757" s="1348" t="str">
        <f t="shared" si="1949"/>
        <v/>
      </c>
      <c r="CE757" s="1349" t="str">
        <f t="shared" si="1949"/>
        <v/>
      </c>
      <c r="CF757" s="1350" t="str">
        <f t="shared" si="1949"/>
        <v/>
      </c>
      <c r="CG757" s="1350" t="str">
        <f t="shared" si="1949"/>
        <v/>
      </c>
      <c r="CH757" s="1350" t="str">
        <f t="shared" si="1949"/>
        <v/>
      </c>
      <c r="CI757" s="1350" t="str">
        <f t="shared" si="1949"/>
        <v/>
      </c>
      <c r="CJ757" s="1350" t="str">
        <f t="shared" si="1949"/>
        <v/>
      </c>
      <c r="CK757" s="1351" t="str">
        <f t="shared" si="1949"/>
        <v/>
      </c>
      <c r="CL757" s="1351" t="str">
        <f t="shared" si="1949"/>
        <v/>
      </c>
      <c r="CM757" s="1351" t="str">
        <f t="shared" si="1949"/>
        <v/>
      </c>
      <c r="CN757" s="1350" t="str">
        <f t="shared" si="1950"/>
        <v/>
      </c>
      <c r="CO757" s="1350" t="str">
        <f t="shared" si="1950"/>
        <v/>
      </c>
      <c r="CP757" s="1350" t="str">
        <f t="shared" si="1950"/>
        <v/>
      </c>
      <c r="CQ757" s="1350" t="str">
        <f t="shared" si="1950"/>
        <v/>
      </c>
      <c r="CR757" s="1350" t="str">
        <f t="shared" si="1950"/>
        <v/>
      </c>
      <c r="CS757" s="1349" t="str">
        <f t="shared" si="1950"/>
        <v/>
      </c>
      <c r="CT757" s="1352" t="str">
        <f t="shared" si="1950"/>
        <v/>
      </c>
      <c r="CU757" s="552" t="str">
        <f t="shared" si="1951"/>
        <v/>
      </c>
      <c r="CV757" s="553" t="str">
        <f t="shared" si="1951"/>
        <v/>
      </c>
      <c r="CW757" s="554" t="str">
        <f t="shared" si="1951"/>
        <v/>
      </c>
      <c r="CX757" s="554" t="str">
        <f t="shared" si="1951"/>
        <v/>
      </c>
      <c r="CY757" s="554" t="str">
        <f t="shared" si="1951"/>
        <v/>
      </c>
      <c r="CZ757" s="554" t="str">
        <f t="shared" si="1951"/>
        <v/>
      </c>
      <c r="DA757" s="554" t="str">
        <f t="shared" si="1951"/>
        <v/>
      </c>
      <c r="DB757" s="555" t="str">
        <f t="shared" si="1951"/>
        <v/>
      </c>
      <c r="DC757" s="555" t="str">
        <f t="shared" si="1951"/>
        <v/>
      </c>
      <c r="DD757" s="555" t="str">
        <f t="shared" si="1951"/>
        <v/>
      </c>
      <c r="DE757" s="554" t="str">
        <f t="shared" si="1952"/>
        <v/>
      </c>
      <c r="DF757" s="554" t="str">
        <f t="shared" si="1952"/>
        <v/>
      </c>
      <c r="DG757" s="554" t="str">
        <f t="shared" si="1952"/>
        <v/>
      </c>
      <c r="DH757" s="554" t="str">
        <f t="shared" si="1952"/>
        <v/>
      </c>
      <c r="DI757" s="554" t="str">
        <f t="shared" si="1952"/>
        <v/>
      </c>
      <c r="DJ757" s="553" t="str">
        <f t="shared" si="1952"/>
        <v/>
      </c>
      <c r="DK757" s="552" t="str">
        <f t="shared" si="195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324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5"/>
        <v/>
      </c>
      <c r="CA758" s="601" t="str">
        <f t="shared" si="1936"/>
        <v/>
      </c>
      <c r="CB758" s="601" t="str">
        <f t="shared" si="1937"/>
        <v/>
      </c>
      <c r="CC758" s="692" t="str">
        <f t="shared" si="1938"/>
        <v/>
      </c>
      <c r="CD758" s="1348" t="str">
        <f t="shared" si="1949"/>
        <v/>
      </c>
      <c r="CE758" s="1349" t="str">
        <f t="shared" si="1949"/>
        <v/>
      </c>
      <c r="CF758" s="1350" t="str">
        <f t="shared" si="1949"/>
        <v/>
      </c>
      <c r="CG758" s="1350" t="str">
        <f t="shared" si="1949"/>
        <v/>
      </c>
      <c r="CH758" s="1350" t="str">
        <f t="shared" si="1949"/>
        <v/>
      </c>
      <c r="CI758" s="1350" t="str">
        <f t="shared" si="1949"/>
        <v/>
      </c>
      <c r="CJ758" s="1350" t="str">
        <f t="shared" si="1949"/>
        <v/>
      </c>
      <c r="CK758" s="1351" t="str">
        <f t="shared" si="1949"/>
        <v/>
      </c>
      <c r="CL758" s="1351" t="str">
        <f t="shared" si="1949"/>
        <v/>
      </c>
      <c r="CM758" s="1351" t="str">
        <f t="shared" si="1949"/>
        <v/>
      </c>
      <c r="CN758" s="1350" t="str">
        <f t="shared" si="1950"/>
        <v/>
      </c>
      <c r="CO758" s="1350" t="str">
        <f t="shared" si="1950"/>
        <v/>
      </c>
      <c r="CP758" s="1350" t="str">
        <f t="shared" si="1950"/>
        <v/>
      </c>
      <c r="CQ758" s="1350" t="str">
        <f t="shared" si="1950"/>
        <v/>
      </c>
      <c r="CR758" s="1350" t="str">
        <f t="shared" si="1950"/>
        <v/>
      </c>
      <c r="CS758" s="1349" t="str">
        <f t="shared" si="1950"/>
        <v/>
      </c>
      <c r="CT758" s="1352" t="str">
        <f t="shared" si="1950"/>
        <v/>
      </c>
      <c r="CU758" s="552" t="str">
        <f t="shared" si="1951"/>
        <v/>
      </c>
      <c r="CV758" s="553" t="str">
        <f t="shared" si="1951"/>
        <v/>
      </c>
      <c r="CW758" s="554" t="str">
        <f t="shared" si="1951"/>
        <v/>
      </c>
      <c r="CX758" s="554" t="str">
        <f t="shared" si="1951"/>
        <v/>
      </c>
      <c r="CY758" s="554" t="str">
        <f t="shared" si="1951"/>
        <v/>
      </c>
      <c r="CZ758" s="554" t="str">
        <f t="shared" si="1951"/>
        <v/>
      </c>
      <c r="DA758" s="554" t="str">
        <f t="shared" si="1951"/>
        <v/>
      </c>
      <c r="DB758" s="555" t="str">
        <f t="shared" si="1951"/>
        <v/>
      </c>
      <c r="DC758" s="555" t="str">
        <f t="shared" si="1951"/>
        <v/>
      </c>
      <c r="DD758" s="555" t="str">
        <f t="shared" si="1951"/>
        <v/>
      </c>
      <c r="DE758" s="554" t="str">
        <f t="shared" si="1952"/>
        <v/>
      </c>
      <c r="DF758" s="554" t="str">
        <f t="shared" si="1952"/>
        <v/>
      </c>
      <c r="DG758" s="554" t="str">
        <f t="shared" si="1952"/>
        <v/>
      </c>
      <c r="DH758" s="554" t="str">
        <f t="shared" si="1952"/>
        <v/>
      </c>
      <c r="DI758" s="554" t="str">
        <f t="shared" si="1952"/>
        <v/>
      </c>
      <c r="DJ758" s="553" t="str">
        <f t="shared" si="1952"/>
        <v/>
      </c>
      <c r="DK758" s="552" t="str">
        <f t="shared" si="195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311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5"/>
        <v>221.33333333333334</v>
      </c>
      <c r="CA759" s="601">
        <f t="shared" si="1936"/>
        <v>266.26666666666665</v>
      </c>
      <c r="CB759" s="601">
        <f t="shared" si="1937"/>
        <v>1945.6559999999999</v>
      </c>
      <c r="CC759" s="692">
        <f t="shared" si="1938"/>
        <v>7963.333333333333</v>
      </c>
      <c r="CD759" s="134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9">
        <f t="shared" ref="CE759:CT759" si="195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0">
        <f t="shared" si="1953"/>
        <v>0</v>
      </c>
      <c r="CG759" s="1350">
        <f t="shared" si="1953"/>
        <v>0</v>
      </c>
      <c r="CH759" s="1350">
        <f t="shared" si="1953"/>
        <v>0</v>
      </c>
      <c r="CI759" s="1350">
        <f t="shared" si="1953"/>
        <v>0</v>
      </c>
      <c r="CJ759" s="1350">
        <f t="shared" si="1953"/>
        <v>0</v>
      </c>
      <c r="CK759" s="1351">
        <f t="shared" si="1953"/>
        <v>0</v>
      </c>
      <c r="CL759" s="1351">
        <f t="shared" si="1953"/>
        <v>0</v>
      </c>
      <c r="CM759" s="1351">
        <f t="shared" si="1953"/>
        <v>0</v>
      </c>
      <c r="CN759" s="1350">
        <f t="shared" si="1953"/>
        <v>0</v>
      </c>
      <c r="CO759" s="1350">
        <f t="shared" si="1953"/>
        <v>90</v>
      </c>
      <c r="CP759" s="1350">
        <f t="shared" si="1953"/>
        <v>3600</v>
      </c>
      <c r="CQ759" s="1350">
        <f t="shared" si="1953"/>
        <v>18160</v>
      </c>
      <c r="CR759" s="1350">
        <f t="shared" si="1953"/>
        <v>20000</v>
      </c>
      <c r="CS759" s="1349">
        <f t="shared" si="1953"/>
        <v>77600</v>
      </c>
      <c r="CT759" s="1352">
        <f t="shared" si="1953"/>
        <v>288000</v>
      </c>
      <c r="CU759" s="552">
        <f t="shared" si="1951"/>
        <v>0</v>
      </c>
      <c r="CV759" s="553">
        <f t="shared" si="1951"/>
        <v>0</v>
      </c>
      <c r="CW759" s="554">
        <f t="shared" si="1951"/>
        <v>0</v>
      </c>
      <c r="CX759" s="554">
        <f t="shared" si="1951"/>
        <v>0</v>
      </c>
      <c r="CY759" s="554">
        <f t="shared" si="1951"/>
        <v>0</v>
      </c>
      <c r="CZ759" s="554">
        <f t="shared" si="1951"/>
        <v>0</v>
      </c>
      <c r="DA759" s="554">
        <f t="shared" si="1951"/>
        <v>0</v>
      </c>
      <c r="DB759" s="555">
        <f t="shared" si="1951"/>
        <v>0</v>
      </c>
      <c r="DC759" s="555">
        <f t="shared" si="1951"/>
        <v>0</v>
      </c>
      <c r="DD759" s="555">
        <f t="shared" si="1951"/>
        <v>0</v>
      </c>
      <c r="DE759" s="554">
        <f t="shared" si="1952"/>
        <v>0</v>
      </c>
      <c r="DF759" s="554">
        <f t="shared" si="1952"/>
        <v>90</v>
      </c>
      <c r="DG759" s="554">
        <f t="shared" si="1952"/>
        <v>3600</v>
      </c>
      <c r="DH759" s="554">
        <f t="shared" si="1952"/>
        <v>18160</v>
      </c>
      <c r="DI759" s="554">
        <f t="shared" si="1952"/>
        <v>20000</v>
      </c>
      <c r="DJ759" s="553">
        <f t="shared" si="1952"/>
        <v>77600</v>
      </c>
      <c r="DK759" s="552">
        <f t="shared" si="1952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325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3"/>
      <c r="CE760" s="1373"/>
      <c r="CF760" s="1373"/>
      <c r="CG760" s="1373"/>
      <c r="CH760" s="1373"/>
      <c r="CI760" s="1373"/>
      <c r="CJ760" s="1373"/>
      <c r="CK760" s="1373"/>
      <c r="CL760" s="1373"/>
      <c r="CM760" s="1373"/>
      <c r="CN760" s="1373"/>
      <c r="CO760" s="1373"/>
      <c r="CP760" s="1373"/>
      <c r="CQ760" s="1373"/>
      <c r="CR760" s="1373"/>
      <c r="CS760" s="1373"/>
      <c r="CT760" s="1374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293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4">IF(DL761&lt;3,"",(SUM(B761:R761)-MIN(B761:R761)-MAX(B761:R761))/(DL761-2))</f>
        <v/>
      </c>
      <c r="CA761" s="601" t="str">
        <f t="shared" ref="CA761:CA775" si="1955">IF(DM761&lt;3,"",(SUM(T761:AJ761)-MIN(T761:AJ761)-MAX(T761:AJ761))/(DM761-2))</f>
        <v/>
      </c>
      <c r="CB761" s="601" t="str">
        <f t="shared" ref="CB761:CB775" si="1956">IF(DN761&lt;3,"",(SUM(AL761:BB761)-MIN(AL761:BB761)-MAX(AL761:BB761))/(DN761-2))</f>
        <v/>
      </c>
      <c r="CC761" s="692" t="str">
        <f t="shared" ref="CC761:CC775" si="1957">IF(DO761&lt;3,"",(SUM(BD761:BT761)-MIN(BD761:BT761)-MAX(BD761:BT761))/(DO761-2))</f>
        <v/>
      </c>
      <c r="CD761" s="1348" t="str">
        <f t="shared" ref="CD761:CS761" si="195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9" t="str">
        <f t="shared" si="1958"/>
        <v/>
      </c>
      <c r="CF761" s="1350" t="str">
        <f t="shared" si="1958"/>
        <v/>
      </c>
      <c r="CG761" s="1350" t="str">
        <f t="shared" si="1958"/>
        <v/>
      </c>
      <c r="CH761" s="1350" t="str">
        <f t="shared" si="1958"/>
        <v/>
      </c>
      <c r="CI761" s="1350" t="str">
        <f t="shared" si="1958"/>
        <v/>
      </c>
      <c r="CJ761" s="1350" t="str">
        <f t="shared" si="1958"/>
        <v/>
      </c>
      <c r="CK761" s="1351" t="str">
        <f t="shared" si="1958"/>
        <v/>
      </c>
      <c r="CL761" s="1351" t="str">
        <f t="shared" si="1958"/>
        <v/>
      </c>
      <c r="CM761" s="1351" t="str">
        <f t="shared" si="1958"/>
        <v/>
      </c>
      <c r="CN761" s="1350" t="str">
        <f t="shared" si="1958"/>
        <v/>
      </c>
      <c r="CO761" s="1350" t="str">
        <f t="shared" si="1958"/>
        <v/>
      </c>
      <c r="CP761" s="1350" t="str">
        <f t="shared" si="1958"/>
        <v/>
      </c>
      <c r="CQ761" s="1350" t="str">
        <f t="shared" si="1958"/>
        <v/>
      </c>
      <c r="CR761" s="1350" t="str">
        <f t="shared" si="1958"/>
        <v/>
      </c>
      <c r="CS761" s="1349" t="str">
        <f t="shared" si="1958"/>
        <v/>
      </c>
      <c r="CT761" s="1352" t="str">
        <f t="shared" ref="CE761:CT764" si="195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0"/>
        <v/>
      </c>
      <c r="CW761" s="554" t="str">
        <f t="shared" si="1960"/>
        <v/>
      </c>
      <c r="CX761" s="554" t="str">
        <f t="shared" si="1960"/>
        <v/>
      </c>
      <c r="CY761" s="554" t="str">
        <f t="shared" si="1960"/>
        <v/>
      </c>
      <c r="CZ761" s="554" t="str">
        <f t="shared" si="1960"/>
        <v/>
      </c>
      <c r="DA761" s="554" t="str">
        <f t="shared" si="1960"/>
        <v/>
      </c>
      <c r="DB761" s="555" t="str">
        <f t="shared" si="1960"/>
        <v/>
      </c>
      <c r="DC761" s="555" t="str">
        <f t="shared" si="1960"/>
        <v/>
      </c>
      <c r="DD761" s="555" t="str">
        <f t="shared" si="1960"/>
        <v/>
      </c>
      <c r="DE761" s="554" t="str">
        <f t="shared" ref="DE761:DK764" si="196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1"/>
        <v/>
      </c>
      <c r="DG761" s="554" t="str">
        <f t="shared" si="1961"/>
        <v/>
      </c>
      <c r="DH761" s="554" t="str">
        <f t="shared" si="1961"/>
        <v/>
      </c>
      <c r="DI761" s="554" t="str">
        <f t="shared" si="1961"/>
        <v/>
      </c>
      <c r="DJ761" s="553" t="str">
        <f t="shared" si="1961"/>
        <v/>
      </c>
      <c r="DK761" s="552" t="str">
        <f t="shared" si="1961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281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4"/>
        <v/>
      </c>
      <c r="CA762" s="601" t="str">
        <f t="shared" si="1955"/>
        <v/>
      </c>
      <c r="CB762" s="601" t="str">
        <f t="shared" si="1956"/>
        <v/>
      </c>
      <c r="CC762" s="692" t="str">
        <f t="shared" si="1957"/>
        <v/>
      </c>
      <c r="CD762" s="134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1959"/>
        <v/>
      </c>
      <c r="CF762" s="1350" t="str">
        <f t="shared" si="1959"/>
        <v/>
      </c>
      <c r="CG762" s="1350" t="str">
        <f t="shared" si="1959"/>
        <v/>
      </c>
      <c r="CH762" s="1350" t="str">
        <f t="shared" si="1959"/>
        <v/>
      </c>
      <c r="CI762" s="1350" t="str">
        <f t="shared" si="1959"/>
        <v/>
      </c>
      <c r="CJ762" s="1350" t="str">
        <f t="shared" si="1959"/>
        <v/>
      </c>
      <c r="CK762" s="1351" t="str">
        <f t="shared" si="1959"/>
        <v/>
      </c>
      <c r="CL762" s="1351" t="str">
        <f t="shared" si="1959"/>
        <v/>
      </c>
      <c r="CM762" s="1351" t="str">
        <f t="shared" si="1959"/>
        <v/>
      </c>
      <c r="CN762" s="1350" t="str">
        <f t="shared" si="1959"/>
        <v/>
      </c>
      <c r="CO762" s="1350" t="str">
        <f t="shared" si="1959"/>
        <v/>
      </c>
      <c r="CP762" s="1350" t="str">
        <f t="shared" si="1959"/>
        <v/>
      </c>
      <c r="CQ762" s="1350" t="str">
        <f t="shared" si="1959"/>
        <v/>
      </c>
      <c r="CR762" s="1350" t="str">
        <f t="shared" si="1959"/>
        <v/>
      </c>
      <c r="CS762" s="1349" t="str">
        <f t="shared" si="1959"/>
        <v/>
      </c>
      <c r="CT762" s="1352" t="str">
        <f t="shared" si="1959"/>
        <v/>
      </c>
      <c r="CU762" s="552" t="str">
        <f t="shared" si="1960"/>
        <v/>
      </c>
      <c r="CV762" s="553" t="str">
        <f t="shared" si="1960"/>
        <v/>
      </c>
      <c r="CW762" s="554" t="str">
        <f t="shared" si="1960"/>
        <v/>
      </c>
      <c r="CX762" s="554" t="str">
        <f t="shared" si="1960"/>
        <v/>
      </c>
      <c r="CY762" s="554" t="str">
        <f t="shared" si="1960"/>
        <v/>
      </c>
      <c r="CZ762" s="554" t="str">
        <f t="shared" si="1960"/>
        <v/>
      </c>
      <c r="DA762" s="554" t="str">
        <f t="shared" si="1960"/>
        <v/>
      </c>
      <c r="DB762" s="555" t="str">
        <f t="shared" si="1960"/>
        <v/>
      </c>
      <c r="DC762" s="555" t="str">
        <f t="shared" si="1960"/>
        <v/>
      </c>
      <c r="DD762" s="555" t="str">
        <f t="shared" si="1960"/>
        <v/>
      </c>
      <c r="DE762" s="554" t="str">
        <f t="shared" si="1961"/>
        <v/>
      </c>
      <c r="DF762" s="554" t="str">
        <f t="shared" si="1961"/>
        <v/>
      </c>
      <c r="DG762" s="554" t="str">
        <f t="shared" si="1961"/>
        <v/>
      </c>
      <c r="DH762" s="554" t="str">
        <f t="shared" si="1961"/>
        <v/>
      </c>
      <c r="DI762" s="554" t="str">
        <f t="shared" si="1961"/>
        <v/>
      </c>
      <c r="DJ762" s="553" t="str">
        <f t="shared" si="1961"/>
        <v/>
      </c>
      <c r="DK762" s="552" t="str">
        <f t="shared" si="1961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310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4"/>
        <v/>
      </c>
      <c r="CA763" s="601" t="str">
        <f t="shared" si="1955"/>
        <v/>
      </c>
      <c r="CB763" s="601" t="str">
        <f t="shared" si="1956"/>
        <v/>
      </c>
      <c r="CC763" s="692" t="str">
        <f t="shared" si="195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1959"/>
        <v/>
      </c>
      <c r="CF763" s="1350" t="str">
        <f t="shared" si="1959"/>
        <v/>
      </c>
      <c r="CG763" s="1350" t="str">
        <f t="shared" si="1959"/>
        <v/>
      </c>
      <c r="CH763" s="1350" t="str">
        <f t="shared" si="1959"/>
        <v/>
      </c>
      <c r="CI763" s="1350" t="str">
        <f t="shared" si="1959"/>
        <v/>
      </c>
      <c r="CJ763" s="1350" t="str">
        <f t="shared" si="1959"/>
        <v/>
      </c>
      <c r="CK763" s="1351" t="str">
        <f t="shared" si="1959"/>
        <v/>
      </c>
      <c r="CL763" s="1351" t="str">
        <f t="shared" si="1959"/>
        <v/>
      </c>
      <c r="CM763" s="1351" t="str">
        <f t="shared" si="1959"/>
        <v/>
      </c>
      <c r="CN763" s="1350" t="str">
        <f t="shared" si="1959"/>
        <v/>
      </c>
      <c r="CO763" s="1350" t="str">
        <f t="shared" si="1959"/>
        <v/>
      </c>
      <c r="CP763" s="1350" t="str">
        <f t="shared" si="1959"/>
        <v/>
      </c>
      <c r="CQ763" s="1350" t="str">
        <f t="shared" si="1959"/>
        <v/>
      </c>
      <c r="CR763" s="1350" t="str">
        <f t="shared" si="1959"/>
        <v/>
      </c>
      <c r="CS763" s="1349" t="str">
        <f t="shared" si="1959"/>
        <v/>
      </c>
      <c r="CT763" s="1352" t="str">
        <f t="shared" si="1959"/>
        <v/>
      </c>
      <c r="CU763" s="552" t="str">
        <f t="shared" si="1960"/>
        <v/>
      </c>
      <c r="CV763" s="553" t="str">
        <f t="shared" si="1960"/>
        <v/>
      </c>
      <c r="CW763" s="554" t="str">
        <f t="shared" si="1960"/>
        <v/>
      </c>
      <c r="CX763" s="554" t="str">
        <f t="shared" si="1960"/>
        <v/>
      </c>
      <c r="CY763" s="554" t="str">
        <f t="shared" si="1960"/>
        <v/>
      </c>
      <c r="CZ763" s="554" t="str">
        <f t="shared" si="1960"/>
        <v/>
      </c>
      <c r="DA763" s="554" t="str">
        <f t="shared" si="1960"/>
        <v/>
      </c>
      <c r="DB763" s="555" t="str">
        <f t="shared" si="1960"/>
        <v/>
      </c>
      <c r="DC763" s="555" t="str">
        <f t="shared" si="1960"/>
        <v/>
      </c>
      <c r="DD763" s="555" t="str">
        <f t="shared" si="1960"/>
        <v/>
      </c>
      <c r="DE763" s="554" t="str">
        <f t="shared" si="1961"/>
        <v/>
      </c>
      <c r="DF763" s="554" t="str">
        <f t="shared" si="1961"/>
        <v/>
      </c>
      <c r="DG763" s="554" t="str">
        <f t="shared" si="1961"/>
        <v/>
      </c>
      <c r="DH763" s="554" t="str">
        <f t="shared" si="1961"/>
        <v/>
      </c>
      <c r="DI763" s="554" t="str">
        <f t="shared" si="1961"/>
        <v/>
      </c>
      <c r="DJ763" s="553" t="str">
        <f t="shared" si="1961"/>
        <v/>
      </c>
      <c r="DK763" s="552" t="str">
        <f t="shared" si="1961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311</v>
      </c>
      <c r="B764" s="611" t="str">
        <f t="shared" ref="B764:R764" si="1962">IF(B761="","",B761*B762*B763)</f>
        <v/>
      </c>
      <c r="C764" s="611" t="str">
        <f t="shared" si="1962"/>
        <v/>
      </c>
      <c r="D764" s="611" t="str">
        <f t="shared" si="1962"/>
        <v/>
      </c>
      <c r="E764" s="611" t="str">
        <f t="shared" si="1962"/>
        <v/>
      </c>
      <c r="F764" s="611" t="str">
        <f t="shared" si="1962"/>
        <v/>
      </c>
      <c r="G764" s="611" t="str">
        <f t="shared" si="1962"/>
        <v/>
      </c>
      <c r="H764" s="611" t="str">
        <f t="shared" si="1962"/>
        <v/>
      </c>
      <c r="I764" s="611" t="str">
        <f t="shared" si="1962"/>
        <v/>
      </c>
      <c r="J764" s="611" t="str">
        <f t="shared" si="1962"/>
        <v/>
      </c>
      <c r="K764" s="611" t="str">
        <f t="shared" si="1962"/>
        <v/>
      </c>
      <c r="L764" s="611" t="str">
        <f t="shared" si="1962"/>
        <v/>
      </c>
      <c r="M764" s="611" t="str">
        <f t="shared" si="1962"/>
        <v/>
      </c>
      <c r="N764" s="611" t="str">
        <f t="shared" si="1962"/>
        <v/>
      </c>
      <c r="O764" s="611" t="str">
        <f t="shared" si="1962"/>
        <v/>
      </c>
      <c r="P764" s="611" t="str">
        <f t="shared" si="1962"/>
        <v/>
      </c>
      <c r="Q764" s="611" t="str">
        <f t="shared" si="1962"/>
        <v/>
      </c>
      <c r="R764" s="611" t="str">
        <f t="shared" si="1962"/>
        <v/>
      </c>
      <c r="S764" s="651"/>
      <c r="T764" s="611" t="str">
        <f t="shared" ref="T764:AJ764" si="1963">IF(T761="","",T761*T762*T763)</f>
        <v/>
      </c>
      <c r="U764" s="611" t="str">
        <f t="shared" si="1963"/>
        <v/>
      </c>
      <c r="V764" s="611" t="str">
        <f t="shared" si="1963"/>
        <v/>
      </c>
      <c r="W764" s="611" t="str">
        <f t="shared" si="1963"/>
        <v/>
      </c>
      <c r="X764" s="611" t="str">
        <f t="shared" si="1963"/>
        <v/>
      </c>
      <c r="Y764" s="611" t="str">
        <f t="shared" si="1963"/>
        <v/>
      </c>
      <c r="Z764" s="611" t="str">
        <f t="shared" si="1963"/>
        <v/>
      </c>
      <c r="AA764" s="611" t="str">
        <f t="shared" si="1963"/>
        <v/>
      </c>
      <c r="AB764" s="611" t="str">
        <f t="shared" si="1963"/>
        <v/>
      </c>
      <c r="AC764" s="611" t="str">
        <f t="shared" si="1963"/>
        <v/>
      </c>
      <c r="AD764" s="611" t="str">
        <f t="shared" si="1963"/>
        <v/>
      </c>
      <c r="AE764" s="611" t="str">
        <f t="shared" si="1963"/>
        <v/>
      </c>
      <c r="AF764" s="611" t="str">
        <f t="shared" si="1963"/>
        <v/>
      </c>
      <c r="AG764" s="611" t="str">
        <f t="shared" si="1963"/>
        <v/>
      </c>
      <c r="AH764" s="611" t="str">
        <f t="shared" si="1963"/>
        <v/>
      </c>
      <c r="AI764" s="611" t="str">
        <f t="shared" si="1963"/>
        <v/>
      </c>
      <c r="AJ764" s="611" t="str">
        <f t="shared" si="1963"/>
        <v/>
      </c>
      <c r="AK764" s="651"/>
      <c r="AL764" s="611" t="str">
        <f t="shared" ref="AL764:BB764" si="1964">IF(AL761="","",AL761*AL762*AL763)</f>
        <v/>
      </c>
      <c r="AM764" s="611" t="str">
        <f t="shared" si="1964"/>
        <v/>
      </c>
      <c r="AN764" s="611" t="str">
        <f t="shared" si="1964"/>
        <v/>
      </c>
      <c r="AO764" s="611" t="str">
        <f t="shared" si="1964"/>
        <v/>
      </c>
      <c r="AP764" s="611" t="str">
        <f t="shared" si="1964"/>
        <v/>
      </c>
      <c r="AQ764" s="611" t="str">
        <f t="shared" si="1964"/>
        <v/>
      </c>
      <c r="AR764" s="611" t="str">
        <f t="shared" si="1964"/>
        <v/>
      </c>
      <c r="AS764" s="611" t="str">
        <f t="shared" si="1964"/>
        <v/>
      </c>
      <c r="AT764" s="611" t="str">
        <f t="shared" si="1964"/>
        <v/>
      </c>
      <c r="AU764" s="611" t="str">
        <f t="shared" si="1964"/>
        <v/>
      </c>
      <c r="AV764" s="611" t="str">
        <f t="shared" si="1964"/>
        <v/>
      </c>
      <c r="AW764" s="611" t="str">
        <f t="shared" si="1964"/>
        <v/>
      </c>
      <c r="AX764" s="611" t="str">
        <f t="shared" si="1964"/>
        <v/>
      </c>
      <c r="AY764" s="611" t="str">
        <f t="shared" si="1964"/>
        <v/>
      </c>
      <c r="AZ764" s="611" t="str">
        <f t="shared" si="1964"/>
        <v/>
      </c>
      <c r="BA764" s="611" t="str">
        <f t="shared" si="1964"/>
        <v/>
      </c>
      <c r="BB764" s="611" t="str">
        <f t="shared" si="1964"/>
        <v/>
      </c>
      <c r="BC764" s="651"/>
      <c r="BD764" s="611" t="str">
        <f t="shared" ref="BD764:BT764" si="1965">IF(BD761="","",BD761*BD762*BD763)</f>
        <v/>
      </c>
      <c r="BE764" s="611" t="str">
        <f t="shared" si="1965"/>
        <v/>
      </c>
      <c r="BF764" s="611" t="str">
        <f t="shared" si="1965"/>
        <v/>
      </c>
      <c r="BG764" s="611" t="str">
        <f t="shared" si="1965"/>
        <v/>
      </c>
      <c r="BH764" s="611" t="str">
        <f t="shared" si="1965"/>
        <v/>
      </c>
      <c r="BI764" s="611" t="str">
        <f t="shared" si="1965"/>
        <v/>
      </c>
      <c r="BJ764" s="611" t="str">
        <f t="shared" si="1965"/>
        <v/>
      </c>
      <c r="BK764" s="611" t="str">
        <f t="shared" si="1965"/>
        <v/>
      </c>
      <c r="BL764" s="611" t="str">
        <f t="shared" si="1965"/>
        <v/>
      </c>
      <c r="BM764" s="611" t="str">
        <f t="shared" si="1965"/>
        <v/>
      </c>
      <c r="BN764" s="611" t="str">
        <f t="shared" si="1965"/>
        <v/>
      </c>
      <c r="BO764" s="611" t="str">
        <f t="shared" si="1965"/>
        <v/>
      </c>
      <c r="BP764" s="611" t="str">
        <f t="shared" si="1965"/>
        <v/>
      </c>
      <c r="BQ764" s="611" t="str">
        <f t="shared" si="1965"/>
        <v/>
      </c>
      <c r="BR764" s="611" t="str">
        <f t="shared" si="1965"/>
        <v/>
      </c>
      <c r="BS764" s="611" t="str">
        <f t="shared" si="1965"/>
        <v/>
      </c>
      <c r="BT764" s="611" t="str">
        <f t="shared" si="1965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4"/>
        <v/>
      </c>
      <c r="CA764" s="601" t="str">
        <f t="shared" si="1955"/>
        <v/>
      </c>
      <c r="CB764" s="601" t="str">
        <f t="shared" si="1956"/>
        <v/>
      </c>
      <c r="CC764" s="692" t="str">
        <f t="shared" si="195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1959"/>
        <v/>
      </c>
      <c r="CF764" s="1350" t="str">
        <f t="shared" si="1959"/>
        <v/>
      </c>
      <c r="CG764" s="1350" t="str">
        <f t="shared" si="1959"/>
        <v/>
      </c>
      <c r="CH764" s="1350" t="str">
        <f t="shared" si="1959"/>
        <v/>
      </c>
      <c r="CI764" s="1350" t="str">
        <f t="shared" si="1959"/>
        <v/>
      </c>
      <c r="CJ764" s="1350" t="str">
        <f t="shared" si="1959"/>
        <v/>
      </c>
      <c r="CK764" s="1351" t="str">
        <f t="shared" si="1959"/>
        <v/>
      </c>
      <c r="CL764" s="1351" t="str">
        <f t="shared" si="1959"/>
        <v/>
      </c>
      <c r="CM764" s="1351" t="str">
        <f t="shared" si="1959"/>
        <v/>
      </c>
      <c r="CN764" s="1350" t="str">
        <f t="shared" si="1959"/>
        <v/>
      </c>
      <c r="CO764" s="1350" t="str">
        <f t="shared" si="1959"/>
        <v/>
      </c>
      <c r="CP764" s="1350" t="str">
        <f t="shared" si="1959"/>
        <v/>
      </c>
      <c r="CQ764" s="1350" t="str">
        <f t="shared" si="1959"/>
        <v/>
      </c>
      <c r="CR764" s="1350" t="str">
        <f t="shared" si="1959"/>
        <v/>
      </c>
      <c r="CS764" s="1349" t="str">
        <f t="shared" si="1959"/>
        <v/>
      </c>
      <c r="CT764" s="1352" t="str">
        <f t="shared" si="1959"/>
        <v/>
      </c>
      <c r="CU764" s="552" t="str">
        <f t="shared" si="1960"/>
        <v/>
      </c>
      <c r="CV764" s="553" t="str">
        <f t="shared" si="1960"/>
        <v/>
      </c>
      <c r="CW764" s="554" t="str">
        <f t="shared" si="1960"/>
        <v/>
      </c>
      <c r="CX764" s="554" t="str">
        <f t="shared" si="1960"/>
        <v/>
      </c>
      <c r="CY764" s="554" t="str">
        <f t="shared" si="1960"/>
        <v/>
      </c>
      <c r="CZ764" s="554" t="str">
        <f t="shared" si="1960"/>
        <v/>
      </c>
      <c r="DA764" s="554" t="str">
        <f t="shared" si="1960"/>
        <v/>
      </c>
      <c r="DB764" s="555" t="str">
        <f t="shared" si="1960"/>
        <v/>
      </c>
      <c r="DC764" s="555" t="str">
        <f t="shared" si="1960"/>
        <v/>
      </c>
      <c r="DD764" s="555" t="str">
        <f t="shared" si="1960"/>
        <v/>
      </c>
      <c r="DE764" s="554" t="str">
        <f t="shared" si="1961"/>
        <v/>
      </c>
      <c r="DF764" s="554" t="str">
        <f t="shared" si="1961"/>
        <v/>
      </c>
      <c r="DG764" s="554" t="str">
        <f t="shared" si="1961"/>
        <v/>
      </c>
      <c r="DH764" s="554" t="str">
        <f t="shared" si="1961"/>
        <v/>
      </c>
      <c r="DI764" s="554" t="str">
        <f t="shared" si="1961"/>
        <v/>
      </c>
      <c r="DJ764" s="553" t="str">
        <f t="shared" si="1961"/>
        <v/>
      </c>
      <c r="DK764" s="552" t="str">
        <f t="shared" si="1961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326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4"/>
        <v/>
      </c>
      <c r="CA765" s="593" t="str">
        <f t="shared" si="1955"/>
        <v/>
      </c>
      <c r="CB765" s="593" t="str">
        <f t="shared" si="1956"/>
        <v/>
      </c>
      <c r="CC765" s="691" t="str">
        <f t="shared" si="1957"/>
        <v/>
      </c>
      <c r="CD765" s="1359"/>
      <c r="CE765" s="1359"/>
      <c r="CF765" s="1359"/>
      <c r="CG765" s="1359"/>
      <c r="CH765" s="1359"/>
      <c r="CI765" s="1359"/>
      <c r="CJ765" s="1359"/>
      <c r="CK765" s="1359"/>
      <c r="CL765" s="1359"/>
      <c r="CM765" s="1359"/>
      <c r="CN765" s="1359"/>
      <c r="CO765" s="1359"/>
      <c r="CP765" s="1359"/>
      <c r="CQ765" s="1359"/>
      <c r="CR765" s="1359"/>
      <c r="CS765" s="1359"/>
      <c r="CT765" s="135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293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4"/>
        <v/>
      </c>
      <c r="CA766" s="601" t="str">
        <f t="shared" si="1955"/>
        <v/>
      </c>
      <c r="CB766" s="601" t="str">
        <f t="shared" si="1956"/>
        <v/>
      </c>
      <c r="CC766" s="692" t="str">
        <f t="shared" si="1957"/>
        <v/>
      </c>
      <c r="CD766" s="1348" t="str">
        <f t="shared" ref="CD766:CS766" si="19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9" t="str">
        <f t="shared" si="1966"/>
        <v/>
      </c>
      <c r="CF766" s="1350" t="str">
        <f t="shared" si="1966"/>
        <v/>
      </c>
      <c r="CG766" s="1350" t="str">
        <f t="shared" si="1966"/>
        <v/>
      </c>
      <c r="CH766" s="1350" t="str">
        <f t="shared" si="1966"/>
        <v/>
      </c>
      <c r="CI766" s="1350" t="str">
        <f t="shared" si="1966"/>
        <v/>
      </c>
      <c r="CJ766" s="1350" t="str">
        <f t="shared" si="1966"/>
        <v/>
      </c>
      <c r="CK766" s="1351" t="str">
        <f t="shared" si="1966"/>
        <v/>
      </c>
      <c r="CL766" s="1351" t="str">
        <f t="shared" si="1966"/>
        <v/>
      </c>
      <c r="CM766" s="1351" t="str">
        <f t="shared" si="1966"/>
        <v/>
      </c>
      <c r="CN766" s="1350" t="str">
        <f t="shared" si="1966"/>
        <v/>
      </c>
      <c r="CO766" s="1350" t="str">
        <f t="shared" si="1966"/>
        <v/>
      </c>
      <c r="CP766" s="1350" t="str">
        <f t="shared" si="1966"/>
        <v/>
      </c>
      <c r="CQ766" s="1350" t="str">
        <f t="shared" si="1966"/>
        <v/>
      </c>
      <c r="CR766" s="1350" t="str">
        <f t="shared" si="1966"/>
        <v/>
      </c>
      <c r="CS766" s="1349" t="str">
        <f t="shared" si="1966"/>
        <v/>
      </c>
      <c r="CT766" s="1352" t="str">
        <f t="shared" ref="CE766:CT769" si="19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68"/>
        <v/>
      </c>
      <c r="CW766" s="554" t="str">
        <f t="shared" si="1968"/>
        <v/>
      </c>
      <c r="CX766" s="554" t="str">
        <f t="shared" si="1968"/>
        <v/>
      </c>
      <c r="CY766" s="554" t="str">
        <f t="shared" si="1968"/>
        <v/>
      </c>
      <c r="CZ766" s="554" t="str">
        <f t="shared" si="1968"/>
        <v/>
      </c>
      <c r="DA766" s="554" t="str">
        <f t="shared" si="1968"/>
        <v/>
      </c>
      <c r="DB766" s="555" t="str">
        <f t="shared" si="1968"/>
        <v/>
      </c>
      <c r="DC766" s="555" t="str">
        <f t="shared" si="1968"/>
        <v/>
      </c>
      <c r="DD766" s="555" t="str">
        <f t="shared" si="1968"/>
        <v/>
      </c>
      <c r="DE766" s="554" t="str">
        <f t="shared" ref="DE766:DK769" si="19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69"/>
        <v/>
      </c>
      <c r="DG766" s="554" t="str">
        <f t="shared" si="1969"/>
        <v/>
      </c>
      <c r="DH766" s="554" t="str">
        <f t="shared" si="1969"/>
        <v/>
      </c>
      <c r="DI766" s="554" t="str">
        <f t="shared" si="1969"/>
        <v/>
      </c>
      <c r="DJ766" s="553" t="str">
        <f t="shared" si="1969"/>
        <v/>
      </c>
      <c r="DK766" s="552" t="str">
        <f t="shared" si="1969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281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4"/>
        <v/>
      </c>
      <c r="CA767" s="601" t="str">
        <f t="shared" si="1955"/>
        <v/>
      </c>
      <c r="CB767" s="601" t="str">
        <f t="shared" si="1956"/>
        <v/>
      </c>
      <c r="CC767" s="692" t="str">
        <f t="shared" si="1957"/>
        <v/>
      </c>
      <c r="CD767" s="134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1967"/>
        <v/>
      </c>
      <c r="CF767" s="1350" t="str">
        <f t="shared" si="1967"/>
        <v/>
      </c>
      <c r="CG767" s="1350" t="str">
        <f t="shared" si="1967"/>
        <v/>
      </c>
      <c r="CH767" s="1350" t="str">
        <f t="shared" si="1967"/>
        <v/>
      </c>
      <c r="CI767" s="1350" t="str">
        <f t="shared" si="1967"/>
        <v/>
      </c>
      <c r="CJ767" s="1350" t="str">
        <f t="shared" si="1967"/>
        <v/>
      </c>
      <c r="CK767" s="1351" t="str">
        <f t="shared" si="1967"/>
        <v/>
      </c>
      <c r="CL767" s="1351" t="str">
        <f t="shared" si="1967"/>
        <v/>
      </c>
      <c r="CM767" s="1351" t="str">
        <f t="shared" si="1967"/>
        <v/>
      </c>
      <c r="CN767" s="1350" t="str">
        <f t="shared" si="1967"/>
        <v/>
      </c>
      <c r="CO767" s="1350" t="str">
        <f t="shared" si="1967"/>
        <v/>
      </c>
      <c r="CP767" s="1350" t="str">
        <f t="shared" si="1967"/>
        <v/>
      </c>
      <c r="CQ767" s="1350" t="str">
        <f t="shared" si="1967"/>
        <v/>
      </c>
      <c r="CR767" s="1350" t="str">
        <f t="shared" si="1967"/>
        <v/>
      </c>
      <c r="CS767" s="1349" t="str">
        <f t="shared" si="1967"/>
        <v/>
      </c>
      <c r="CT767" s="1352" t="str">
        <f t="shared" si="1967"/>
        <v/>
      </c>
      <c r="CU767" s="552" t="str">
        <f t="shared" si="1968"/>
        <v/>
      </c>
      <c r="CV767" s="553" t="str">
        <f t="shared" si="1968"/>
        <v/>
      </c>
      <c r="CW767" s="554" t="str">
        <f t="shared" si="1968"/>
        <v/>
      </c>
      <c r="CX767" s="554" t="str">
        <f t="shared" si="1968"/>
        <v/>
      </c>
      <c r="CY767" s="554" t="str">
        <f t="shared" si="1968"/>
        <v/>
      </c>
      <c r="CZ767" s="554" t="str">
        <f t="shared" si="1968"/>
        <v/>
      </c>
      <c r="DA767" s="554" t="str">
        <f t="shared" si="1968"/>
        <v/>
      </c>
      <c r="DB767" s="555" t="str">
        <f t="shared" si="1968"/>
        <v/>
      </c>
      <c r="DC767" s="555" t="str">
        <f t="shared" si="1968"/>
        <v/>
      </c>
      <c r="DD767" s="555" t="str">
        <f t="shared" si="1968"/>
        <v/>
      </c>
      <c r="DE767" s="554" t="str">
        <f t="shared" si="1969"/>
        <v/>
      </c>
      <c r="DF767" s="554" t="str">
        <f t="shared" si="1969"/>
        <v/>
      </c>
      <c r="DG767" s="554" t="str">
        <f t="shared" si="1969"/>
        <v/>
      </c>
      <c r="DH767" s="554" t="str">
        <f t="shared" si="1969"/>
        <v/>
      </c>
      <c r="DI767" s="554" t="str">
        <f t="shared" si="1969"/>
        <v/>
      </c>
      <c r="DJ767" s="553" t="str">
        <f t="shared" si="1969"/>
        <v/>
      </c>
      <c r="DK767" s="552" t="str">
        <f t="shared" si="1969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310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4"/>
        <v/>
      </c>
      <c r="CA768" s="601" t="str">
        <f t="shared" si="1955"/>
        <v/>
      </c>
      <c r="CB768" s="601" t="str">
        <f t="shared" si="1956"/>
        <v/>
      </c>
      <c r="CC768" s="692" t="str">
        <f t="shared" si="195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1967"/>
        <v/>
      </c>
      <c r="CF768" s="1350" t="str">
        <f t="shared" si="1967"/>
        <v/>
      </c>
      <c r="CG768" s="1350" t="str">
        <f t="shared" si="1967"/>
        <v/>
      </c>
      <c r="CH768" s="1350" t="str">
        <f t="shared" si="1967"/>
        <v/>
      </c>
      <c r="CI768" s="1350" t="str">
        <f t="shared" si="1967"/>
        <v/>
      </c>
      <c r="CJ768" s="1350" t="str">
        <f t="shared" si="1967"/>
        <v/>
      </c>
      <c r="CK768" s="1351" t="str">
        <f t="shared" si="1967"/>
        <v/>
      </c>
      <c r="CL768" s="1351" t="str">
        <f t="shared" si="1967"/>
        <v/>
      </c>
      <c r="CM768" s="1351" t="str">
        <f t="shared" si="1967"/>
        <v/>
      </c>
      <c r="CN768" s="1350" t="str">
        <f t="shared" si="1967"/>
        <v/>
      </c>
      <c r="CO768" s="1350" t="str">
        <f t="shared" si="1967"/>
        <v/>
      </c>
      <c r="CP768" s="1350" t="str">
        <f t="shared" si="1967"/>
        <v/>
      </c>
      <c r="CQ768" s="1350" t="str">
        <f t="shared" si="1967"/>
        <v/>
      </c>
      <c r="CR768" s="1350" t="str">
        <f t="shared" si="1967"/>
        <v/>
      </c>
      <c r="CS768" s="1349" t="str">
        <f t="shared" si="1967"/>
        <v/>
      </c>
      <c r="CT768" s="1352" t="str">
        <f t="shared" si="1967"/>
        <v/>
      </c>
      <c r="CU768" s="552" t="str">
        <f t="shared" si="1968"/>
        <v/>
      </c>
      <c r="CV768" s="553" t="str">
        <f t="shared" si="1968"/>
        <v/>
      </c>
      <c r="CW768" s="554" t="str">
        <f t="shared" si="1968"/>
        <v/>
      </c>
      <c r="CX768" s="554" t="str">
        <f t="shared" si="1968"/>
        <v/>
      </c>
      <c r="CY768" s="554" t="str">
        <f t="shared" si="1968"/>
        <v/>
      </c>
      <c r="CZ768" s="554" t="str">
        <f t="shared" si="1968"/>
        <v/>
      </c>
      <c r="DA768" s="554" t="str">
        <f t="shared" si="1968"/>
        <v/>
      </c>
      <c r="DB768" s="555" t="str">
        <f t="shared" si="1968"/>
        <v/>
      </c>
      <c r="DC768" s="555" t="str">
        <f t="shared" si="1968"/>
        <v/>
      </c>
      <c r="DD768" s="555" t="str">
        <f t="shared" si="1968"/>
        <v/>
      </c>
      <c r="DE768" s="554" t="str">
        <f t="shared" si="1969"/>
        <v/>
      </c>
      <c r="DF768" s="554" t="str">
        <f t="shared" si="1969"/>
        <v/>
      </c>
      <c r="DG768" s="554" t="str">
        <f t="shared" si="1969"/>
        <v/>
      </c>
      <c r="DH768" s="554" t="str">
        <f t="shared" si="1969"/>
        <v/>
      </c>
      <c r="DI768" s="554" t="str">
        <f t="shared" si="1969"/>
        <v/>
      </c>
      <c r="DJ768" s="553" t="str">
        <f t="shared" si="1969"/>
        <v/>
      </c>
      <c r="DK768" s="552" t="str">
        <f t="shared" si="1969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311</v>
      </c>
      <c r="B769" s="611" t="str">
        <f t="shared" ref="B769:R769" si="1970">IF(B766="","",B766*B767*B768)</f>
        <v/>
      </c>
      <c r="C769" s="611" t="str">
        <f t="shared" si="1970"/>
        <v/>
      </c>
      <c r="D769" s="611" t="str">
        <f t="shared" si="1970"/>
        <v/>
      </c>
      <c r="E769" s="611" t="str">
        <f t="shared" si="1970"/>
        <v/>
      </c>
      <c r="F769" s="611" t="str">
        <f t="shared" si="1970"/>
        <v/>
      </c>
      <c r="G769" s="611" t="str">
        <f t="shared" si="1970"/>
        <v/>
      </c>
      <c r="H769" s="611" t="str">
        <f t="shared" si="1970"/>
        <v/>
      </c>
      <c r="I769" s="611" t="str">
        <f t="shared" si="1970"/>
        <v/>
      </c>
      <c r="J769" s="611" t="str">
        <f t="shared" si="1970"/>
        <v/>
      </c>
      <c r="K769" s="611" t="str">
        <f t="shared" si="1970"/>
        <v/>
      </c>
      <c r="L769" s="611" t="str">
        <f t="shared" si="1970"/>
        <v/>
      </c>
      <c r="M769" s="611" t="str">
        <f t="shared" si="1970"/>
        <v/>
      </c>
      <c r="N769" s="611" t="str">
        <f t="shared" si="1970"/>
        <v/>
      </c>
      <c r="O769" s="611" t="str">
        <f t="shared" si="1970"/>
        <v/>
      </c>
      <c r="P769" s="611" t="str">
        <f t="shared" si="1970"/>
        <v/>
      </c>
      <c r="Q769" s="611" t="str">
        <f t="shared" si="1970"/>
        <v/>
      </c>
      <c r="R769" s="611" t="str">
        <f t="shared" si="1970"/>
        <v/>
      </c>
      <c r="S769" s="651"/>
      <c r="T769" s="611" t="str">
        <f t="shared" ref="T769:AJ769" si="1971">IF(T766="","",T766*T767*T768)</f>
        <v/>
      </c>
      <c r="U769" s="611" t="str">
        <f t="shared" si="1971"/>
        <v/>
      </c>
      <c r="V769" s="611" t="str">
        <f t="shared" si="1971"/>
        <v/>
      </c>
      <c r="W769" s="611" t="str">
        <f t="shared" si="1971"/>
        <v/>
      </c>
      <c r="X769" s="611" t="str">
        <f t="shared" si="1971"/>
        <v/>
      </c>
      <c r="Y769" s="611" t="str">
        <f t="shared" si="1971"/>
        <v/>
      </c>
      <c r="Z769" s="611" t="str">
        <f t="shared" si="1971"/>
        <v/>
      </c>
      <c r="AA769" s="611" t="str">
        <f t="shared" si="1971"/>
        <v/>
      </c>
      <c r="AB769" s="611" t="str">
        <f t="shared" si="1971"/>
        <v/>
      </c>
      <c r="AC769" s="611" t="str">
        <f t="shared" si="1971"/>
        <v/>
      </c>
      <c r="AD769" s="611" t="str">
        <f t="shared" si="1971"/>
        <v/>
      </c>
      <c r="AE769" s="611" t="str">
        <f t="shared" si="1971"/>
        <v/>
      </c>
      <c r="AF769" s="611" t="str">
        <f t="shared" si="1971"/>
        <v/>
      </c>
      <c r="AG769" s="611" t="str">
        <f t="shared" si="1971"/>
        <v/>
      </c>
      <c r="AH769" s="611" t="str">
        <f t="shared" si="1971"/>
        <v/>
      </c>
      <c r="AI769" s="611" t="str">
        <f t="shared" si="1971"/>
        <v/>
      </c>
      <c r="AJ769" s="611" t="str">
        <f t="shared" si="1971"/>
        <v/>
      </c>
      <c r="AK769" s="651"/>
      <c r="AL769" s="611" t="str">
        <f t="shared" ref="AL769:BB769" si="1972">IF(AL766="","",AL766*AL767*AL768)</f>
        <v/>
      </c>
      <c r="AM769" s="611" t="str">
        <f t="shared" si="1972"/>
        <v/>
      </c>
      <c r="AN769" s="611" t="str">
        <f t="shared" si="1972"/>
        <v/>
      </c>
      <c r="AO769" s="611" t="str">
        <f t="shared" si="1972"/>
        <v/>
      </c>
      <c r="AP769" s="611" t="str">
        <f t="shared" si="1972"/>
        <v/>
      </c>
      <c r="AQ769" s="611" t="str">
        <f t="shared" si="1972"/>
        <v/>
      </c>
      <c r="AR769" s="611" t="str">
        <f t="shared" si="1972"/>
        <v/>
      </c>
      <c r="AS769" s="611" t="str">
        <f t="shared" si="1972"/>
        <v/>
      </c>
      <c r="AT769" s="611" t="str">
        <f t="shared" si="1972"/>
        <v/>
      </c>
      <c r="AU769" s="611" t="str">
        <f t="shared" si="1972"/>
        <v/>
      </c>
      <c r="AV769" s="611" t="str">
        <f t="shared" si="1972"/>
        <v/>
      </c>
      <c r="AW769" s="611" t="str">
        <f t="shared" si="1972"/>
        <v/>
      </c>
      <c r="AX769" s="611" t="str">
        <f t="shared" si="1972"/>
        <v/>
      </c>
      <c r="AY769" s="611" t="str">
        <f t="shared" si="1972"/>
        <v/>
      </c>
      <c r="AZ769" s="611" t="str">
        <f t="shared" si="1972"/>
        <v/>
      </c>
      <c r="BA769" s="611" t="str">
        <f t="shared" si="1972"/>
        <v/>
      </c>
      <c r="BB769" s="611" t="str">
        <f t="shared" si="1972"/>
        <v/>
      </c>
      <c r="BC769" s="651"/>
      <c r="BD769" s="611" t="str">
        <f t="shared" ref="BD769:BT769" si="1973">IF(BD766="","",BD766*BD767*BD768)</f>
        <v/>
      </c>
      <c r="BE769" s="611" t="str">
        <f t="shared" si="1973"/>
        <v/>
      </c>
      <c r="BF769" s="611" t="str">
        <f t="shared" si="1973"/>
        <v/>
      </c>
      <c r="BG769" s="611" t="str">
        <f t="shared" si="1973"/>
        <v/>
      </c>
      <c r="BH769" s="611" t="str">
        <f t="shared" si="1973"/>
        <v/>
      </c>
      <c r="BI769" s="611" t="str">
        <f t="shared" si="1973"/>
        <v/>
      </c>
      <c r="BJ769" s="611" t="str">
        <f t="shared" si="1973"/>
        <v/>
      </c>
      <c r="BK769" s="611" t="str">
        <f t="shared" si="1973"/>
        <v/>
      </c>
      <c r="BL769" s="611" t="str">
        <f t="shared" si="1973"/>
        <v/>
      </c>
      <c r="BM769" s="611" t="str">
        <f t="shared" si="1973"/>
        <v/>
      </c>
      <c r="BN769" s="611" t="str">
        <f t="shared" si="1973"/>
        <v/>
      </c>
      <c r="BO769" s="611" t="str">
        <f t="shared" si="1973"/>
        <v/>
      </c>
      <c r="BP769" s="611" t="str">
        <f t="shared" si="1973"/>
        <v/>
      </c>
      <c r="BQ769" s="611" t="str">
        <f t="shared" si="1973"/>
        <v/>
      </c>
      <c r="BR769" s="611" t="str">
        <f t="shared" si="1973"/>
        <v/>
      </c>
      <c r="BS769" s="611" t="str">
        <f t="shared" si="1973"/>
        <v/>
      </c>
      <c r="BT769" s="611" t="str">
        <f t="shared" si="1973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4"/>
        <v/>
      </c>
      <c r="CA769" s="601" t="str">
        <f t="shared" si="1955"/>
        <v/>
      </c>
      <c r="CB769" s="601" t="str">
        <f t="shared" si="1956"/>
        <v/>
      </c>
      <c r="CC769" s="692" t="str">
        <f t="shared" si="195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1967"/>
        <v/>
      </c>
      <c r="CF769" s="1350" t="str">
        <f t="shared" si="1967"/>
        <v/>
      </c>
      <c r="CG769" s="1350" t="str">
        <f t="shared" si="1967"/>
        <v/>
      </c>
      <c r="CH769" s="1350" t="str">
        <f t="shared" si="1967"/>
        <v/>
      </c>
      <c r="CI769" s="1350" t="str">
        <f t="shared" si="1967"/>
        <v/>
      </c>
      <c r="CJ769" s="1350" t="str">
        <f t="shared" si="1967"/>
        <v/>
      </c>
      <c r="CK769" s="1351" t="str">
        <f t="shared" si="1967"/>
        <v/>
      </c>
      <c r="CL769" s="1351" t="str">
        <f t="shared" si="1967"/>
        <v/>
      </c>
      <c r="CM769" s="1351" t="str">
        <f t="shared" si="1967"/>
        <v/>
      </c>
      <c r="CN769" s="1350" t="str">
        <f t="shared" si="1967"/>
        <v/>
      </c>
      <c r="CO769" s="1350" t="str">
        <f t="shared" si="1967"/>
        <v/>
      </c>
      <c r="CP769" s="1350" t="str">
        <f t="shared" si="1967"/>
        <v/>
      </c>
      <c r="CQ769" s="1350" t="str">
        <f t="shared" si="1967"/>
        <v/>
      </c>
      <c r="CR769" s="1350" t="str">
        <f t="shared" si="1967"/>
        <v/>
      </c>
      <c r="CS769" s="1349" t="str">
        <f t="shared" si="1967"/>
        <v/>
      </c>
      <c r="CT769" s="1352" t="str">
        <f t="shared" si="1967"/>
        <v/>
      </c>
      <c r="CU769" s="552" t="str">
        <f t="shared" si="1968"/>
        <v/>
      </c>
      <c r="CV769" s="553" t="str">
        <f t="shared" si="1968"/>
        <v/>
      </c>
      <c r="CW769" s="554" t="str">
        <f t="shared" si="1968"/>
        <v/>
      </c>
      <c r="CX769" s="554" t="str">
        <f t="shared" si="1968"/>
        <v/>
      </c>
      <c r="CY769" s="554" t="str">
        <f t="shared" si="1968"/>
        <v/>
      </c>
      <c r="CZ769" s="554" t="str">
        <f t="shared" si="1968"/>
        <v/>
      </c>
      <c r="DA769" s="554" t="str">
        <f t="shared" si="1968"/>
        <v/>
      </c>
      <c r="DB769" s="555" t="str">
        <f t="shared" si="1968"/>
        <v/>
      </c>
      <c r="DC769" s="555" t="str">
        <f t="shared" si="1968"/>
        <v/>
      </c>
      <c r="DD769" s="555" t="str">
        <f t="shared" si="1968"/>
        <v/>
      </c>
      <c r="DE769" s="554" t="str">
        <f t="shared" si="1969"/>
        <v/>
      </c>
      <c r="DF769" s="554" t="str">
        <f t="shared" si="1969"/>
        <v/>
      </c>
      <c r="DG769" s="554" t="str">
        <f t="shared" si="1969"/>
        <v/>
      </c>
      <c r="DH769" s="554" t="str">
        <f t="shared" si="1969"/>
        <v/>
      </c>
      <c r="DI769" s="554" t="str">
        <f t="shared" si="1969"/>
        <v/>
      </c>
      <c r="DJ769" s="553" t="str">
        <f t="shared" si="1969"/>
        <v/>
      </c>
      <c r="DK769" s="552" t="str">
        <f t="shared" si="1969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327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4"/>
        <v/>
      </c>
      <c r="CA770" s="593" t="str">
        <f t="shared" si="1955"/>
        <v/>
      </c>
      <c r="CB770" s="593" t="str">
        <f t="shared" si="1956"/>
        <v/>
      </c>
      <c r="CC770" s="691" t="str">
        <f t="shared" si="1957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328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4"/>
        <v/>
      </c>
      <c r="CA771" s="601" t="str">
        <f t="shared" si="1955"/>
        <v/>
      </c>
      <c r="CB771" s="601" t="str">
        <f t="shared" si="1956"/>
        <v/>
      </c>
      <c r="CC771" s="692">
        <f t="shared" si="1957"/>
        <v>156</v>
      </c>
      <c r="CD771" s="1348" t="str">
        <f t="shared" ref="CD771:CS771" si="197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9" t="str">
        <f t="shared" si="1974"/>
        <v/>
      </c>
      <c r="CF771" s="1350" t="str">
        <f t="shared" si="1974"/>
        <v/>
      </c>
      <c r="CG771" s="1350" t="str">
        <f t="shared" si="1974"/>
        <v/>
      </c>
      <c r="CH771" s="1350" t="str">
        <f t="shared" si="1974"/>
        <v/>
      </c>
      <c r="CI771" s="1350" t="str">
        <f t="shared" si="1974"/>
        <v/>
      </c>
      <c r="CJ771" s="1350">
        <f t="shared" si="1974"/>
        <v>60</v>
      </c>
      <c r="CK771" s="1351">
        <f t="shared" si="1974"/>
        <v>100</v>
      </c>
      <c r="CL771" s="1351">
        <f t="shared" si="1974"/>
        <v>144</v>
      </c>
      <c r="CM771" s="1351">
        <f t="shared" si="1974"/>
        <v>180</v>
      </c>
      <c r="CN771" s="1350">
        <f t="shared" si="1974"/>
        <v>200</v>
      </c>
      <c r="CO771" s="1350">
        <f t="shared" si="1974"/>
        <v>240</v>
      </c>
      <c r="CP771" s="1350" t="str">
        <f t="shared" si="1974"/>
        <v/>
      </c>
      <c r="CQ771" s="1350" t="str">
        <f t="shared" si="1974"/>
        <v/>
      </c>
      <c r="CR771" s="1350" t="str">
        <f t="shared" si="1974"/>
        <v/>
      </c>
      <c r="CS771" s="1349" t="str">
        <f t="shared" si="1974"/>
        <v/>
      </c>
      <c r="CT771" s="1352" t="str">
        <f t="shared" ref="CE771:CT775" si="197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6"/>
        <v/>
      </c>
      <c r="CW771" s="554" t="str">
        <f t="shared" si="1976"/>
        <v/>
      </c>
      <c r="CX771" s="554" t="str">
        <f t="shared" si="1976"/>
        <v/>
      </c>
      <c r="CY771" s="554" t="str">
        <f t="shared" si="1976"/>
        <v/>
      </c>
      <c r="CZ771" s="554" t="str">
        <f t="shared" si="1976"/>
        <v/>
      </c>
      <c r="DA771" s="554">
        <f t="shared" si="1976"/>
        <v>60</v>
      </c>
      <c r="DB771" s="555">
        <f t="shared" si="1976"/>
        <v>100</v>
      </c>
      <c r="DC771" s="555">
        <f t="shared" si="1976"/>
        <v>144</v>
      </c>
      <c r="DD771" s="555">
        <f t="shared" si="1976"/>
        <v>180</v>
      </c>
      <c r="DE771" s="554">
        <f t="shared" ref="DE771:DK775" si="197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7"/>
        <v>240</v>
      </c>
      <c r="DG771" s="554" t="str">
        <f t="shared" si="1977"/>
        <v/>
      </c>
      <c r="DH771" s="554" t="str">
        <f t="shared" si="1977"/>
        <v/>
      </c>
      <c r="DI771" s="554" t="str">
        <f t="shared" si="1977"/>
        <v/>
      </c>
      <c r="DJ771" s="553" t="str">
        <f t="shared" si="1977"/>
        <v/>
      </c>
      <c r="DK771" s="552" t="str">
        <f t="shared" si="1977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329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4"/>
        <v>26.857142857142858</v>
      </c>
      <c r="CA772" s="601">
        <f t="shared" si="1955"/>
        <v>60</v>
      </c>
      <c r="CB772" s="601">
        <f t="shared" si="1956"/>
        <v>61.666666666666664</v>
      </c>
      <c r="CC772" s="692">
        <f t="shared" si="1957"/>
        <v>76.857142857142861</v>
      </c>
      <c r="CD772" s="134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1975"/>
        <v/>
      </c>
      <c r="CF772" s="1350" t="str">
        <f t="shared" si="1975"/>
        <v/>
      </c>
      <c r="CG772" s="1350" t="str">
        <f t="shared" si="1975"/>
        <v/>
      </c>
      <c r="CH772" s="1350">
        <f t="shared" si="1975"/>
        <v>4</v>
      </c>
      <c r="CI772" s="1350">
        <f t="shared" si="1975"/>
        <v>48</v>
      </c>
      <c r="CJ772" s="1350">
        <f t="shared" si="1975"/>
        <v>50</v>
      </c>
      <c r="CK772" s="1351">
        <f t="shared" si="1975"/>
        <v>50</v>
      </c>
      <c r="CL772" s="1351">
        <f t="shared" si="1975"/>
        <v>50</v>
      </c>
      <c r="CM772" s="1351">
        <f t="shared" si="1975"/>
        <v>60</v>
      </c>
      <c r="CN772" s="1350">
        <f t="shared" si="1975"/>
        <v>100</v>
      </c>
      <c r="CO772" s="1350">
        <f t="shared" si="1975"/>
        <v>180</v>
      </c>
      <c r="CP772" s="1350">
        <f t="shared" si="1975"/>
        <v>240</v>
      </c>
      <c r="CQ772" s="1350" t="str">
        <f t="shared" si="1975"/>
        <v/>
      </c>
      <c r="CR772" s="1350" t="str">
        <f t="shared" si="1975"/>
        <v/>
      </c>
      <c r="CS772" s="1349" t="str">
        <f t="shared" si="1975"/>
        <v/>
      </c>
      <c r="CT772" s="1352" t="str">
        <f t="shared" si="1975"/>
        <v/>
      </c>
      <c r="CU772" s="552" t="str">
        <f t="shared" si="1976"/>
        <v/>
      </c>
      <c r="CV772" s="553" t="str">
        <f t="shared" si="1976"/>
        <v/>
      </c>
      <c r="CW772" s="554" t="str">
        <f t="shared" si="1976"/>
        <v/>
      </c>
      <c r="CX772" s="554" t="str">
        <f t="shared" si="1976"/>
        <v/>
      </c>
      <c r="CY772" s="554">
        <f t="shared" si="1976"/>
        <v>4</v>
      </c>
      <c r="CZ772" s="554">
        <f t="shared" si="1976"/>
        <v>48</v>
      </c>
      <c r="DA772" s="554">
        <f t="shared" si="1976"/>
        <v>50</v>
      </c>
      <c r="DB772" s="555">
        <f t="shared" si="1976"/>
        <v>50</v>
      </c>
      <c r="DC772" s="555">
        <f t="shared" si="1976"/>
        <v>50</v>
      </c>
      <c r="DD772" s="555">
        <f t="shared" si="1976"/>
        <v>60</v>
      </c>
      <c r="DE772" s="554">
        <f t="shared" si="1977"/>
        <v>100</v>
      </c>
      <c r="DF772" s="554">
        <f t="shared" si="1977"/>
        <v>180</v>
      </c>
      <c r="DG772" s="554">
        <f t="shared" si="1977"/>
        <v>240</v>
      </c>
      <c r="DH772" s="554" t="str">
        <f t="shared" si="1977"/>
        <v/>
      </c>
      <c r="DI772" s="554" t="str">
        <f t="shared" si="1977"/>
        <v/>
      </c>
      <c r="DJ772" s="553" t="str">
        <f t="shared" si="1977"/>
        <v/>
      </c>
      <c r="DK772" s="552" t="str">
        <f t="shared" si="1977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330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4"/>
        <v>189.14285714285714</v>
      </c>
      <c r="CA773" s="601">
        <f t="shared" si="1955"/>
        <v>347.57142857142856</v>
      </c>
      <c r="CB773" s="601">
        <f t="shared" si="1956"/>
        <v>388.28571428571428</v>
      </c>
      <c r="CC773" s="692">
        <f t="shared" si="1957"/>
        <v>898.28571428571433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1975"/>
        <v/>
      </c>
      <c r="CF773" s="1350" t="str">
        <f t="shared" si="1975"/>
        <v/>
      </c>
      <c r="CG773" s="1350" t="str">
        <f t="shared" si="1975"/>
        <v/>
      </c>
      <c r="CH773" s="1350">
        <f t="shared" si="1975"/>
        <v>186</v>
      </c>
      <c r="CI773" s="1350">
        <f t="shared" si="1975"/>
        <v>190</v>
      </c>
      <c r="CJ773" s="1350">
        <f t="shared" si="1975"/>
        <v>350</v>
      </c>
      <c r="CK773" s="1351">
        <f t="shared" si="1975"/>
        <v>552</v>
      </c>
      <c r="CL773" s="1351">
        <f t="shared" si="1975"/>
        <v>696</v>
      </c>
      <c r="CM773" s="1351">
        <f t="shared" si="1975"/>
        <v>840</v>
      </c>
      <c r="CN773" s="1350">
        <f t="shared" si="1975"/>
        <v>1020</v>
      </c>
      <c r="CO773" s="1350">
        <f t="shared" si="1975"/>
        <v>2640</v>
      </c>
      <c r="CP773" s="1350">
        <f t="shared" si="1975"/>
        <v>5040</v>
      </c>
      <c r="CQ773" s="1350" t="str">
        <f t="shared" si="1975"/>
        <v/>
      </c>
      <c r="CR773" s="1350" t="str">
        <f t="shared" si="1975"/>
        <v/>
      </c>
      <c r="CS773" s="1349" t="str">
        <f t="shared" si="1975"/>
        <v/>
      </c>
      <c r="CT773" s="1352" t="str">
        <f t="shared" si="1975"/>
        <v/>
      </c>
      <c r="CU773" s="552" t="str">
        <f t="shared" si="1976"/>
        <v/>
      </c>
      <c r="CV773" s="553" t="str">
        <f t="shared" si="1976"/>
        <v/>
      </c>
      <c r="CW773" s="554" t="str">
        <f t="shared" si="1976"/>
        <v/>
      </c>
      <c r="CX773" s="554" t="str">
        <f t="shared" si="1976"/>
        <v/>
      </c>
      <c r="CY773" s="554">
        <f t="shared" si="1976"/>
        <v>186</v>
      </c>
      <c r="CZ773" s="554">
        <f t="shared" si="1976"/>
        <v>190</v>
      </c>
      <c r="DA773" s="554">
        <f t="shared" si="1976"/>
        <v>350</v>
      </c>
      <c r="DB773" s="555">
        <f t="shared" si="1976"/>
        <v>552</v>
      </c>
      <c r="DC773" s="555">
        <f t="shared" si="1976"/>
        <v>696</v>
      </c>
      <c r="DD773" s="555">
        <f t="shared" si="1976"/>
        <v>840</v>
      </c>
      <c r="DE773" s="554">
        <f t="shared" si="1977"/>
        <v>1020</v>
      </c>
      <c r="DF773" s="554">
        <f t="shared" si="1977"/>
        <v>2640</v>
      </c>
      <c r="DG773" s="554">
        <f t="shared" si="1977"/>
        <v>5040</v>
      </c>
      <c r="DH773" s="554" t="str">
        <f t="shared" si="1977"/>
        <v/>
      </c>
      <c r="DI773" s="554" t="str">
        <f t="shared" si="1977"/>
        <v/>
      </c>
      <c r="DJ773" s="553" t="str">
        <f t="shared" si="1977"/>
        <v/>
      </c>
      <c r="DK773" s="552" t="str">
        <f t="shared" si="1977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331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4"/>
        <v/>
      </c>
      <c r="CA774" s="601" t="str">
        <f t="shared" si="1955"/>
        <v/>
      </c>
      <c r="CB774" s="601" t="str">
        <f t="shared" si="1956"/>
        <v/>
      </c>
      <c r="CC774" s="692" t="str">
        <f t="shared" si="1957"/>
        <v/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1975"/>
        <v/>
      </c>
      <c r="CF774" s="1350" t="str">
        <f t="shared" si="1975"/>
        <v/>
      </c>
      <c r="CG774" s="1350" t="str">
        <f t="shared" si="1975"/>
        <v/>
      </c>
      <c r="CH774" s="1350" t="str">
        <f t="shared" si="1975"/>
        <v/>
      </c>
      <c r="CI774" s="1350" t="str">
        <f t="shared" si="1975"/>
        <v/>
      </c>
      <c r="CJ774" s="1350" t="str">
        <f t="shared" si="1975"/>
        <v/>
      </c>
      <c r="CK774" s="1351" t="str">
        <f t="shared" si="1975"/>
        <v/>
      </c>
      <c r="CL774" s="1351" t="str">
        <f t="shared" si="1975"/>
        <v/>
      </c>
      <c r="CM774" s="1351" t="str">
        <f t="shared" si="1975"/>
        <v/>
      </c>
      <c r="CN774" s="1350" t="str">
        <f t="shared" si="1975"/>
        <v/>
      </c>
      <c r="CO774" s="1350" t="str">
        <f t="shared" si="1975"/>
        <v/>
      </c>
      <c r="CP774" s="1350" t="str">
        <f t="shared" si="1975"/>
        <v/>
      </c>
      <c r="CQ774" s="1350" t="str">
        <f t="shared" si="1975"/>
        <v/>
      </c>
      <c r="CR774" s="1350" t="str">
        <f t="shared" si="1975"/>
        <v/>
      </c>
      <c r="CS774" s="1349" t="str">
        <f t="shared" si="1975"/>
        <v/>
      </c>
      <c r="CT774" s="1352" t="str">
        <f t="shared" si="1975"/>
        <v/>
      </c>
      <c r="CU774" s="552" t="str">
        <f t="shared" si="1976"/>
        <v/>
      </c>
      <c r="CV774" s="553" t="str">
        <f t="shared" si="1976"/>
        <v/>
      </c>
      <c r="CW774" s="554" t="str">
        <f t="shared" si="1976"/>
        <v/>
      </c>
      <c r="CX774" s="554" t="str">
        <f t="shared" si="1976"/>
        <v/>
      </c>
      <c r="CY774" s="554" t="str">
        <f t="shared" si="1976"/>
        <v/>
      </c>
      <c r="CZ774" s="554" t="str">
        <f t="shared" si="1976"/>
        <v/>
      </c>
      <c r="DA774" s="554" t="str">
        <f t="shared" si="1976"/>
        <v/>
      </c>
      <c r="DB774" s="555" t="str">
        <f t="shared" si="1976"/>
        <v/>
      </c>
      <c r="DC774" s="555" t="str">
        <f t="shared" si="1976"/>
        <v/>
      </c>
      <c r="DD774" s="555" t="str">
        <f t="shared" si="1976"/>
        <v/>
      </c>
      <c r="DE774" s="554" t="str">
        <f t="shared" si="1977"/>
        <v/>
      </c>
      <c r="DF774" s="554" t="str">
        <f t="shared" si="1977"/>
        <v/>
      </c>
      <c r="DG774" s="554" t="str">
        <f t="shared" si="1977"/>
        <v/>
      </c>
      <c r="DH774" s="554" t="str">
        <f t="shared" si="1977"/>
        <v/>
      </c>
      <c r="DI774" s="554" t="str">
        <f t="shared" si="1977"/>
        <v/>
      </c>
      <c r="DJ774" s="553" t="str">
        <f t="shared" si="1977"/>
        <v/>
      </c>
      <c r="DK774" s="552" t="str">
        <f t="shared" si="1977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332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4"/>
        <v>151</v>
      </c>
      <c r="CA775" s="601">
        <f t="shared" si="1955"/>
        <v>152.42857142857142</v>
      </c>
      <c r="CB775" s="601">
        <f t="shared" si="1956"/>
        <v>193.28571428571428</v>
      </c>
      <c r="CC775" s="692">
        <f t="shared" si="1957"/>
        <v>394.85714285714283</v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1975"/>
        <v/>
      </c>
      <c r="CF775" s="1350" t="str">
        <f t="shared" si="1975"/>
        <v/>
      </c>
      <c r="CG775" s="1350" t="str">
        <f t="shared" si="1975"/>
        <v/>
      </c>
      <c r="CH775" s="1350">
        <f t="shared" si="1975"/>
        <v>148</v>
      </c>
      <c r="CI775" s="1350">
        <f t="shared" si="1975"/>
        <v>162</v>
      </c>
      <c r="CJ775" s="1350">
        <f t="shared" si="1975"/>
        <v>216</v>
      </c>
      <c r="CK775" s="1351">
        <f t="shared" si="1975"/>
        <v>250</v>
      </c>
      <c r="CL775" s="1351">
        <f t="shared" si="1975"/>
        <v>432</v>
      </c>
      <c r="CM775" s="1351">
        <f t="shared" si="1975"/>
        <v>480</v>
      </c>
      <c r="CN775" s="1350">
        <f t="shared" si="1975"/>
        <v>576</v>
      </c>
      <c r="CO775" s="1350">
        <f t="shared" si="1975"/>
        <v>648</v>
      </c>
      <c r="CP775" s="1350">
        <f t="shared" si="1975"/>
        <v>756</v>
      </c>
      <c r="CQ775" s="1350" t="str">
        <f t="shared" si="1975"/>
        <v/>
      </c>
      <c r="CR775" s="1350" t="str">
        <f t="shared" si="1975"/>
        <v/>
      </c>
      <c r="CS775" s="1349" t="str">
        <f t="shared" si="1975"/>
        <v/>
      </c>
      <c r="CT775" s="1352" t="str">
        <f t="shared" si="1975"/>
        <v/>
      </c>
      <c r="CU775" s="552" t="str">
        <f t="shared" si="1976"/>
        <v/>
      </c>
      <c r="CV775" s="553" t="str">
        <f t="shared" si="1976"/>
        <v/>
      </c>
      <c r="CW775" s="554" t="str">
        <f t="shared" si="1976"/>
        <v/>
      </c>
      <c r="CX775" s="554" t="str">
        <f t="shared" si="1976"/>
        <v/>
      </c>
      <c r="CY775" s="554">
        <f t="shared" si="1976"/>
        <v>148</v>
      </c>
      <c r="CZ775" s="554">
        <f t="shared" si="1976"/>
        <v>162</v>
      </c>
      <c r="DA775" s="554">
        <f t="shared" si="1976"/>
        <v>216</v>
      </c>
      <c r="DB775" s="555">
        <f t="shared" si="1976"/>
        <v>250</v>
      </c>
      <c r="DC775" s="555">
        <f t="shared" si="1976"/>
        <v>432</v>
      </c>
      <c r="DD775" s="555">
        <f t="shared" si="1976"/>
        <v>480</v>
      </c>
      <c r="DE775" s="554">
        <f t="shared" si="1977"/>
        <v>576</v>
      </c>
      <c r="DF775" s="554">
        <f t="shared" si="1977"/>
        <v>648</v>
      </c>
      <c r="DG775" s="554">
        <f t="shared" si="1977"/>
        <v>756</v>
      </c>
      <c r="DH775" s="554" t="str">
        <f t="shared" si="1977"/>
        <v/>
      </c>
      <c r="DI775" s="554" t="str">
        <f t="shared" si="1977"/>
        <v/>
      </c>
      <c r="DJ775" s="553" t="str">
        <f t="shared" si="1977"/>
        <v/>
      </c>
      <c r="DK775" s="552" t="str">
        <f t="shared" si="1977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333</v>
      </c>
      <c r="B776" s="227" t="s">
        <v>334</v>
      </c>
      <c r="C776" s="227" t="s">
        <v>334</v>
      </c>
      <c r="D776" s="227" t="s">
        <v>334</v>
      </c>
      <c r="E776" s="227" t="s">
        <v>334</v>
      </c>
      <c r="F776" s="227" t="s">
        <v>334</v>
      </c>
      <c r="G776" s="227" t="s">
        <v>334</v>
      </c>
      <c r="H776" s="227" t="s">
        <v>334</v>
      </c>
      <c r="I776" s="227" t="s">
        <v>334</v>
      </c>
      <c r="J776" s="227" t="s">
        <v>334</v>
      </c>
      <c r="K776" s="227" t="s">
        <v>334</v>
      </c>
      <c r="L776" s="227" t="s">
        <v>334</v>
      </c>
      <c r="M776" s="227" t="s">
        <v>334</v>
      </c>
      <c r="N776" s="227" t="s">
        <v>334</v>
      </c>
      <c r="O776" s="227" t="s">
        <v>334</v>
      </c>
      <c r="P776" s="227" t="s">
        <v>334</v>
      </c>
      <c r="Q776" s="227" t="s">
        <v>334</v>
      </c>
      <c r="R776" s="227" t="s">
        <v>334</v>
      </c>
      <c r="S776" s="787"/>
      <c r="T776" s="227" t="s">
        <v>334</v>
      </c>
      <c r="U776" s="227" t="s">
        <v>334</v>
      </c>
      <c r="V776" s="227" t="s">
        <v>334</v>
      </c>
      <c r="W776" s="227" t="s">
        <v>334</v>
      </c>
      <c r="X776" s="227" t="s">
        <v>334</v>
      </c>
      <c r="Y776" s="227" t="s">
        <v>334</v>
      </c>
      <c r="Z776" s="227" t="s">
        <v>334</v>
      </c>
      <c r="AA776" s="227" t="s">
        <v>334</v>
      </c>
      <c r="AB776" s="227" t="s">
        <v>334</v>
      </c>
      <c r="AC776" s="227" t="s">
        <v>334</v>
      </c>
      <c r="AD776" s="227" t="s">
        <v>334</v>
      </c>
      <c r="AE776" s="227" t="s">
        <v>334</v>
      </c>
      <c r="AF776" s="227" t="s">
        <v>334</v>
      </c>
      <c r="AG776" s="227" t="s">
        <v>334</v>
      </c>
      <c r="AH776" s="227" t="s">
        <v>334</v>
      </c>
      <c r="AI776" s="227" t="s">
        <v>334</v>
      </c>
      <c r="AJ776" s="227" t="s">
        <v>334</v>
      </c>
      <c r="AK776" s="787"/>
      <c r="AL776" s="227" t="s">
        <v>334</v>
      </c>
      <c r="AM776" s="227" t="s">
        <v>334</v>
      </c>
      <c r="AN776" s="227" t="s">
        <v>334</v>
      </c>
      <c r="AO776" s="227" t="s">
        <v>334</v>
      </c>
      <c r="AP776" s="227" t="s">
        <v>334</v>
      </c>
      <c r="AQ776" s="227" t="s">
        <v>334</v>
      </c>
      <c r="AR776" s="227" t="s">
        <v>334</v>
      </c>
      <c r="AS776" s="227" t="s">
        <v>334</v>
      </c>
      <c r="AT776" s="227" t="s">
        <v>334</v>
      </c>
      <c r="AU776" s="227" t="s">
        <v>334</v>
      </c>
      <c r="AV776" s="227" t="s">
        <v>334</v>
      </c>
      <c r="AW776" s="227" t="s">
        <v>334</v>
      </c>
      <c r="AX776" s="227" t="s">
        <v>334</v>
      </c>
      <c r="AY776" s="227" t="s">
        <v>334</v>
      </c>
      <c r="AZ776" s="227" t="s">
        <v>334</v>
      </c>
      <c r="BA776" s="227" t="s">
        <v>334</v>
      </c>
      <c r="BB776" s="227" t="s">
        <v>334</v>
      </c>
      <c r="BC776" s="787"/>
      <c r="BD776" s="227" t="s">
        <v>334</v>
      </c>
      <c r="BE776" s="227" t="s">
        <v>334</v>
      </c>
      <c r="BF776" s="227" t="s">
        <v>334</v>
      </c>
      <c r="BG776" s="227" t="s">
        <v>334</v>
      </c>
      <c r="BH776" s="227" t="s">
        <v>334</v>
      </c>
      <c r="BI776" s="227" t="s">
        <v>334</v>
      </c>
      <c r="BJ776" s="227" t="s">
        <v>334</v>
      </c>
      <c r="BK776" s="227" t="s">
        <v>334</v>
      </c>
      <c r="BL776" s="227" t="s">
        <v>334</v>
      </c>
      <c r="BM776" s="227" t="s">
        <v>334</v>
      </c>
      <c r="BN776" s="227" t="s">
        <v>334</v>
      </c>
      <c r="BO776" s="227" t="s">
        <v>334</v>
      </c>
      <c r="BP776" s="227" t="s">
        <v>334</v>
      </c>
      <c r="BQ776" s="227" t="s">
        <v>334</v>
      </c>
      <c r="BR776" s="227" t="s">
        <v>334</v>
      </c>
      <c r="BS776" s="227" t="s">
        <v>334</v>
      </c>
      <c r="BT776" s="227" t="s">
        <v>334</v>
      </c>
      <c r="BU776" s="787"/>
      <c r="BV776" s="227" t="s">
        <v>334</v>
      </c>
      <c r="BW776" s="227" t="s">
        <v>334</v>
      </c>
      <c r="BX776" s="227" t="s">
        <v>334</v>
      </c>
      <c r="BY776" s="227" t="s">
        <v>334</v>
      </c>
      <c r="BZ776" s="593"/>
      <c r="CA776" s="593"/>
      <c r="CB776" s="593"/>
      <c r="CC776" s="691"/>
      <c r="CD776" s="1373"/>
      <c r="CE776" s="1373"/>
      <c r="CF776" s="1373"/>
      <c r="CG776" s="1373"/>
      <c r="CH776" s="1373"/>
      <c r="CI776" s="1373"/>
      <c r="CJ776" s="1373"/>
      <c r="CK776" s="1373"/>
      <c r="CL776" s="1373"/>
      <c r="CM776" s="1373"/>
      <c r="CN776" s="1373"/>
      <c r="CO776" s="1373"/>
      <c r="CP776" s="1373"/>
      <c r="CQ776" s="1373"/>
      <c r="CR776" s="1373"/>
      <c r="CS776" s="1373"/>
      <c r="CT776" s="1374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280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78">IF(DL777&lt;3,"",(SUM(B777:R777)-MIN(B777:R777)-MAX(B777:R777))/(DL777-2))</f>
        <v/>
      </c>
      <c r="CA777" s="601" t="str">
        <f t="shared" ref="CA777:CA784" si="1979">IF(DM777&lt;3,"",(SUM(T777:AJ777)-MIN(T777:AJ777)-MAX(T777:AJ777))/(DM777-2))</f>
        <v/>
      </c>
      <c r="CB777" s="601" t="str">
        <f t="shared" ref="CB777:CB784" si="1980">IF(DN777&lt;3,"",(SUM(AL777:BB777)-MIN(AL777:BB777)-MAX(AL777:BB777))/(DN777-2))</f>
        <v/>
      </c>
      <c r="CC777" s="692" t="str">
        <f t="shared" ref="CC777:CC784" si="1981">IF(DO777&lt;3,"",(SUM(BD777:BT777)-MIN(BD777:BT777)-MAX(BD777:BT777))/(DO777-2))</f>
        <v/>
      </c>
      <c r="CD777" s="1348" t="str">
        <f t="shared" ref="CD777:CS777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9" t="str">
        <f t="shared" si="1982"/>
        <v/>
      </c>
      <c r="CF777" s="1350" t="str">
        <f t="shared" si="1982"/>
        <v/>
      </c>
      <c r="CG777" s="1350" t="str">
        <f t="shared" si="1982"/>
        <v/>
      </c>
      <c r="CH777" s="1350" t="str">
        <f t="shared" si="1982"/>
        <v/>
      </c>
      <c r="CI777" s="1350" t="str">
        <f t="shared" si="1982"/>
        <v/>
      </c>
      <c r="CJ777" s="1350" t="str">
        <f t="shared" si="1982"/>
        <v/>
      </c>
      <c r="CK777" s="1351" t="str">
        <f t="shared" si="1982"/>
        <v/>
      </c>
      <c r="CL777" s="1351" t="str">
        <f t="shared" si="1982"/>
        <v/>
      </c>
      <c r="CM777" s="1351" t="str">
        <f t="shared" si="1982"/>
        <v/>
      </c>
      <c r="CN777" s="1350" t="str">
        <f t="shared" si="1982"/>
        <v/>
      </c>
      <c r="CO777" s="1350" t="str">
        <f t="shared" si="1982"/>
        <v/>
      </c>
      <c r="CP777" s="1350" t="str">
        <f t="shared" si="1982"/>
        <v/>
      </c>
      <c r="CQ777" s="1350" t="str">
        <f t="shared" si="1982"/>
        <v/>
      </c>
      <c r="CR777" s="1350" t="str">
        <f t="shared" si="1982"/>
        <v/>
      </c>
      <c r="CS777" s="1349" t="str">
        <f t="shared" si="1982"/>
        <v/>
      </c>
      <c r="CT777" s="1352" t="str">
        <f t="shared" ref="CE777:CT784" si="198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8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8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199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199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1">COUNT(B777:R777)</f>
        <v>0</v>
      </c>
      <c r="DM777" s="106">
        <f t="shared" ref="DM777:DM784" si="2002">COUNT(T777:AJ777)</f>
        <v>0</v>
      </c>
      <c r="DN777" s="106">
        <f t="shared" ref="DN777:DN784" si="2003">COUNT(AL777:BB777)</f>
        <v>0</v>
      </c>
      <c r="DO777" s="106">
        <f t="shared" ref="DO777:DO784" si="2004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78"/>
        <v/>
      </c>
      <c r="CA778" s="601" t="str">
        <f t="shared" si="1979"/>
        <v/>
      </c>
      <c r="CB778" s="601" t="str">
        <f t="shared" si="1980"/>
        <v/>
      </c>
      <c r="CC778" s="692" t="str">
        <f t="shared" si="1981"/>
        <v/>
      </c>
      <c r="CD778" s="1348" t="str">
        <f t="shared" ref="CD778:CD784" si="200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1983"/>
        <v/>
      </c>
      <c r="CF778" s="1350" t="str">
        <f t="shared" si="1983"/>
        <v/>
      </c>
      <c r="CG778" s="1350" t="str">
        <f t="shared" si="1983"/>
        <v/>
      </c>
      <c r="CH778" s="1350" t="str">
        <f t="shared" si="1983"/>
        <v/>
      </c>
      <c r="CI778" s="1350" t="str">
        <f t="shared" si="1983"/>
        <v/>
      </c>
      <c r="CJ778" s="1350" t="str">
        <f t="shared" si="1983"/>
        <v/>
      </c>
      <c r="CK778" s="1351" t="str">
        <f t="shared" si="1983"/>
        <v/>
      </c>
      <c r="CL778" s="1351" t="str">
        <f t="shared" si="1983"/>
        <v/>
      </c>
      <c r="CM778" s="1351" t="str">
        <f t="shared" si="1983"/>
        <v/>
      </c>
      <c r="CN778" s="1350" t="str">
        <f t="shared" si="1983"/>
        <v/>
      </c>
      <c r="CO778" s="1350" t="str">
        <f t="shared" si="1983"/>
        <v/>
      </c>
      <c r="CP778" s="1350" t="str">
        <f t="shared" si="1983"/>
        <v/>
      </c>
      <c r="CQ778" s="1350" t="str">
        <f t="shared" si="1983"/>
        <v/>
      </c>
      <c r="CR778" s="1350" t="str">
        <f t="shared" si="1983"/>
        <v/>
      </c>
      <c r="CS778" s="1349" t="str">
        <f t="shared" si="1983"/>
        <v/>
      </c>
      <c r="CT778" s="1352" t="str">
        <f t="shared" si="1983"/>
        <v/>
      </c>
      <c r="CU778" s="552" t="str">
        <f t="shared" si="1984"/>
        <v/>
      </c>
      <c r="CV778" s="553" t="str">
        <f t="shared" si="1985"/>
        <v/>
      </c>
      <c r="CW778" s="554" t="str">
        <f t="shared" si="1986"/>
        <v/>
      </c>
      <c r="CX778" s="554" t="str">
        <f t="shared" si="1987"/>
        <v/>
      </c>
      <c r="CY778" s="554" t="str">
        <f t="shared" si="1988"/>
        <v/>
      </c>
      <c r="CZ778" s="554" t="str">
        <f t="shared" si="1989"/>
        <v/>
      </c>
      <c r="DA778" s="554" t="str">
        <f t="shared" si="1990"/>
        <v/>
      </c>
      <c r="DB778" s="555" t="str">
        <f t="shared" si="1991"/>
        <v/>
      </c>
      <c r="DC778" s="555" t="str">
        <f t="shared" si="1992"/>
        <v/>
      </c>
      <c r="DD778" s="555" t="str">
        <f t="shared" si="1993"/>
        <v/>
      </c>
      <c r="DE778" s="554" t="str">
        <f t="shared" si="1994"/>
        <v/>
      </c>
      <c r="DF778" s="554" t="str">
        <f t="shared" si="1995"/>
        <v/>
      </c>
      <c r="DG778" s="554" t="str">
        <f t="shared" si="1996"/>
        <v/>
      </c>
      <c r="DH778" s="554" t="str">
        <f t="shared" si="1997"/>
        <v/>
      </c>
      <c r="DI778" s="554" t="str">
        <f t="shared" si="1998"/>
        <v/>
      </c>
      <c r="DJ778" s="553" t="str">
        <f t="shared" si="1999"/>
        <v/>
      </c>
      <c r="DK778" s="552" t="str">
        <f t="shared" si="2000"/>
        <v/>
      </c>
      <c r="DL778" s="657">
        <f t="shared" si="2001"/>
        <v>0</v>
      </c>
      <c r="DM778" s="106">
        <f t="shared" si="2002"/>
        <v>0</v>
      </c>
      <c r="DN778" s="106">
        <f t="shared" si="2003"/>
        <v>0</v>
      </c>
      <c r="DO778" s="106">
        <f t="shared" si="2004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335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78"/>
        <v/>
      </c>
      <c r="CA779" s="601" t="str">
        <f t="shared" si="1979"/>
        <v/>
      </c>
      <c r="CB779" s="601" t="str">
        <f t="shared" si="1980"/>
        <v/>
      </c>
      <c r="CC779" s="692" t="str">
        <f t="shared" si="1981"/>
        <v/>
      </c>
      <c r="CD779" s="1348" t="str">
        <f t="shared" si="2005"/>
        <v/>
      </c>
      <c r="CE779" s="1349" t="str">
        <f t="shared" si="1983"/>
        <v/>
      </c>
      <c r="CF779" s="1350" t="str">
        <f t="shared" si="1983"/>
        <v/>
      </c>
      <c r="CG779" s="1350" t="str">
        <f t="shared" si="1983"/>
        <v/>
      </c>
      <c r="CH779" s="1350" t="str">
        <f t="shared" si="1983"/>
        <v/>
      </c>
      <c r="CI779" s="1350" t="str">
        <f t="shared" si="1983"/>
        <v/>
      </c>
      <c r="CJ779" s="1350" t="str">
        <f t="shared" si="1983"/>
        <v/>
      </c>
      <c r="CK779" s="1351" t="str">
        <f t="shared" si="1983"/>
        <v/>
      </c>
      <c r="CL779" s="1351" t="str">
        <f t="shared" si="1983"/>
        <v/>
      </c>
      <c r="CM779" s="1351" t="str">
        <f t="shared" si="1983"/>
        <v/>
      </c>
      <c r="CN779" s="1350" t="str">
        <f t="shared" si="1983"/>
        <v/>
      </c>
      <c r="CO779" s="1350" t="str">
        <f t="shared" si="1983"/>
        <v/>
      </c>
      <c r="CP779" s="1350" t="str">
        <f t="shared" si="1983"/>
        <v/>
      </c>
      <c r="CQ779" s="1350" t="str">
        <f t="shared" si="1983"/>
        <v/>
      </c>
      <c r="CR779" s="1350" t="str">
        <f t="shared" si="1983"/>
        <v/>
      </c>
      <c r="CS779" s="1349" t="str">
        <f t="shared" si="1983"/>
        <v/>
      </c>
      <c r="CT779" s="1352" t="str">
        <f t="shared" si="1983"/>
        <v/>
      </c>
      <c r="CU779" s="552" t="str">
        <f t="shared" si="1984"/>
        <v/>
      </c>
      <c r="CV779" s="553" t="str">
        <f t="shared" si="1985"/>
        <v/>
      </c>
      <c r="CW779" s="554" t="str">
        <f t="shared" si="1986"/>
        <v/>
      </c>
      <c r="CX779" s="554" t="str">
        <f t="shared" si="1987"/>
        <v/>
      </c>
      <c r="CY779" s="554" t="str">
        <f t="shared" si="1988"/>
        <v/>
      </c>
      <c r="CZ779" s="554" t="str">
        <f t="shared" si="1989"/>
        <v/>
      </c>
      <c r="DA779" s="554" t="str">
        <f t="shared" si="1990"/>
        <v/>
      </c>
      <c r="DB779" s="555" t="str">
        <f t="shared" si="1991"/>
        <v/>
      </c>
      <c r="DC779" s="555" t="str">
        <f t="shared" si="1992"/>
        <v/>
      </c>
      <c r="DD779" s="555" t="str">
        <f t="shared" si="1993"/>
        <v/>
      </c>
      <c r="DE779" s="554" t="str">
        <f t="shared" si="1994"/>
        <v/>
      </c>
      <c r="DF779" s="554" t="str">
        <f t="shared" si="1995"/>
        <v/>
      </c>
      <c r="DG779" s="554" t="str">
        <f t="shared" si="1996"/>
        <v/>
      </c>
      <c r="DH779" s="554" t="str">
        <f t="shared" si="1997"/>
        <v/>
      </c>
      <c r="DI779" s="554" t="str">
        <f t="shared" si="1998"/>
        <v/>
      </c>
      <c r="DJ779" s="553" t="str">
        <f t="shared" si="1999"/>
        <v/>
      </c>
      <c r="DK779" s="552" t="str">
        <f t="shared" si="2000"/>
        <v/>
      </c>
      <c r="DL779" s="657">
        <f t="shared" si="2001"/>
        <v>0</v>
      </c>
      <c r="DM779" s="106">
        <f t="shared" si="2002"/>
        <v>0</v>
      </c>
      <c r="DN779" s="106">
        <f t="shared" si="2003"/>
        <v>0</v>
      </c>
      <c r="DO779" s="106">
        <f t="shared" si="2004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283</v>
      </c>
      <c r="B780" s="611" t="str">
        <f t="shared" ref="B780:R780" si="2006">IF(B777="","",B777*B778*B779)</f>
        <v/>
      </c>
      <c r="C780" s="611" t="str">
        <f t="shared" si="2006"/>
        <v/>
      </c>
      <c r="D780" s="611" t="str">
        <f t="shared" si="2006"/>
        <v/>
      </c>
      <c r="E780" s="611" t="str">
        <f t="shared" si="2006"/>
        <v/>
      </c>
      <c r="F780" s="611" t="str">
        <f t="shared" si="2006"/>
        <v/>
      </c>
      <c r="G780" s="611" t="str">
        <f t="shared" si="2006"/>
        <v/>
      </c>
      <c r="H780" s="611" t="str">
        <f t="shared" si="2006"/>
        <v/>
      </c>
      <c r="I780" s="611" t="str">
        <f t="shared" si="2006"/>
        <v/>
      </c>
      <c r="J780" s="611" t="str">
        <f t="shared" si="2006"/>
        <v/>
      </c>
      <c r="K780" s="611" t="str">
        <f t="shared" si="2006"/>
        <v/>
      </c>
      <c r="L780" s="611" t="str">
        <f t="shared" si="2006"/>
        <v/>
      </c>
      <c r="M780" s="611" t="str">
        <f t="shared" si="2006"/>
        <v/>
      </c>
      <c r="N780" s="611" t="str">
        <f t="shared" si="2006"/>
        <v/>
      </c>
      <c r="O780" s="611" t="str">
        <f t="shared" si="2006"/>
        <v/>
      </c>
      <c r="P780" s="611" t="str">
        <f t="shared" si="2006"/>
        <v/>
      </c>
      <c r="Q780" s="611" t="str">
        <f t="shared" si="2006"/>
        <v/>
      </c>
      <c r="R780" s="611" t="str">
        <f t="shared" si="2006"/>
        <v/>
      </c>
      <c r="S780" s="651"/>
      <c r="T780" s="611" t="str">
        <f t="shared" ref="T780:AJ780" si="2007">IF(T777="","",T777*T778*T779)</f>
        <v/>
      </c>
      <c r="U780" s="611" t="str">
        <f t="shared" si="2007"/>
        <v/>
      </c>
      <c r="V780" s="611" t="str">
        <f t="shared" si="2007"/>
        <v/>
      </c>
      <c r="W780" s="611" t="str">
        <f t="shared" si="2007"/>
        <v/>
      </c>
      <c r="X780" s="611" t="str">
        <f t="shared" si="2007"/>
        <v/>
      </c>
      <c r="Y780" s="611" t="str">
        <f t="shared" si="2007"/>
        <v/>
      </c>
      <c r="Z780" s="611" t="str">
        <f t="shared" si="2007"/>
        <v/>
      </c>
      <c r="AA780" s="611" t="str">
        <f t="shared" si="2007"/>
        <v/>
      </c>
      <c r="AB780" s="611" t="str">
        <f t="shared" si="2007"/>
        <v/>
      </c>
      <c r="AC780" s="611" t="str">
        <f t="shared" si="2007"/>
        <v/>
      </c>
      <c r="AD780" s="611" t="str">
        <f t="shared" si="2007"/>
        <v/>
      </c>
      <c r="AE780" s="792" t="str">
        <f t="shared" si="2007"/>
        <v/>
      </c>
      <c r="AF780" s="792" t="str">
        <f t="shared" si="2007"/>
        <v/>
      </c>
      <c r="AG780" s="792" t="str">
        <f t="shared" si="2007"/>
        <v/>
      </c>
      <c r="AH780" s="792" t="str">
        <f t="shared" si="2007"/>
        <v/>
      </c>
      <c r="AI780" s="611" t="str">
        <f t="shared" si="2007"/>
        <v/>
      </c>
      <c r="AJ780" s="792" t="str">
        <f t="shared" si="2007"/>
        <v/>
      </c>
      <c r="AK780" s="651"/>
      <c r="AL780" s="611" t="str">
        <f t="shared" ref="AL780:BB780" si="2008">IF(AL777="","",AL777*AL778*AL779)</f>
        <v/>
      </c>
      <c r="AM780" s="611" t="str">
        <f t="shared" si="2008"/>
        <v/>
      </c>
      <c r="AN780" s="611" t="str">
        <f t="shared" si="2008"/>
        <v/>
      </c>
      <c r="AO780" s="611" t="str">
        <f t="shared" si="2008"/>
        <v/>
      </c>
      <c r="AP780" s="611" t="str">
        <f t="shared" si="2008"/>
        <v/>
      </c>
      <c r="AQ780" s="611" t="str">
        <f t="shared" si="2008"/>
        <v/>
      </c>
      <c r="AR780" s="611" t="str">
        <f t="shared" si="2008"/>
        <v/>
      </c>
      <c r="AS780" s="611" t="str">
        <f t="shared" si="2008"/>
        <v/>
      </c>
      <c r="AT780" s="611" t="str">
        <f t="shared" si="2008"/>
        <v/>
      </c>
      <c r="AU780" s="611" t="str">
        <f t="shared" si="2008"/>
        <v/>
      </c>
      <c r="AV780" s="611" t="str">
        <f t="shared" si="2008"/>
        <v/>
      </c>
      <c r="AW780" s="611" t="str">
        <f t="shared" si="2008"/>
        <v/>
      </c>
      <c r="AX780" s="611" t="str">
        <f t="shared" si="2008"/>
        <v/>
      </c>
      <c r="AY780" s="611" t="str">
        <f t="shared" si="2008"/>
        <v/>
      </c>
      <c r="AZ780" s="611" t="str">
        <f t="shared" si="2008"/>
        <v/>
      </c>
      <c r="BA780" s="611" t="str">
        <f t="shared" si="2008"/>
        <v/>
      </c>
      <c r="BB780" s="611" t="str">
        <f t="shared" si="2008"/>
        <v/>
      </c>
      <c r="BC780" s="651"/>
      <c r="BD780" s="611" t="str">
        <f t="shared" ref="BD780:BT780" si="2009">IF(BD777="","",BD777*BD778*BD779)</f>
        <v/>
      </c>
      <c r="BE780" s="611" t="str">
        <f t="shared" si="2009"/>
        <v/>
      </c>
      <c r="BF780" s="611" t="str">
        <f t="shared" si="2009"/>
        <v/>
      </c>
      <c r="BG780" s="611" t="str">
        <f t="shared" si="2009"/>
        <v/>
      </c>
      <c r="BH780" s="611" t="str">
        <f t="shared" si="2009"/>
        <v/>
      </c>
      <c r="BI780" s="611" t="str">
        <f t="shared" si="2009"/>
        <v/>
      </c>
      <c r="BJ780" s="611" t="str">
        <f t="shared" si="2009"/>
        <v/>
      </c>
      <c r="BK780" s="611" t="str">
        <f t="shared" si="2009"/>
        <v/>
      </c>
      <c r="BL780" s="611" t="str">
        <f t="shared" si="2009"/>
        <v/>
      </c>
      <c r="BM780" s="611" t="str">
        <f t="shared" si="2009"/>
        <v/>
      </c>
      <c r="BN780" s="611" t="str">
        <f t="shared" si="2009"/>
        <v/>
      </c>
      <c r="BO780" s="611" t="str">
        <f t="shared" si="2009"/>
        <v/>
      </c>
      <c r="BP780" s="611" t="str">
        <f t="shared" si="2009"/>
        <v/>
      </c>
      <c r="BQ780" s="611" t="str">
        <f t="shared" si="2009"/>
        <v/>
      </c>
      <c r="BR780" s="611" t="str">
        <f t="shared" si="2009"/>
        <v/>
      </c>
      <c r="BS780" s="611" t="str">
        <f t="shared" si="2009"/>
        <v/>
      </c>
      <c r="BT780" s="611" t="str">
        <f t="shared" si="2009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78"/>
        <v/>
      </c>
      <c r="CA780" s="601" t="str">
        <f t="shared" si="1979"/>
        <v/>
      </c>
      <c r="CB780" s="601" t="str">
        <f t="shared" si="1980"/>
        <v/>
      </c>
      <c r="CC780" s="692" t="str">
        <f t="shared" si="1981"/>
        <v/>
      </c>
      <c r="CD780" s="1348" t="str">
        <f t="shared" si="2005"/>
        <v/>
      </c>
      <c r="CE780" s="1349" t="str">
        <f t="shared" si="1983"/>
        <v/>
      </c>
      <c r="CF780" s="1350" t="str">
        <f t="shared" si="1983"/>
        <v/>
      </c>
      <c r="CG780" s="1350" t="str">
        <f t="shared" si="1983"/>
        <v/>
      </c>
      <c r="CH780" s="1350" t="str">
        <f t="shared" si="1983"/>
        <v/>
      </c>
      <c r="CI780" s="1350" t="str">
        <f t="shared" si="1983"/>
        <v/>
      </c>
      <c r="CJ780" s="1350" t="str">
        <f t="shared" si="1983"/>
        <v/>
      </c>
      <c r="CK780" s="1351" t="str">
        <f t="shared" si="1983"/>
        <v/>
      </c>
      <c r="CL780" s="1351" t="str">
        <f t="shared" si="1983"/>
        <v/>
      </c>
      <c r="CM780" s="1351" t="str">
        <f t="shared" si="1983"/>
        <v/>
      </c>
      <c r="CN780" s="1350" t="str">
        <f t="shared" si="1983"/>
        <v/>
      </c>
      <c r="CO780" s="1350" t="str">
        <f t="shared" si="1983"/>
        <v/>
      </c>
      <c r="CP780" s="1350" t="str">
        <f t="shared" si="1983"/>
        <v/>
      </c>
      <c r="CQ780" s="1350" t="str">
        <f t="shared" si="1983"/>
        <v/>
      </c>
      <c r="CR780" s="1350" t="str">
        <f t="shared" si="1983"/>
        <v/>
      </c>
      <c r="CS780" s="1349" t="str">
        <f t="shared" si="1983"/>
        <v/>
      </c>
      <c r="CT780" s="1352" t="str">
        <f t="shared" si="1983"/>
        <v/>
      </c>
      <c r="CU780" s="552" t="str">
        <f t="shared" si="1984"/>
        <v/>
      </c>
      <c r="CV780" s="553" t="str">
        <f t="shared" si="1985"/>
        <v/>
      </c>
      <c r="CW780" s="554" t="str">
        <f t="shared" si="1986"/>
        <v/>
      </c>
      <c r="CX780" s="554" t="str">
        <f t="shared" si="1987"/>
        <v/>
      </c>
      <c r="CY780" s="554" t="str">
        <f t="shared" si="1988"/>
        <v/>
      </c>
      <c r="CZ780" s="554" t="str">
        <f t="shared" si="1989"/>
        <v/>
      </c>
      <c r="DA780" s="554" t="str">
        <f t="shared" si="1990"/>
        <v/>
      </c>
      <c r="DB780" s="555" t="str">
        <f t="shared" si="1991"/>
        <v/>
      </c>
      <c r="DC780" s="555" t="str">
        <f t="shared" si="1992"/>
        <v/>
      </c>
      <c r="DD780" s="555" t="str">
        <f t="shared" si="1993"/>
        <v/>
      </c>
      <c r="DE780" s="554" t="str">
        <f t="shared" si="1994"/>
        <v/>
      </c>
      <c r="DF780" s="554" t="str">
        <f t="shared" si="1995"/>
        <v/>
      </c>
      <c r="DG780" s="554" t="str">
        <f t="shared" si="1996"/>
        <v/>
      </c>
      <c r="DH780" s="554" t="str">
        <f t="shared" si="1997"/>
        <v/>
      </c>
      <c r="DI780" s="554" t="str">
        <f t="shared" si="1998"/>
        <v/>
      </c>
      <c r="DJ780" s="553" t="str">
        <f t="shared" si="1999"/>
        <v/>
      </c>
      <c r="DK780" s="552" t="str">
        <f t="shared" si="2000"/>
        <v/>
      </c>
      <c r="DL780" s="657">
        <f t="shared" si="2001"/>
        <v>0</v>
      </c>
      <c r="DM780" s="106">
        <f t="shared" si="2002"/>
        <v>0</v>
      </c>
      <c r="DN780" s="106">
        <f t="shared" si="2003"/>
        <v>0</v>
      </c>
      <c r="DO780" s="106">
        <f t="shared" si="2004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336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78"/>
        <v/>
      </c>
      <c r="CA781" s="601" t="str">
        <f t="shared" si="1979"/>
        <v/>
      </c>
      <c r="CB781" s="601" t="str">
        <f t="shared" si="1980"/>
        <v/>
      </c>
      <c r="CC781" s="692" t="str">
        <f t="shared" si="1981"/>
        <v/>
      </c>
      <c r="CD781" s="1348" t="str">
        <f t="shared" si="2005"/>
        <v/>
      </c>
      <c r="CE781" s="1349" t="str">
        <f t="shared" si="1983"/>
        <v/>
      </c>
      <c r="CF781" s="1350" t="str">
        <f t="shared" si="1983"/>
        <v/>
      </c>
      <c r="CG781" s="1350" t="str">
        <f t="shared" si="1983"/>
        <v/>
      </c>
      <c r="CH781" s="1350" t="str">
        <f t="shared" si="1983"/>
        <v/>
      </c>
      <c r="CI781" s="1350" t="str">
        <f t="shared" si="1983"/>
        <v/>
      </c>
      <c r="CJ781" s="1350" t="str">
        <f t="shared" si="1983"/>
        <v/>
      </c>
      <c r="CK781" s="1351" t="str">
        <f t="shared" si="1983"/>
        <v/>
      </c>
      <c r="CL781" s="1351" t="str">
        <f t="shared" si="1983"/>
        <v/>
      </c>
      <c r="CM781" s="1351" t="str">
        <f t="shared" si="1983"/>
        <v/>
      </c>
      <c r="CN781" s="1350" t="str">
        <f t="shared" si="1983"/>
        <v/>
      </c>
      <c r="CO781" s="1350" t="str">
        <f t="shared" si="1983"/>
        <v/>
      </c>
      <c r="CP781" s="1350" t="str">
        <f t="shared" si="1983"/>
        <v/>
      </c>
      <c r="CQ781" s="1350" t="str">
        <f t="shared" si="1983"/>
        <v/>
      </c>
      <c r="CR781" s="1350" t="str">
        <f t="shared" si="1983"/>
        <v/>
      </c>
      <c r="CS781" s="1349" t="str">
        <f t="shared" si="1983"/>
        <v/>
      </c>
      <c r="CT781" s="1352" t="str">
        <f t="shared" si="1983"/>
        <v/>
      </c>
      <c r="CU781" s="552" t="str">
        <f t="shared" si="1984"/>
        <v/>
      </c>
      <c r="CV781" s="553" t="str">
        <f t="shared" si="1985"/>
        <v/>
      </c>
      <c r="CW781" s="554" t="str">
        <f t="shared" si="1986"/>
        <v/>
      </c>
      <c r="CX781" s="554" t="str">
        <f t="shared" si="1987"/>
        <v/>
      </c>
      <c r="CY781" s="554" t="str">
        <f t="shared" si="1988"/>
        <v/>
      </c>
      <c r="CZ781" s="554" t="str">
        <f t="shared" si="1989"/>
        <v/>
      </c>
      <c r="DA781" s="554" t="str">
        <f t="shared" si="1990"/>
        <v/>
      </c>
      <c r="DB781" s="555" t="str">
        <f t="shared" si="1991"/>
        <v/>
      </c>
      <c r="DC781" s="555" t="str">
        <f t="shared" si="1992"/>
        <v/>
      </c>
      <c r="DD781" s="555" t="str">
        <f t="shared" si="1993"/>
        <v/>
      </c>
      <c r="DE781" s="554" t="str">
        <f t="shared" si="1994"/>
        <v/>
      </c>
      <c r="DF781" s="554" t="str">
        <f t="shared" si="1995"/>
        <v/>
      </c>
      <c r="DG781" s="554" t="str">
        <f t="shared" si="1996"/>
        <v/>
      </c>
      <c r="DH781" s="554" t="str">
        <f t="shared" si="1997"/>
        <v/>
      </c>
      <c r="DI781" s="554" t="str">
        <f t="shared" si="1998"/>
        <v/>
      </c>
      <c r="DJ781" s="553" t="str">
        <f t="shared" si="1999"/>
        <v/>
      </c>
      <c r="DK781" s="552" t="str">
        <f t="shared" si="2000"/>
        <v/>
      </c>
      <c r="DL781" s="657">
        <f t="shared" si="2001"/>
        <v>0</v>
      </c>
      <c r="DM781" s="106">
        <f t="shared" si="2002"/>
        <v>0</v>
      </c>
      <c r="DN781" s="106">
        <f t="shared" si="2003"/>
        <v>0</v>
      </c>
      <c r="DO781" s="106">
        <f t="shared" si="2004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337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78"/>
        <v/>
      </c>
      <c r="CA782" s="601" t="str">
        <f t="shared" si="1979"/>
        <v/>
      </c>
      <c r="CB782" s="601" t="str">
        <f t="shared" si="1980"/>
        <v/>
      </c>
      <c r="CC782" s="692" t="str">
        <f t="shared" si="1981"/>
        <v/>
      </c>
      <c r="CD782" s="1348" t="str">
        <f t="shared" si="2005"/>
        <v/>
      </c>
      <c r="CE782" s="1349" t="str">
        <f t="shared" si="1983"/>
        <v/>
      </c>
      <c r="CF782" s="1350" t="str">
        <f t="shared" si="1983"/>
        <v/>
      </c>
      <c r="CG782" s="1350" t="str">
        <f t="shared" si="1983"/>
        <v/>
      </c>
      <c r="CH782" s="1350" t="str">
        <f t="shared" si="1983"/>
        <v/>
      </c>
      <c r="CI782" s="1350" t="str">
        <f t="shared" si="1983"/>
        <v/>
      </c>
      <c r="CJ782" s="1350" t="str">
        <f t="shared" si="1983"/>
        <v/>
      </c>
      <c r="CK782" s="1351" t="str">
        <f t="shared" si="1983"/>
        <v/>
      </c>
      <c r="CL782" s="1351" t="str">
        <f t="shared" si="1983"/>
        <v/>
      </c>
      <c r="CM782" s="1351" t="str">
        <f t="shared" si="1983"/>
        <v/>
      </c>
      <c r="CN782" s="1350" t="str">
        <f t="shared" si="1983"/>
        <v/>
      </c>
      <c r="CO782" s="1350" t="str">
        <f t="shared" si="1983"/>
        <v/>
      </c>
      <c r="CP782" s="1350" t="str">
        <f t="shared" si="1983"/>
        <v/>
      </c>
      <c r="CQ782" s="1350" t="str">
        <f t="shared" si="1983"/>
        <v/>
      </c>
      <c r="CR782" s="1350" t="str">
        <f t="shared" si="1983"/>
        <v/>
      </c>
      <c r="CS782" s="1349" t="str">
        <f t="shared" si="1983"/>
        <v/>
      </c>
      <c r="CT782" s="1352" t="str">
        <f t="shared" si="1983"/>
        <v/>
      </c>
      <c r="CU782" s="552" t="str">
        <f t="shared" si="1984"/>
        <v/>
      </c>
      <c r="CV782" s="553" t="str">
        <f t="shared" si="1985"/>
        <v/>
      </c>
      <c r="CW782" s="554" t="str">
        <f t="shared" si="1986"/>
        <v/>
      </c>
      <c r="CX782" s="554" t="str">
        <f t="shared" si="1987"/>
        <v/>
      </c>
      <c r="CY782" s="554" t="str">
        <f t="shared" si="1988"/>
        <v/>
      </c>
      <c r="CZ782" s="554" t="str">
        <f t="shared" si="1989"/>
        <v/>
      </c>
      <c r="DA782" s="554" t="str">
        <f t="shared" si="1990"/>
        <v/>
      </c>
      <c r="DB782" s="555" t="str">
        <f t="shared" si="1991"/>
        <v/>
      </c>
      <c r="DC782" s="555" t="str">
        <f t="shared" si="1992"/>
        <v/>
      </c>
      <c r="DD782" s="555" t="str">
        <f t="shared" si="1993"/>
        <v/>
      </c>
      <c r="DE782" s="554" t="str">
        <f t="shared" si="1994"/>
        <v/>
      </c>
      <c r="DF782" s="554" t="str">
        <f t="shared" si="1995"/>
        <v/>
      </c>
      <c r="DG782" s="554" t="str">
        <f t="shared" si="1996"/>
        <v/>
      </c>
      <c r="DH782" s="554" t="str">
        <f t="shared" si="1997"/>
        <v/>
      </c>
      <c r="DI782" s="554" t="str">
        <f t="shared" si="1998"/>
        <v/>
      </c>
      <c r="DJ782" s="553" t="str">
        <f t="shared" si="1999"/>
        <v/>
      </c>
      <c r="DK782" s="552" t="str">
        <f t="shared" si="2000"/>
        <v/>
      </c>
      <c r="DL782" s="657">
        <f t="shared" si="2001"/>
        <v>0</v>
      </c>
      <c r="DM782" s="106">
        <f t="shared" si="2002"/>
        <v>0</v>
      </c>
      <c r="DN782" s="106">
        <f t="shared" si="2003"/>
        <v>0</v>
      </c>
      <c r="DO782" s="106">
        <f t="shared" si="2004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338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78"/>
        <v/>
      </c>
      <c r="CA783" s="601" t="str">
        <f t="shared" si="1979"/>
        <v/>
      </c>
      <c r="CB783" s="601">
        <f t="shared" si="1980"/>
        <v>422</v>
      </c>
      <c r="CC783" s="692">
        <f t="shared" si="1981"/>
        <v>1610</v>
      </c>
      <c r="CD783" s="1348" t="str">
        <f t="shared" si="2005"/>
        <v/>
      </c>
      <c r="CE783" s="1349" t="str">
        <f t="shared" si="1983"/>
        <v/>
      </c>
      <c r="CF783" s="1350" t="str">
        <f t="shared" si="1983"/>
        <v/>
      </c>
      <c r="CG783" s="1350" t="str">
        <f t="shared" si="1983"/>
        <v/>
      </c>
      <c r="CH783" s="1350" t="str">
        <f t="shared" si="1983"/>
        <v/>
      </c>
      <c r="CI783" s="1350">
        <f t="shared" si="1983"/>
        <v>120</v>
      </c>
      <c r="CJ783" s="1350">
        <f t="shared" si="1983"/>
        <v>200</v>
      </c>
      <c r="CK783" s="1351">
        <f t="shared" si="1983"/>
        <v>400</v>
      </c>
      <c r="CL783" s="1351">
        <f t="shared" si="1983"/>
        <v>560</v>
      </c>
      <c r="CM783" s="1351">
        <f t="shared" si="1983"/>
        <v>1700</v>
      </c>
      <c r="CN783" s="1350">
        <f t="shared" si="1983"/>
        <v>3000</v>
      </c>
      <c r="CO783" s="1350">
        <f t="shared" si="1983"/>
        <v>3800</v>
      </c>
      <c r="CP783" s="1350">
        <f t="shared" si="1983"/>
        <v>25000</v>
      </c>
      <c r="CQ783" s="1350" t="str">
        <f t="shared" si="1983"/>
        <v/>
      </c>
      <c r="CR783" s="1350" t="str">
        <f t="shared" si="1983"/>
        <v/>
      </c>
      <c r="CS783" s="1349" t="str">
        <f t="shared" si="1983"/>
        <v/>
      </c>
      <c r="CT783" s="1352" t="str">
        <f t="shared" si="1983"/>
        <v/>
      </c>
      <c r="CU783" s="552" t="str">
        <f t="shared" si="1984"/>
        <v/>
      </c>
      <c r="CV783" s="553" t="str">
        <f t="shared" si="1985"/>
        <v/>
      </c>
      <c r="CW783" s="554" t="str">
        <f t="shared" si="1986"/>
        <v/>
      </c>
      <c r="CX783" s="554" t="str">
        <f t="shared" si="1987"/>
        <v/>
      </c>
      <c r="CY783" s="554" t="str">
        <f t="shared" si="1988"/>
        <v/>
      </c>
      <c r="CZ783" s="554">
        <f t="shared" si="1989"/>
        <v>120</v>
      </c>
      <c r="DA783" s="554">
        <f t="shared" si="1990"/>
        <v>200</v>
      </c>
      <c r="DB783" s="555">
        <f t="shared" si="1991"/>
        <v>400</v>
      </c>
      <c r="DC783" s="555">
        <f t="shared" si="1992"/>
        <v>560</v>
      </c>
      <c r="DD783" s="555">
        <f t="shared" si="1993"/>
        <v>1700</v>
      </c>
      <c r="DE783" s="554">
        <f t="shared" si="1994"/>
        <v>3000</v>
      </c>
      <c r="DF783" s="554">
        <f t="shared" si="1995"/>
        <v>3800</v>
      </c>
      <c r="DG783" s="554">
        <f t="shared" si="1996"/>
        <v>25000</v>
      </c>
      <c r="DH783" s="554" t="str">
        <f t="shared" si="1997"/>
        <v/>
      </c>
      <c r="DI783" s="554" t="str">
        <f t="shared" si="1998"/>
        <v/>
      </c>
      <c r="DJ783" s="553" t="str">
        <f t="shared" si="1999"/>
        <v/>
      </c>
      <c r="DK783" s="552" t="str">
        <f t="shared" si="2000"/>
        <v/>
      </c>
      <c r="DL783" s="657">
        <f t="shared" si="2001"/>
        <v>1</v>
      </c>
      <c r="DM783" s="106">
        <f t="shared" si="2002"/>
        <v>2</v>
      </c>
      <c r="DN783" s="106">
        <f t="shared" si="2003"/>
        <v>8</v>
      </c>
      <c r="DO783" s="106">
        <f t="shared" si="2004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339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78"/>
        <v/>
      </c>
      <c r="CA784" s="601" t="str">
        <f t="shared" si="1979"/>
        <v/>
      </c>
      <c r="CB784" s="601" t="str">
        <f t="shared" si="1980"/>
        <v/>
      </c>
      <c r="CC784" s="692" t="str">
        <f t="shared" si="1981"/>
        <v/>
      </c>
      <c r="CD784" s="1348" t="str">
        <f t="shared" si="2005"/>
        <v/>
      </c>
      <c r="CE784" s="1349" t="str">
        <f t="shared" si="1983"/>
        <v/>
      </c>
      <c r="CF784" s="1350" t="str">
        <f t="shared" si="1983"/>
        <v/>
      </c>
      <c r="CG784" s="1350" t="str">
        <f t="shared" si="1983"/>
        <v/>
      </c>
      <c r="CH784" s="1350" t="str">
        <f t="shared" si="1983"/>
        <v/>
      </c>
      <c r="CI784" s="1350" t="str">
        <f t="shared" si="1983"/>
        <v/>
      </c>
      <c r="CJ784" s="1350" t="str">
        <f t="shared" si="1983"/>
        <v/>
      </c>
      <c r="CK784" s="1351" t="str">
        <f t="shared" si="1983"/>
        <v/>
      </c>
      <c r="CL784" s="1351">
        <f t="shared" si="1983"/>
        <v>1500</v>
      </c>
      <c r="CM784" s="1351" t="str">
        <f t="shared" si="1983"/>
        <v/>
      </c>
      <c r="CN784" s="1350" t="str">
        <f t="shared" si="1983"/>
        <v/>
      </c>
      <c r="CO784" s="1350" t="str">
        <f t="shared" si="1983"/>
        <v/>
      </c>
      <c r="CP784" s="1350" t="str">
        <f t="shared" si="1983"/>
        <v/>
      </c>
      <c r="CQ784" s="1350" t="str">
        <f t="shared" si="1983"/>
        <v/>
      </c>
      <c r="CR784" s="1350" t="str">
        <f t="shared" si="1983"/>
        <v/>
      </c>
      <c r="CS784" s="1349" t="str">
        <f t="shared" si="1983"/>
        <v/>
      </c>
      <c r="CT784" s="1352" t="str">
        <f t="shared" si="1983"/>
        <v/>
      </c>
      <c r="CU784" s="552" t="str">
        <f t="shared" si="1984"/>
        <v/>
      </c>
      <c r="CV784" s="553" t="str">
        <f t="shared" si="1985"/>
        <v/>
      </c>
      <c r="CW784" s="554" t="str">
        <f t="shared" si="1986"/>
        <v/>
      </c>
      <c r="CX784" s="554" t="str">
        <f t="shared" si="1987"/>
        <v/>
      </c>
      <c r="CY784" s="554" t="str">
        <f t="shared" si="1988"/>
        <v/>
      </c>
      <c r="CZ784" s="554" t="str">
        <f t="shared" si="1989"/>
        <v/>
      </c>
      <c r="DA784" s="554" t="str">
        <f t="shared" si="1990"/>
        <v/>
      </c>
      <c r="DB784" s="555" t="str">
        <f t="shared" si="1991"/>
        <v/>
      </c>
      <c r="DC784" s="555">
        <f t="shared" si="1992"/>
        <v>1500</v>
      </c>
      <c r="DD784" s="555" t="str">
        <f t="shared" si="1993"/>
        <v/>
      </c>
      <c r="DE784" s="554" t="str">
        <f t="shared" si="1994"/>
        <v/>
      </c>
      <c r="DF784" s="554" t="str">
        <f t="shared" si="1995"/>
        <v/>
      </c>
      <c r="DG784" s="554" t="str">
        <f t="shared" si="1996"/>
        <v/>
      </c>
      <c r="DH784" s="554" t="str">
        <f t="shared" si="1997"/>
        <v/>
      </c>
      <c r="DI784" s="554" t="str">
        <f t="shared" si="1998"/>
        <v/>
      </c>
      <c r="DJ784" s="553" t="str">
        <f t="shared" si="1999"/>
        <v/>
      </c>
      <c r="DK784" s="552" t="str">
        <f t="shared" si="2000"/>
        <v/>
      </c>
      <c r="DL784" s="657">
        <f t="shared" si="2001"/>
        <v>0</v>
      </c>
      <c r="DM784" s="106">
        <f t="shared" si="2002"/>
        <v>0</v>
      </c>
      <c r="DN784" s="106">
        <f t="shared" si="2003"/>
        <v>0</v>
      </c>
      <c r="DO784" s="106">
        <f t="shared" si="2004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340</v>
      </c>
      <c r="B785" s="227" t="s">
        <v>334</v>
      </c>
      <c r="C785" s="227" t="s">
        <v>334</v>
      </c>
      <c r="D785" s="227" t="s">
        <v>334</v>
      </c>
      <c r="E785" s="227" t="s">
        <v>334</v>
      </c>
      <c r="F785" s="227" t="s">
        <v>334</v>
      </c>
      <c r="G785" s="227" t="s">
        <v>334</v>
      </c>
      <c r="H785" s="227" t="s">
        <v>334</v>
      </c>
      <c r="I785" s="227" t="s">
        <v>334</v>
      </c>
      <c r="J785" s="227" t="s">
        <v>334</v>
      </c>
      <c r="K785" s="227" t="s">
        <v>334</v>
      </c>
      <c r="L785" s="227" t="s">
        <v>334</v>
      </c>
      <c r="M785" s="227" t="s">
        <v>334</v>
      </c>
      <c r="N785" s="227" t="s">
        <v>334</v>
      </c>
      <c r="O785" s="227" t="s">
        <v>334</v>
      </c>
      <c r="P785" s="227" t="s">
        <v>334</v>
      </c>
      <c r="Q785" s="227" t="s">
        <v>334</v>
      </c>
      <c r="R785" s="227" t="s">
        <v>334</v>
      </c>
      <c r="S785" s="787"/>
      <c r="T785" s="227" t="s">
        <v>334</v>
      </c>
      <c r="U785" s="227" t="s">
        <v>334</v>
      </c>
      <c r="V785" s="227" t="s">
        <v>334</v>
      </c>
      <c r="W785" s="227" t="s">
        <v>334</v>
      </c>
      <c r="X785" s="227" t="s">
        <v>334</v>
      </c>
      <c r="Y785" s="227" t="s">
        <v>334</v>
      </c>
      <c r="Z785" s="227" t="s">
        <v>334</v>
      </c>
      <c r="AA785" s="227" t="s">
        <v>334</v>
      </c>
      <c r="AB785" s="227" t="s">
        <v>334</v>
      </c>
      <c r="AC785" s="227" t="s">
        <v>334</v>
      </c>
      <c r="AD785" s="227" t="s">
        <v>334</v>
      </c>
      <c r="AE785" s="227" t="s">
        <v>334</v>
      </c>
      <c r="AF785" s="227" t="s">
        <v>334</v>
      </c>
      <c r="AG785" s="227" t="s">
        <v>334</v>
      </c>
      <c r="AH785" s="227" t="s">
        <v>334</v>
      </c>
      <c r="AI785" s="227" t="s">
        <v>334</v>
      </c>
      <c r="AJ785" s="227" t="s">
        <v>334</v>
      </c>
      <c r="AK785" s="787"/>
      <c r="AL785" s="227" t="s">
        <v>334</v>
      </c>
      <c r="AM785" s="227" t="s">
        <v>334</v>
      </c>
      <c r="AN785" s="227" t="s">
        <v>334</v>
      </c>
      <c r="AO785" s="227" t="s">
        <v>334</v>
      </c>
      <c r="AP785" s="227" t="s">
        <v>334</v>
      </c>
      <c r="AQ785" s="227" t="s">
        <v>334</v>
      </c>
      <c r="AR785" s="227" t="s">
        <v>334</v>
      </c>
      <c r="AS785" s="227" t="s">
        <v>334</v>
      </c>
      <c r="AT785" s="227" t="s">
        <v>334</v>
      </c>
      <c r="AU785" s="227" t="s">
        <v>334</v>
      </c>
      <c r="AV785" s="227" t="s">
        <v>334</v>
      </c>
      <c r="AW785" s="227" t="s">
        <v>334</v>
      </c>
      <c r="AX785" s="227" t="s">
        <v>334</v>
      </c>
      <c r="AY785" s="227" t="s">
        <v>334</v>
      </c>
      <c r="AZ785" s="227" t="s">
        <v>334</v>
      </c>
      <c r="BA785" s="227" t="s">
        <v>334</v>
      </c>
      <c r="BB785" s="227" t="s">
        <v>334</v>
      </c>
      <c r="BC785" s="787"/>
      <c r="BD785" s="227" t="s">
        <v>334</v>
      </c>
      <c r="BE785" s="227" t="s">
        <v>334</v>
      </c>
      <c r="BF785" s="227" t="s">
        <v>334</v>
      </c>
      <c r="BG785" s="227" t="s">
        <v>334</v>
      </c>
      <c r="BH785" s="227" t="s">
        <v>334</v>
      </c>
      <c r="BI785" s="227" t="s">
        <v>334</v>
      </c>
      <c r="BJ785" s="227" t="s">
        <v>334</v>
      </c>
      <c r="BK785" s="227" t="s">
        <v>334</v>
      </c>
      <c r="BL785" s="227" t="s">
        <v>334</v>
      </c>
      <c r="BM785" s="227" t="s">
        <v>334</v>
      </c>
      <c r="BN785" s="227" t="s">
        <v>334</v>
      </c>
      <c r="BO785" s="227" t="s">
        <v>334</v>
      </c>
      <c r="BP785" s="227" t="s">
        <v>334</v>
      </c>
      <c r="BQ785" s="227" t="s">
        <v>334</v>
      </c>
      <c r="BR785" s="227" t="s">
        <v>334</v>
      </c>
      <c r="BS785" s="227" t="s">
        <v>334</v>
      </c>
      <c r="BT785" s="227" t="s">
        <v>334</v>
      </c>
      <c r="BU785" s="787"/>
      <c r="BV785" s="227" t="s">
        <v>334</v>
      </c>
      <c r="BW785" s="227" t="s">
        <v>334</v>
      </c>
      <c r="BX785" s="227" t="s">
        <v>334</v>
      </c>
      <c r="BY785" s="227" t="s">
        <v>334</v>
      </c>
      <c r="BZ785" s="593"/>
      <c r="CA785" s="593"/>
      <c r="CB785" s="593"/>
      <c r="CC785" s="691"/>
      <c r="CD785" s="1373"/>
      <c r="CE785" s="1373"/>
      <c r="CF785" s="1373"/>
      <c r="CG785" s="1373"/>
      <c r="CH785" s="1373"/>
      <c r="CI785" s="1373"/>
      <c r="CJ785" s="1373"/>
      <c r="CK785" s="1373"/>
      <c r="CL785" s="1373"/>
      <c r="CM785" s="1373"/>
      <c r="CN785" s="1373"/>
      <c r="CO785" s="1373"/>
      <c r="CP785" s="1373"/>
      <c r="CQ785" s="1373"/>
      <c r="CR785" s="1373"/>
      <c r="CS785" s="1373"/>
      <c r="CT785" s="1374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280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0">IF(DL786&lt;3,"",(SUM(B786:R786)-MIN(B786:R786)-MAX(B786:R786))/(DL786-2))</f>
        <v/>
      </c>
      <c r="CA786" s="601" t="str">
        <f t="shared" ref="CA786:CA800" si="2011">IF(DM786&lt;3,"",(SUM(T786:AJ786)-MIN(T786:AJ786)-MAX(T786:AJ786))/(DM786-2))</f>
        <v/>
      </c>
      <c r="CB786" s="601" t="str">
        <f t="shared" ref="CB786:CB800" si="2012">IF(DN786&lt;3,"",(SUM(AL786:BB786)-MIN(AL786:BB786)-MAX(AL786:BB786))/(DN786-2))</f>
        <v/>
      </c>
      <c r="CC786" s="692" t="str">
        <f t="shared" ref="CC786:CC800" si="2013">IF(DO786&lt;3,"",(SUM(BD786:BT786)-MIN(BD786:BT786)-MAX(BD786:BT786))/(DO786-2))</f>
        <v/>
      </c>
      <c r="CD786" s="1348" t="str">
        <f t="shared" ref="CD786:CS786" si="201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9" t="str">
        <f t="shared" si="2014"/>
        <v/>
      </c>
      <c r="CF786" s="1350" t="str">
        <f t="shared" si="2014"/>
        <v/>
      </c>
      <c r="CG786" s="1350" t="str">
        <f t="shared" si="2014"/>
        <v/>
      </c>
      <c r="CH786" s="1350" t="str">
        <f t="shared" si="2014"/>
        <v/>
      </c>
      <c r="CI786" s="1350" t="str">
        <f t="shared" si="2014"/>
        <v/>
      </c>
      <c r="CJ786" s="1350" t="str">
        <f t="shared" si="2014"/>
        <v/>
      </c>
      <c r="CK786" s="1351" t="str">
        <f t="shared" si="2014"/>
        <v/>
      </c>
      <c r="CL786" s="1351" t="str">
        <f t="shared" si="2014"/>
        <v/>
      </c>
      <c r="CM786" s="1351" t="str">
        <f t="shared" si="2014"/>
        <v/>
      </c>
      <c r="CN786" s="1350" t="str">
        <f t="shared" si="2014"/>
        <v/>
      </c>
      <c r="CO786" s="1350" t="str">
        <f t="shared" si="2014"/>
        <v/>
      </c>
      <c r="CP786" s="1350" t="str">
        <f t="shared" si="2014"/>
        <v/>
      </c>
      <c r="CQ786" s="1350" t="str">
        <f t="shared" si="2014"/>
        <v/>
      </c>
      <c r="CR786" s="1350" t="str">
        <f t="shared" si="2014"/>
        <v/>
      </c>
      <c r="CS786" s="1349" t="str">
        <f t="shared" si="2014"/>
        <v/>
      </c>
      <c r="CT786" s="1352" t="str">
        <f t="shared" ref="CE786:CT802" si="201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1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1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2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2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3">COUNT(B786:R786)</f>
        <v>0</v>
      </c>
      <c r="DM786" s="106">
        <f t="shared" ref="DM786:DM800" si="2034">COUNT(T786:AJ786)</f>
        <v>0</v>
      </c>
      <c r="DN786" s="106">
        <f t="shared" ref="DN786:DN800" si="2035">COUNT(AL786:BB786)</f>
        <v>0</v>
      </c>
      <c r="DO786" s="106">
        <f t="shared" ref="DO786:DO800" si="2036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0"/>
        <v/>
      </c>
      <c r="CA787" s="601" t="str">
        <f t="shared" si="2011"/>
        <v/>
      </c>
      <c r="CB787" s="601" t="str">
        <f t="shared" si="2012"/>
        <v/>
      </c>
      <c r="CC787" s="692" t="str">
        <f t="shared" si="2013"/>
        <v/>
      </c>
      <c r="CD787" s="1348" t="str">
        <f t="shared" ref="CD787:CD809" si="203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015"/>
        <v/>
      </c>
      <c r="CF787" s="1350" t="str">
        <f t="shared" si="2015"/>
        <v/>
      </c>
      <c r="CG787" s="1350" t="str">
        <f t="shared" si="2015"/>
        <v/>
      </c>
      <c r="CH787" s="1350" t="str">
        <f t="shared" si="2015"/>
        <v/>
      </c>
      <c r="CI787" s="1350" t="str">
        <f t="shared" si="2015"/>
        <v/>
      </c>
      <c r="CJ787" s="1350" t="str">
        <f t="shared" si="2015"/>
        <v/>
      </c>
      <c r="CK787" s="1351" t="str">
        <f t="shared" si="2015"/>
        <v/>
      </c>
      <c r="CL787" s="1351" t="str">
        <f t="shared" si="2015"/>
        <v/>
      </c>
      <c r="CM787" s="1351" t="str">
        <f t="shared" si="2015"/>
        <v/>
      </c>
      <c r="CN787" s="1350" t="str">
        <f t="shared" si="2015"/>
        <v/>
      </c>
      <c r="CO787" s="1350" t="str">
        <f t="shared" si="2015"/>
        <v/>
      </c>
      <c r="CP787" s="1350" t="str">
        <f t="shared" si="2015"/>
        <v/>
      </c>
      <c r="CQ787" s="1350" t="str">
        <f t="shared" si="2015"/>
        <v/>
      </c>
      <c r="CR787" s="1350" t="str">
        <f t="shared" si="2015"/>
        <v/>
      </c>
      <c r="CS787" s="1349" t="str">
        <f t="shared" si="2015"/>
        <v/>
      </c>
      <c r="CT787" s="1352" t="str">
        <f t="shared" si="2015"/>
        <v/>
      </c>
      <c r="CU787" s="552" t="str">
        <f t="shared" si="2016"/>
        <v/>
      </c>
      <c r="CV787" s="553" t="str">
        <f t="shared" si="2017"/>
        <v/>
      </c>
      <c r="CW787" s="554" t="str">
        <f t="shared" si="2018"/>
        <v/>
      </c>
      <c r="CX787" s="554" t="str">
        <f t="shared" si="2019"/>
        <v/>
      </c>
      <c r="CY787" s="554" t="str">
        <f t="shared" si="2020"/>
        <v/>
      </c>
      <c r="CZ787" s="554" t="str">
        <f t="shared" si="2021"/>
        <v/>
      </c>
      <c r="DA787" s="554" t="str">
        <f t="shared" si="2022"/>
        <v/>
      </c>
      <c r="DB787" s="555" t="str">
        <f t="shared" si="2023"/>
        <v/>
      </c>
      <c r="DC787" s="555" t="str">
        <f t="shared" si="2024"/>
        <v/>
      </c>
      <c r="DD787" s="555" t="str">
        <f t="shared" si="2025"/>
        <v/>
      </c>
      <c r="DE787" s="554" t="str">
        <f t="shared" si="2026"/>
        <v/>
      </c>
      <c r="DF787" s="554" t="str">
        <f t="shared" si="2027"/>
        <v/>
      </c>
      <c r="DG787" s="554" t="str">
        <f t="shared" si="2028"/>
        <v/>
      </c>
      <c r="DH787" s="554" t="str">
        <f t="shared" si="2029"/>
        <v/>
      </c>
      <c r="DI787" s="554" t="str">
        <f t="shared" si="2030"/>
        <v/>
      </c>
      <c r="DJ787" s="553" t="str">
        <f t="shared" si="2031"/>
        <v/>
      </c>
      <c r="DK787" s="552" t="str">
        <f t="shared" si="2032"/>
        <v/>
      </c>
      <c r="DL787" s="657">
        <f t="shared" si="2033"/>
        <v>0</v>
      </c>
      <c r="DM787" s="106">
        <f t="shared" si="2034"/>
        <v>0</v>
      </c>
      <c r="DN787" s="106">
        <f t="shared" si="2035"/>
        <v>0</v>
      </c>
      <c r="DO787" s="106">
        <f t="shared" si="2036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335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0"/>
        <v/>
      </c>
      <c r="CA788" s="601" t="str">
        <f t="shared" si="2011"/>
        <v/>
      </c>
      <c r="CB788" s="601" t="str">
        <f t="shared" si="2012"/>
        <v/>
      </c>
      <c r="CC788" s="692" t="str">
        <f t="shared" si="2013"/>
        <v/>
      </c>
      <c r="CD788" s="1348" t="str">
        <f t="shared" si="2037"/>
        <v/>
      </c>
      <c r="CE788" s="1349" t="str">
        <f t="shared" si="2015"/>
        <v/>
      </c>
      <c r="CF788" s="1350" t="str">
        <f t="shared" si="2015"/>
        <v/>
      </c>
      <c r="CG788" s="1350" t="str">
        <f t="shared" si="2015"/>
        <v/>
      </c>
      <c r="CH788" s="1350" t="str">
        <f t="shared" si="2015"/>
        <v/>
      </c>
      <c r="CI788" s="1350" t="str">
        <f t="shared" si="2015"/>
        <v/>
      </c>
      <c r="CJ788" s="1350" t="str">
        <f t="shared" si="2015"/>
        <v/>
      </c>
      <c r="CK788" s="1351" t="str">
        <f t="shared" si="2015"/>
        <v/>
      </c>
      <c r="CL788" s="1351" t="str">
        <f t="shared" si="2015"/>
        <v/>
      </c>
      <c r="CM788" s="1351" t="str">
        <f t="shared" si="2015"/>
        <v/>
      </c>
      <c r="CN788" s="1350" t="str">
        <f t="shared" si="2015"/>
        <v/>
      </c>
      <c r="CO788" s="1350" t="str">
        <f t="shared" si="2015"/>
        <v/>
      </c>
      <c r="CP788" s="1350" t="str">
        <f t="shared" si="2015"/>
        <v/>
      </c>
      <c r="CQ788" s="1350" t="str">
        <f t="shared" si="2015"/>
        <v/>
      </c>
      <c r="CR788" s="1350" t="str">
        <f t="shared" si="2015"/>
        <v/>
      </c>
      <c r="CS788" s="1349" t="str">
        <f t="shared" si="2015"/>
        <v/>
      </c>
      <c r="CT788" s="1352" t="str">
        <f t="shared" si="2015"/>
        <v/>
      </c>
      <c r="CU788" s="552" t="str">
        <f t="shared" si="2016"/>
        <v/>
      </c>
      <c r="CV788" s="553" t="str">
        <f t="shared" si="2017"/>
        <v/>
      </c>
      <c r="CW788" s="554" t="str">
        <f t="shared" si="2018"/>
        <v/>
      </c>
      <c r="CX788" s="554" t="str">
        <f t="shared" si="2019"/>
        <v/>
      </c>
      <c r="CY788" s="554" t="str">
        <f t="shared" si="2020"/>
        <v/>
      </c>
      <c r="CZ788" s="554" t="str">
        <f t="shared" si="2021"/>
        <v/>
      </c>
      <c r="DA788" s="554" t="str">
        <f t="shared" si="2022"/>
        <v/>
      </c>
      <c r="DB788" s="555" t="str">
        <f t="shared" si="2023"/>
        <v/>
      </c>
      <c r="DC788" s="555" t="str">
        <f t="shared" si="2024"/>
        <v/>
      </c>
      <c r="DD788" s="555" t="str">
        <f t="shared" si="2025"/>
        <v/>
      </c>
      <c r="DE788" s="554" t="str">
        <f t="shared" si="2026"/>
        <v/>
      </c>
      <c r="DF788" s="554" t="str">
        <f t="shared" si="2027"/>
        <v/>
      </c>
      <c r="DG788" s="554" t="str">
        <f t="shared" si="2028"/>
        <v/>
      </c>
      <c r="DH788" s="554" t="str">
        <f t="shared" si="2029"/>
        <v/>
      </c>
      <c r="DI788" s="554" t="str">
        <f t="shared" si="2030"/>
        <v/>
      </c>
      <c r="DJ788" s="553" t="str">
        <f t="shared" si="2031"/>
        <v/>
      </c>
      <c r="DK788" s="552" t="str">
        <f t="shared" si="2032"/>
        <v/>
      </c>
      <c r="DL788" s="657">
        <f t="shared" si="2033"/>
        <v>0</v>
      </c>
      <c r="DM788" s="106">
        <f t="shared" si="2034"/>
        <v>0</v>
      </c>
      <c r="DN788" s="106">
        <f t="shared" si="2035"/>
        <v>0</v>
      </c>
      <c r="DO788" s="106">
        <f t="shared" si="2036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283</v>
      </c>
      <c r="B789" s="611" t="str">
        <f t="shared" ref="B789:R789" si="2038">IF(B786="","",B786*B787*B788)</f>
        <v/>
      </c>
      <c r="C789" s="611" t="str">
        <f t="shared" si="2038"/>
        <v/>
      </c>
      <c r="D789" s="611" t="str">
        <f t="shared" si="2038"/>
        <v/>
      </c>
      <c r="E789" s="611" t="str">
        <f t="shared" si="2038"/>
        <v/>
      </c>
      <c r="F789" s="611" t="str">
        <f t="shared" si="2038"/>
        <v/>
      </c>
      <c r="G789" s="611" t="str">
        <f t="shared" si="2038"/>
        <v/>
      </c>
      <c r="H789" s="611" t="str">
        <f t="shared" si="2038"/>
        <v/>
      </c>
      <c r="I789" s="611" t="str">
        <f t="shared" si="2038"/>
        <v/>
      </c>
      <c r="J789" s="611" t="str">
        <f t="shared" si="2038"/>
        <v/>
      </c>
      <c r="K789" s="611" t="str">
        <f t="shared" si="2038"/>
        <v/>
      </c>
      <c r="L789" s="611" t="str">
        <f t="shared" si="2038"/>
        <v/>
      </c>
      <c r="M789" s="611" t="str">
        <f t="shared" si="2038"/>
        <v/>
      </c>
      <c r="N789" s="611" t="str">
        <f t="shared" si="2038"/>
        <v/>
      </c>
      <c r="O789" s="611" t="str">
        <f t="shared" si="2038"/>
        <v/>
      </c>
      <c r="P789" s="611" t="str">
        <f t="shared" si="2038"/>
        <v/>
      </c>
      <c r="Q789" s="611" t="str">
        <f t="shared" si="2038"/>
        <v/>
      </c>
      <c r="R789" s="611" t="str">
        <f t="shared" si="2038"/>
        <v/>
      </c>
      <c r="S789" s="651"/>
      <c r="T789" s="611" t="str">
        <f t="shared" ref="T789:AJ789" si="2039">IF(T786="","",T786*T787*T788)</f>
        <v/>
      </c>
      <c r="U789" s="611" t="str">
        <f t="shared" si="2039"/>
        <v/>
      </c>
      <c r="V789" s="611" t="str">
        <f t="shared" si="2039"/>
        <v/>
      </c>
      <c r="W789" s="611" t="str">
        <f t="shared" si="2039"/>
        <v/>
      </c>
      <c r="X789" s="611" t="str">
        <f t="shared" si="2039"/>
        <v/>
      </c>
      <c r="Y789" s="611" t="str">
        <f t="shared" si="2039"/>
        <v/>
      </c>
      <c r="Z789" s="611" t="str">
        <f t="shared" si="2039"/>
        <v/>
      </c>
      <c r="AA789" s="611" t="str">
        <f t="shared" si="2039"/>
        <v/>
      </c>
      <c r="AB789" s="611" t="str">
        <f t="shared" si="2039"/>
        <v/>
      </c>
      <c r="AC789" s="611" t="str">
        <f t="shared" si="2039"/>
        <v/>
      </c>
      <c r="AD789" s="611" t="str">
        <f t="shared" si="2039"/>
        <v/>
      </c>
      <c r="AE789" s="611" t="str">
        <f t="shared" si="2039"/>
        <v/>
      </c>
      <c r="AF789" s="611" t="str">
        <f t="shared" si="2039"/>
        <v/>
      </c>
      <c r="AG789" s="611" t="str">
        <f t="shared" si="2039"/>
        <v/>
      </c>
      <c r="AH789" s="611" t="str">
        <f t="shared" si="2039"/>
        <v/>
      </c>
      <c r="AI789" s="611" t="str">
        <f t="shared" si="2039"/>
        <v/>
      </c>
      <c r="AJ789" s="611" t="str">
        <f t="shared" si="2039"/>
        <v/>
      </c>
      <c r="AK789" s="651"/>
      <c r="AL789" s="611" t="str">
        <f t="shared" ref="AL789:BB789" si="2040">IF(AL786="","",AL786*AL787*AL788)</f>
        <v/>
      </c>
      <c r="AM789" s="611" t="str">
        <f t="shared" si="2040"/>
        <v/>
      </c>
      <c r="AN789" s="611" t="str">
        <f t="shared" si="2040"/>
        <v/>
      </c>
      <c r="AO789" s="611" t="str">
        <f t="shared" si="2040"/>
        <v/>
      </c>
      <c r="AP789" s="611" t="str">
        <f t="shared" si="2040"/>
        <v/>
      </c>
      <c r="AQ789" s="611" t="str">
        <f t="shared" si="2040"/>
        <v/>
      </c>
      <c r="AR789" s="611" t="str">
        <f t="shared" si="2040"/>
        <v/>
      </c>
      <c r="AS789" s="611" t="str">
        <f t="shared" si="2040"/>
        <v/>
      </c>
      <c r="AT789" s="611" t="str">
        <f t="shared" si="2040"/>
        <v/>
      </c>
      <c r="AU789" s="611" t="str">
        <f t="shared" si="2040"/>
        <v/>
      </c>
      <c r="AV789" s="611" t="str">
        <f t="shared" si="2040"/>
        <v/>
      </c>
      <c r="AW789" s="611" t="str">
        <f t="shared" si="2040"/>
        <v/>
      </c>
      <c r="AX789" s="611" t="str">
        <f t="shared" si="2040"/>
        <v/>
      </c>
      <c r="AY789" s="611" t="str">
        <f t="shared" si="2040"/>
        <v/>
      </c>
      <c r="AZ789" s="611" t="str">
        <f t="shared" si="2040"/>
        <v/>
      </c>
      <c r="BA789" s="611" t="str">
        <f t="shared" si="2040"/>
        <v/>
      </c>
      <c r="BB789" s="611" t="str">
        <f t="shared" si="2040"/>
        <v/>
      </c>
      <c r="BC789" s="651"/>
      <c r="BD789" s="611" t="str">
        <f t="shared" ref="BD789:BT789" si="2041">IF(BD786="","",BD786*BD787*BD788)</f>
        <v/>
      </c>
      <c r="BE789" s="611" t="str">
        <f t="shared" si="2041"/>
        <v/>
      </c>
      <c r="BF789" s="611" t="str">
        <f t="shared" si="2041"/>
        <v/>
      </c>
      <c r="BG789" s="611" t="str">
        <f t="shared" si="2041"/>
        <v/>
      </c>
      <c r="BH789" s="611" t="str">
        <f t="shared" si="2041"/>
        <v/>
      </c>
      <c r="BI789" s="611" t="str">
        <f t="shared" si="2041"/>
        <v/>
      </c>
      <c r="BJ789" s="611" t="str">
        <f t="shared" si="2041"/>
        <v/>
      </c>
      <c r="BK789" s="611" t="str">
        <f t="shared" si="2041"/>
        <v/>
      </c>
      <c r="BL789" s="611" t="str">
        <f t="shared" si="2041"/>
        <v/>
      </c>
      <c r="BM789" s="611" t="str">
        <f t="shared" si="2041"/>
        <v/>
      </c>
      <c r="BN789" s="611" t="str">
        <f t="shared" si="2041"/>
        <v/>
      </c>
      <c r="BO789" s="611" t="str">
        <f t="shared" si="2041"/>
        <v/>
      </c>
      <c r="BP789" s="611" t="str">
        <f t="shared" si="2041"/>
        <v/>
      </c>
      <c r="BQ789" s="611" t="str">
        <f t="shared" si="2041"/>
        <v/>
      </c>
      <c r="BR789" s="611" t="str">
        <f t="shared" si="2041"/>
        <v/>
      </c>
      <c r="BS789" s="611" t="str">
        <f t="shared" si="2041"/>
        <v/>
      </c>
      <c r="BT789" s="611" t="str">
        <f t="shared" si="2041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0"/>
        <v/>
      </c>
      <c r="CA789" s="601" t="str">
        <f t="shared" si="2011"/>
        <v/>
      </c>
      <c r="CB789" s="601" t="str">
        <f t="shared" si="2012"/>
        <v/>
      </c>
      <c r="CC789" s="692" t="str">
        <f t="shared" si="2013"/>
        <v/>
      </c>
      <c r="CD789" s="1348" t="str">
        <f t="shared" si="2037"/>
        <v/>
      </c>
      <c r="CE789" s="1349" t="str">
        <f t="shared" si="2015"/>
        <v/>
      </c>
      <c r="CF789" s="1350" t="str">
        <f t="shared" si="2015"/>
        <v/>
      </c>
      <c r="CG789" s="1350" t="str">
        <f t="shared" si="2015"/>
        <v/>
      </c>
      <c r="CH789" s="1350" t="str">
        <f t="shared" si="2015"/>
        <v/>
      </c>
      <c r="CI789" s="1350" t="str">
        <f t="shared" si="2015"/>
        <v/>
      </c>
      <c r="CJ789" s="1350" t="str">
        <f t="shared" si="2015"/>
        <v/>
      </c>
      <c r="CK789" s="1351" t="str">
        <f t="shared" si="2015"/>
        <v/>
      </c>
      <c r="CL789" s="1351" t="str">
        <f t="shared" si="2015"/>
        <v/>
      </c>
      <c r="CM789" s="1351" t="str">
        <f t="shared" si="2015"/>
        <v/>
      </c>
      <c r="CN789" s="1350" t="str">
        <f t="shared" si="2015"/>
        <v/>
      </c>
      <c r="CO789" s="1350" t="str">
        <f t="shared" si="2015"/>
        <v/>
      </c>
      <c r="CP789" s="1350" t="str">
        <f t="shared" si="2015"/>
        <v/>
      </c>
      <c r="CQ789" s="1350" t="str">
        <f t="shared" si="2015"/>
        <v/>
      </c>
      <c r="CR789" s="1350" t="str">
        <f t="shared" si="2015"/>
        <v/>
      </c>
      <c r="CS789" s="1349" t="str">
        <f t="shared" si="2015"/>
        <v/>
      </c>
      <c r="CT789" s="1352" t="str">
        <f t="shared" si="2015"/>
        <v/>
      </c>
      <c r="CU789" s="552" t="str">
        <f t="shared" si="2016"/>
        <v/>
      </c>
      <c r="CV789" s="553" t="str">
        <f t="shared" si="2017"/>
        <v/>
      </c>
      <c r="CW789" s="554" t="str">
        <f t="shared" si="2018"/>
        <v/>
      </c>
      <c r="CX789" s="554" t="str">
        <f t="shared" si="2019"/>
        <v/>
      </c>
      <c r="CY789" s="554" t="str">
        <f t="shared" si="2020"/>
        <v/>
      </c>
      <c r="CZ789" s="554" t="str">
        <f t="shared" si="2021"/>
        <v/>
      </c>
      <c r="DA789" s="554" t="str">
        <f t="shared" si="2022"/>
        <v/>
      </c>
      <c r="DB789" s="555" t="str">
        <f t="shared" si="2023"/>
        <v/>
      </c>
      <c r="DC789" s="555" t="str">
        <f t="shared" si="2024"/>
        <v/>
      </c>
      <c r="DD789" s="555" t="str">
        <f t="shared" si="2025"/>
        <v/>
      </c>
      <c r="DE789" s="554" t="str">
        <f t="shared" si="2026"/>
        <v/>
      </c>
      <c r="DF789" s="554" t="str">
        <f t="shared" si="2027"/>
        <v/>
      </c>
      <c r="DG789" s="554" t="str">
        <f t="shared" si="2028"/>
        <v/>
      </c>
      <c r="DH789" s="554" t="str">
        <f t="shared" si="2029"/>
        <v/>
      </c>
      <c r="DI789" s="554" t="str">
        <f t="shared" si="2030"/>
        <v/>
      </c>
      <c r="DJ789" s="553" t="str">
        <f t="shared" si="2031"/>
        <v/>
      </c>
      <c r="DK789" s="552" t="str">
        <f t="shared" si="2032"/>
        <v/>
      </c>
      <c r="DL789" s="657">
        <f t="shared" si="2033"/>
        <v>0</v>
      </c>
      <c r="DM789" s="106">
        <f t="shared" si="2034"/>
        <v>0</v>
      </c>
      <c r="DN789" s="106">
        <f t="shared" si="2035"/>
        <v>0</v>
      </c>
      <c r="DO789" s="106">
        <f t="shared" si="2036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341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0"/>
        <v/>
      </c>
      <c r="CA790" s="601" t="str">
        <f t="shared" si="2011"/>
        <v/>
      </c>
      <c r="CB790" s="601" t="str">
        <f t="shared" si="2012"/>
        <v/>
      </c>
      <c r="CC790" s="692" t="str">
        <f t="shared" si="2013"/>
        <v/>
      </c>
      <c r="CD790" s="1348" t="str">
        <f t="shared" si="2037"/>
        <v/>
      </c>
      <c r="CE790" s="1349" t="str">
        <f t="shared" si="2015"/>
        <v/>
      </c>
      <c r="CF790" s="1350" t="str">
        <f t="shared" si="2015"/>
        <v/>
      </c>
      <c r="CG790" s="1350" t="str">
        <f t="shared" si="2015"/>
        <v/>
      </c>
      <c r="CH790" s="1350" t="str">
        <f t="shared" si="2015"/>
        <v/>
      </c>
      <c r="CI790" s="1350" t="str">
        <f t="shared" si="2015"/>
        <v/>
      </c>
      <c r="CJ790" s="1350" t="str">
        <f t="shared" si="2015"/>
        <v/>
      </c>
      <c r="CK790" s="1351" t="str">
        <f t="shared" si="2015"/>
        <v/>
      </c>
      <c r="CL790" s="1351" t="str">
        <f t="shared" si="2015"/>
        <v/>
      </c>
      <c r="CM790" s="1351" t="str">
        <f t="shared" si="2015"/>
        <v/>
      </c>
      <c r="CN790" s="1350" t="str">
        <f t="shared" si="2015"/>
        <v/>
      </c>
      <c r="CO790" s="1350" t="str">
        <f t="shared" si="2015"/>
        <v/>
      </c>
      <c r="CP790" s="1350" t="str">
        <f t="shared" si="2015"/>
        <v/>
      </c>
      <c r="CQ790" s="1350" t="str">
        <f t="shared" si="2015"/>
        <v/>
      </c>
      <c r="CR790" s="1350" t="str">
        <f t="shared" si="2015"/>
        <v/>
      </c>
      <c r="CS790" s="1349" t="str">
        <f t="shared" si="2015"/>
        <v/>
      </c>
      <c r="CT790" s="1352" t="str">
        <f t="shared" si="2015"/>
        <v/>
      </c>
      <c r="CU790" s="552" t="str">
        <f t="shared" si="2016"/>
        <v/>
      </c>
      <c r="CV790" s="553" t="str">
        <f t="shared" si="2017"/>
        <v/>
      </c>
      <c r="CW790" s="554" t="str">
        <f t="shared" si="2018"/>
        <v/>
      </c>
      <c r="CX790" s="554" t="str">
        <f t="shared" si="2019"/>
        <v/>
      </c>
      <c r="CY790" s="554" t="str">
        <f t="shared" si="2020"/>
        <v/>
      </c>
      <c r="CZ790" s="554" t="str">
        <f t="shared" si="2021"/>
        <v/>
      </c>
      <c r="DA790" s="554" t="str">
        <f t="shared" si="2022"/>
        <v/>
      </c>
      <c r="DB790" s="555" t="str">
        <f t="shared" si="2023"/>
        <v/>
      </c>
      <c r="DC790" s="555" t="str">
        <f t="shared" si="2024"/>
        <v/>
      </c>
      <c r="DD790" s="555" t="str">
        <f t="shared" si="2025"/>
        <v/>
      </c>
      <c r="DE790" s="554" t="str">
        <f t="shared" si="2026"/>
        <v/>
      </c>
      <c r="DF790" s="554" t="str">
        <f t="shared" si="2027"/>
        <v/>
      </c>
      <c r="DG790" s="554" t="str">
        <f t="shared" si="2028"/>
        <v/>
      </c>
      <c r="DH790" s="554" t="str">
        <f t="shared" si="2029"/>
        <v/>
      </c>
      <c r="DI790" s="554" t="str">
        <f t="shared" si="2030"/>
        <v/>
      </c>
      <c r="DJ790" s="553" t="str">
        <f t="shared" si="2031"/>
        <v/>
      </c>
      <c r="DK790" s="552" t="str">
        <f t="shared" si="2032"/>
        <v/>
      </c>
      <c r="DL790" s="657">
        <f t="shared" si="2033"/>
        <v>0</v>
      </c>
      <c r="DM790" s="106">
        <f t="shared" si="2034"/>
        <v>0</v>
      </c>
      <c r="DN790" s="106">
        <f t="shared" si="2035"/>
        <v>1</v>
      </c>
      <c r="DO790" s="106">
        <f t="shared" si="2036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342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0"/>
        <v/>
      </c>
      <c r="CA791" s="601">
        <f t="shared" si="2011"/>
        <v>170</v>
      </c>
      <c r="CB791" s="601">
        <f t="shared" si="2012"/>
        <v>938.75</v>
      </c>
      <c r="CC791" s="692">
        <f t="shared" si="2013"/>
        <v>5654.2857142857147</v>
      </c>
      <c r="CD791" s="1348" t="str">
        <f t="shared" si="2037"/>
        <v/>
      </c>
      <c r="CE791" s="1349" t="str">
        <f t="shared" si="2015"/>
        <v/>
      </c>
      <c r="CF791" s="1350" t="str">
        <f t="shared" si="2015"/>
        <v/>
      </c>
      <c r="CG791" s="1350" t="str">
        <f t="shared" si="2015"/>
        <v/>
      </c>
      <c r="CH791" s="1350">
        <f t="shared" si="2015"/>
        <v>1960</v>
      </c>
      <c r="CI791" s="1350">
        <f t="shared" si="2015"/>
        <v>3000</v>
      </c>
      <c r="CJ791" s="1350">
        <f t="shared" si="2015"/>
        <v>3315</v>
      </c>
      <c r="CK791" s="1351">
        <f t="shared" si="2015"/>
        <v>4000</v>
      </c>
      <c r="CL791" s="1351">
        <f t="shared" si="2015"/>
        <v>5000</v>
      </c>
      <c r="CM791" s="1351">
        <f t="shared" si="2015"/>
        <v>5000</v>
      </c>
      <c r="CN791" s="1350">
        <f t="shared" si="2015"/>
        <v>5000</v>
      </c>
      <c r="CO791" s="1350">
        <f t="shared" si="2015"/>
        <v>14265</v>
      </c>
      <c r="CP791" s="1350">
        <f t="shared" si="2015"/>
        <v>15000</v>
      </c>
      <c r="CQ791" s="1350" t="str">
        <f t="shared" si="2015"/>
        <v/>
      </c>
      <c r="CR791" s="1350" t="str">
        <f t="shared" si="2015"/>
        <v/>
      </c>
      <c r="CS791" s="1349" t="str">
        <f t="shared" si="2015"/>
        <v/>
      </c>
      <c r="CT791" s="1352" t="str">
        <f t="shared" si="2015"/>
        <v/>
      </c>
      <c r="CU791" s="552" t="str">
        <f t="shared" si="2016"/>
        <v/>
      </c>
      <c r="CV791" s="553" t="str">
        <f t="shared" si="2017"/>
        <v/>
      </c>
      <c r="CW791" s="554" t="str">
        <f t="shared" si="2018"/>
        <v/>
      </c>
      <c r="CX791" s="554" t="str">
        <f t="shared" si="2019"/>
        <v/>
      </c>
      <c r="CY791" s="554">
        <f t="shared" si="2020"/>
        <v>1960</v>
      </c>
      <c r="CZ791" s="554">
        <f t="shared" si="2021"/>
        <v>3000</v>
      </c>
      <c r="DA791" s="554">
        <f t="shared" si="2022"/>
        <v>3315</v>
      </c>
      <c r="DB791" s="555">
        <f t="shared" si="2023"/>
        <v>4000</v>
      </c>
      <c r="DC791" s="555">
        <f t="shared" si="2024"/>
        <v>5000</v>
      </c>
      <c r="DD791" s="555">
        <f t="shared" si="2025"/>
        <v>5000</v>
      </c>
      <c r="DE791" s="554">
        <f t="shared" si="2026"/>
        <v>5000</v>
      </c>
      <c r="DF791" s="554">
        <f t="shared" si="2027"/>
        <v>14265</v>
      </c>
      <c r="DG791" s="554">
        <f t="shared" si="2028"/>
        <v>15000</v>
      </c>
      <c r="DH791" s="554" t="str">
        <f t="shared" si="2029"/>
        <v/>
      </c>
      <c r="DI791" s="554" t="str">
        <f t="shared" si="2030"/>
        <v/>
      </c>
      <c r="DJ791" s="553" t="str">
        <f t="shared" si="2031"/>
        <v/>
      </c>
      <c r="DK791" s="552" t="str">
        <f t="shared" si="2032"/>
        <v/>
      </c>
      <c r="DL791" s="657">
        <f t="shared" si="2033"/>
        <v>0</v>
      </c>
      <c r="DM791" s="106">
        <f t="shared" si="2034"/>
        <v>3</v>
      </c>
      <c r="DN791" s="106">
        <f t="shared" si="2035"/>
        <v>6</v>
      </c>
      <c r="DO791" s="106">
        <f t="shared" si="2036"/>
        <v>9</v>
      </c>
      <c r="DP791" s="486"/>
      <c r="DQ791" s="621"/>
      <c r="DR791" s="488" t="s">
        <v>343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344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0"/>
        <v/>
      </c>
      <c r="CA792" s="601">
        <f t="shared" si="2011"/>
        <v>426.66666666666669</v>
      </c>
      <c r="CB792" s="601">
        <f t="shared" si="2012"/>
        <v>2605</v>
      </c>
      <c r="CC792" s="692">
        <f t="shared" si="2013"/>
        <v>11560</v>
      </c>
      <c r="CD792" s="1348" t="str">
        <f t="shared" si="2037"/>
        <v/>
      </c>
      <c r="CE792" s="1349" t="str">
        <f t="shared" si="2015"/>
        <v/>
      </c>
      <c r="CF792" s="1350" t="str">
        <f t="shared" si="2015"/>
        <v/>
      </c>
      <c r="CG792" s="1350" t="str">
        <f t="shared" si="2015"/>
        <v/>
      </c>
      <c r="CH792" s="1350">
        <f t="shared" si="2015"/>
        <v>3016</v>
      </c>
      <c r="CI792" s="1350">
        <f t="shared" si="2015"/>
        <v>5000</v>
      </c>
      <c r="CJ792" s="1350">
        <f t="shared" si="2015"/>
        <v>6000</v>
      </c>
      <c r="CK792" s="1351">
        <f t="shared" si="2015"/>
        <v>8000</v>
      </c>
      <c r="CL792" s="1351">
        <f t="shared" si="2015"/>
        <v>8500</v>
      </c>
      <c r="CM792" s="1351">
        <f t="shared" si="2015"/>
        <v>14420</v>
      </c>
      <c r="CN792" s="1350">
        <f t="shared" si="2015"/>
        <v>15000</v>
      </c>
      <c r="CO792" s="1350">
        <f t="shared" si="2015"/>
        <v>24000</v>
      </c>
      <c r="CP792" s="1350">
        <f t="shared" si="2015"/>
        <v>64350</v>
      </c>
      <c r="CQ792" s="1350" t="str">
        <f t="shared" si="2015"/>
        <v/>
      </c>
      <c r="CR792" s="1350" t="str">
        <f t="shared" si="2015"/>
        <v/>
      </c>
      <c r="CS792" s="1349" t="str">
        <f t="shared" si="2015"/>
        <v/>
      </c>
      <c r="CT792" s="1352" t="str">
        <f t="shared" si="2015"/>
        <v/>
      </c>
      <c r="CU792" s="552" t="str">
        <f t="shared" si="2016"/>
        <v/>
      </c>
      <c r="CV792" s="553" t="str">
        <f t="shared" si="2017"/>
        <v/>
      </c>
      <c r="CW792" s="554" t="str">
        <f t="shared" si="2018"/>
        <v/>
      </c>
      <c r="CX792" s="554" t="str">
        <f t="shared" si="2019"/>
        <v/>
      </c>
      <c r="CY792" s="554">
        <f t="shared" si="2020"/>
        <v>3016</v>
      </c>
      <c r="CZ792" s="554">
        <f t="shared" si="2021"/>
        <v>5000</v>
      </c>
      <c r="DA792" s="554">
        <f t="shared" si="2022"/>
        <v>6000</v>
      </c>
      <c r="DB792" s="555">
        <f t="shared" si="2023"/>
        <v>8000</v>
      </c>
      <c r="DC792" s="555">
        <f t="shared" si="2024"/>
        <v>8500</v>
      </c>
      <c r="DD792" s="555">
        <f t="shared" si="2025"/>
        <v>14420</v>
      </c>
      <c r="DE792" s="554">
        <f t="shared" si="2026"/>
        <v>15000</v>
      </c>
      <c r="DF792" s="554">
        <f t="shared" si="2027"/>
        <v>24000</v>
      </c>
      <c r="DG792" s="554">
        <f t="shared" si="2028"/>
        <v>64350</v>
      </c>
      <c r="DH792" s="554" t="str">
        <f t="shared" si="2029"/>
        <v/>
      </c>
      <c r="DI792" s="554" t="str">
        <f t="shared" si="2030"/>
        <v/>
      </c>
      <c r="DJ792" s="553" t="str">
        <f t="shared" si="2031"/>
        <v/>
      </c>
      <c r="DK792" s="552" t="str">
        <f t="shared" si="2032"/>
        <v/>
      </c>
      <c r="DL792" s="657">
        <f t="shared" si="2033"/>
        <v>0</v>
      </c>
      <c r="DM792" s="106">
        <f t="shared" si="2034"/>
        <v>5</v>
      </c>
      <c r="DN792" s="106">
        <f t="shared" si="2035"/>
        <v>8</v>
      </c>
      <c r="DO792" s="106">
        <f t="shared" si="2036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7"/>
    </row>
    <row r="793" spans="1:129" s="489" customFormat="1" ht="15.75" customHeight="1">
      <c r="A793" s="795" t="s">
        <v>345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0"/>
        <v/>
      </c>
      <c r="CA793" s="601" t="str">
        <f t="shared" si="2011"/>
        <v/>
      </c>
      <c r="CB793" s="601" t="str">
        <f t="shared" si="2012"/>
        <v/>
      </c>
      <c r="CC793" s="692" t="str">
        <f t="shared" si="2013"/>
        <v/>
      </c>
      <c r="CD793" s="1348" t="str">
        <f t="shared" si="2037"/>
        <v/>
      </c>
      <c r="CE793" s="1349" t="str">
        <f t="shared" si="2015"/>
        <v/>
      </c>
      <c r="CF793" s="1350" t="str">
        <f t="shared" si="2015"/>
        <v/>
      </c>
      <c r="CG793" s="1350" t="str">
        <f t="shared" si="2015"/>
        <v/>
      </c>
      <c r="CH793" s="1350" t="str">
        <f t="shared" si="2015"/>
        <v/>
      </c>
      <c r="CI793" s="1350" t="str">
        <f t="shared" si="2015"/>
        <v/>
      </c>
      <c r="CJ793" s="1350" t="str">
        <f t="shared" si="2015"/>
        <v/>
      </c>
      <c r="CK793" s="1351" t="str">
        <f t="shared" si="2015"/>
        <v/>
      </c>
      <c r="CL793" s="1351" t="str">
        <f t="shared" si="2015"/>
        <v/>
      </c>
      <c r="CM793" s="1351" t="str">
        <f t="shared" si="2015"/>
        <v/>
      </c>
      <c r="CN793" s="1350" t="str">
        <f t="shared" si="2015"/>
        <v/>
      </c>
      <c r="CO793" s="1350" t="str">
        <f t="shared" si="2015"/>
        <v/>
      </c>
      <c r="CP793" s="1350" t="str">
        <f t="shared" si="2015"/>
        <v/>
      </c>
      <c r="CQ793" s="1350" t="str">
        <f t="shared" si="2015"/>
        <v/>
      </c>
      <c r="CR793" s="1350" t="str">
        <f t="shared" si="2015"/>
        <v/>
      </c>
      <c r="CS793" s="1349" t="str">
        <f t="shared" si="2015"/>
        <v/>
      </c>
      <c r="CT793" s="1352" t="str">
        <f t="shared" si="2015"/>
        <v/>
      </c>
      <c r="CU793" s="552" t="str">
        <f t="shared" si="2016"/>
        <v/>
      </c>
      <c r="CV793" s="553" t="str">
        <f t="shared" si="2017"/>
        <v/>
      </c>
      <c r="CW793" s="554" t="str">
        <f t="shared" si="2018"/>
        <v/>
      </c>
      <c r="CX793" s="554" t="str">
        <f t="shared" si="2019"/>
        <v/>
      </c>
      <c r="CY793" s="554" t="str">
        <f t="shared" si="2020"/>
        <v/>
      </c>
      <c r="CZ793" s="554" t="str">
        <f t="shared" si="2021"/>
        <v/>
      </c>
      <c r="DA793" s="554" t="str">
        <f t="shared" si="2022"/>
        <v/>
      </c>
      <c r="DB793" s="555" t="str">
        <f t="shared" si="2023"/>
        <v/>
      </c>
      <c r="DC793" s="555" t="str">
        <f t="shared" si="2024"/>
        <v/>
      </c>
      <c r="DD793" s="555" t="str">
        <f t="shared" si="2025"/>
        <v/>
      </c>
      <c r="DE793" s="554" t="str">
        <f t="shared" si="2026"/>
        <v/>
      </c>
      <c r="DF793" s="554" t="str">
        <f t="shared" si="2027"/>
        <v/>
      </c>
      <c r="DG793" s="554" t="str">
        <f t="shared" si="2028"/>
        <v/>
      </c>
      <c r="DH793" s="554" t="str">
        <f t="shared" si="2029"/>
        <v/>
      </c>
      <c r="DI793" s="554" t="str">
        <f t="shared" si="2030"/>
        <v/>
      </c>
      <c r="DJ793" s="553" t="str">
        <f t="shared" si="2031"/>
        <v/>
      </c>
      <c r="DK793" s="552" t="str">
        <f t="shared" si="2032"/>
        <v/>
      </c>
      <c r="DL793" s="657">
        <f t="shared" si="2033"/>
        <v>0</v>
      </c>
      <c r="DM793" s="106">
        <f t="shared" si="2034"/>
        <v>1</v>
      </c>
      <c r="DN793" s="106">
        <f t="shared" si="2035"/>
        <v>0</v>
      </c>
      <c r="DO793" s="106">
        <f t="shared" si="2036"/>
        <v>0</v>
      </c>
      <c r="DP793" s="486"/>
      <c r="DQ793" s="621"/>
      <c r="DR793" s="603" t="s">
        <v>346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347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0"/>
        <v/>
      </c>
      <c r="CA794" s="601" t="str">
        <f t="shared" si="2011"/>
        <v/>
      </c>
      <c r="CB794" s="601">
        <f t="shared" si="2012"/>
        <v>525</v>
      </c>
      <c r="CC794" s="692">
        <f t="shared" si="2013"/>
        <v>2666.6666666666665</v>
      </c>
      <c r="CD794" s="1348" t="str">
        <f t="shared" si="2037"/>
        <v/>
      </c>
      <c r="CE794" s="1349" t="str">
        <f t="shared" si="2015"/>
        <v/>
      </c>
      <c r="CF794" s="1350" t="str">
        <f t="shared" si="2015"/>
        <v/>
      </c>
      <c r="CG794" s="1350" t="str">
        <f t="shared" si="2015"/>
        <v/>
      </c>
      <c r="CH794" s="1350" t="str">
        <f t="shared" si="2015"/>
        <v/>
      </c>
      <c r="CI794" s="1350">
        <f t="shared" si="2015"/>
        <v>300</v>
      </c>
      <c r="CJ794" s="1350">
        <f t="shared" si="2015"/>
        <v>1500</v>
      </c>
      <c r="CK794" s="1351">
        <f t="shared" si="2015"/>
        <v>1500</v>
      </c>
      <c r="CL794" s="1351">
        <f t="shared" si="2015"/>
        <v>2000</v>
      </c>
      <c r="CM794" s="1351">
        <f t="shared" si="2015"/>
        <v>2000</v>
      </c>
      <c r="CN794" s="1350">
        <f t="shared" si="2015"/>
        <v>4000</v>
      </c>
      <c r="CO794" s="1350">
        <f t="shared" si="2015"/>
        <v>5000</v>
      </c>
      <c r="CP794" s="1350">
        <f t="shared" si="2015"/>
        <v>10000</v>
      </c>
      <c r="CQ794" s="1350" t="str">
        <f t="shared" si="2015"/>
        <v/>
      </c>
      <c r="CR794" s="1350" t="str">
        <f t="shared" si="2015"/>
        <v/>
      </c>
      <c r="CS794" s="1349" t="str">
        <f t="shared" si="2015"/>
        <v/>
      </c>
      <c r="CT794" s="1352" t="str">
        <f t="shared" si="2015"/>
        <v/>
      </c>
      <c r="CU794" s="552" t="str">
        <f t="shared" si="2016"/>
        <v/>
      </c>
      <c r="CV794" s="553" t="str">
        <f t="shared" si="2017"/>
        <v/>
      </c>
      <c r="CW794" s="554" t="str">
        <f t="shared" si="2018"/>
        <v/>
      </c>
      <c r="CX794" s="554" t="str">
        <f t="shared" si="2019"/>
        <v/>
      </c>
      <c r="CY794" s="554" t="str">
        <f t="shared" si="2020"/>
        <v/>
      </c>
      <c r="CZ794" s="554">
        <f t="shared" si="2021"/>
        <v>300</v>
      </c>
      <c r="DA794" s="554">
        <f t="shared" si="2022"/>
        <v>1500</v>
      </c>
      <c r="DB794" s="555">
        <f t="shared" si="2023"/>
        <v>1500</v>
      </c>
      <c r="DC794" s="555">
        <f t="shared" si="2024"/>
        <v>2000</v>
      </c>
      <c r="DD794" s="555">
        <f t="shared" si="2025"/>
        <v>2000</v>
      </c>
      <c r="DE794" s="554">
        <f t="shared" si="2026"/>
        <v>4000</v>
      </c>
      <c r="DF794" s="554">
        <f t="shared" si="2027"/>
        <v>5000</v>
      </c>
      <c r="DG794" s="554">
        <f t="shared" si="2028"/>
        <v>10000</v>
      </c>
      <c r="DH794" s="554" t="str">
        <f t="shared" si="2029"/>
        <v/>
      </c>
      <c r="DI794" s="554" t="str">
        <f t="shared" si="2030"/>
        <v/>
      </c>
      <c r="DJ794" s="553" t="str">
        <f t="shared" si="2031"/>
        <v/>
      </c>
      <c r="DK794" s="552" t="str">
        <f t="shared" si="2032"/>
        <v/>
      </c>
      <c r="DL794" s="657">
        <f t="shared" si="2033"/>
        <v>0</v>
      </c>
      <c r="DM794" s="106">
        <f t="shared" si="2034"/>
        <v>1</v>
      </c>
      <c r="DN794" s="106">
        <f t="shared" si="2035"/>
        <v>4</v>
      </c>
      <c r="DO794" s="106">
        <f t="shared" si="2036"/>
        <v>8</v>
      </c>
      <c r="DP794" s="486"/>
      <c r="DQ794" s="621"/>
      <c r="DR794" s="603"/>
      <c r="DS794" s="604" t="s">
        <v>348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349</v>
      </c>
      <c r="DY794" s="487"/>
    </row>
    <row r="795" spans="1:129" s="489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0"/>
        <v/>
      </c>
      <c r="CA795" s="601" t="str">
        <f t="shared" si="2011"/>
        <v/>
      </c>
      <c r="CB795" s="601">
        <f t="shared" si="2012"/>
        <v>4500</v>
      </c>
      <c r="CC795" s="692">
        <f t="shared" si="2013"/>
        <v>15400</v>
      </c>
      <c r="CD795" s="1348" t="str">
        <f t="shared" si="2037"/>
        <v/>
      </c>
      <c r="CE795" s="1349" t="str">
        <f t="shared" si="2015"/>
        <v/>
      </c>
      <c r="CF795" s="1350" t="str">
        <f t="shared" si="2015"/>
        <v/>
      </c>
      <c r="CG795" s="1350" t="str">
        <f t="shared" si="2015"/>
        <v/>
      </c>
      <c r="CH795" s="1350" t="str">
        <f t="shared" si="2015"/>
        <v/>
      </c>
      <c r="CI795" s="1350" t="str">
        <f t="shared" si="2015"/>
        <v/>
      </c>
      <c r="CJ795" s="1350" t="str">
        <f t="shared" si="2015"/>
        <v/>
      </c>
      <c r="CK795" s="1351">
        <f t="shared" si="2015"/>
        <v>15000</v>
      </c>
      <c r="CL795" s="1351">
        <f t="shared" si="2015"/>
        <v>15400</v>
      </c>
      <c r="CM795" s="1351">
        <f t="shared" si="2015"/>
        <v>30000</v>
      </c>
      <c r="CN795" s="1350" t="str">
        <f t="shared" si="2015"/>
        <v/>
      </c>
      <c r="CO795" s="1350" t="str">
        <f t="shared" si="2015"/>
        <v/>
      </c>
      <c r="CP795" s="1350" t="str">
        <f t="shared" si="2015"/>
        <v/>
      </c>
      <c r="CQ795" s="1350" t="str">
        <f t="shared" si="2015"/>
        <v/>
      </c>
      <c r="CR795" s="1350" t="str">
        <f t="shared" si="2015"/>
        <v/>
      </c>
      <c r="CS795" s="1349" t="str">
        <f t="shared" si="2015"/>
        <v/>
      </c>
      <c r="CT795" s="1352" t="str">
        <f t="shared" si="2015"/>
        <v/>
      </c>
      <c r="CU795" s="552" t="str">
        <f t="shared" si="2016"/>
        <v/>
      </c>
      <c r="CV795" s="553" t="str">
        <f t="shared" si="2017"/>
        <v/>
      </c>
      <c r="CW795" s="554" t="str">
        <f t="shared" si="2018"/>
        <v/>
      </c>
      <c r="CX795" s="554" t="str">
        <f t="shared" si="2019"/>
        <v/>
      </c>
      <c r="CY795" s="554" t="str">
        <f t="shared" si="2020"/>
        <v/>
      </c>
      <c r="CZ795" s="554" t="str">
        <f t="shared" si="2021"/>
        <v/>
      </c>
      <c r="DA795" s="554" t="str">
        <f t="shared" si="2022"/>
        <v/>
      </c>
      <c r="DB795" s="555">
        <f t="shared" si="2023"/>
        <v>15000</v>
      </c>
      <c r="DC795" s="555">
        <f t="shared" si="2024"/>
        <v>15400</v>
      </c>
      <c r="DD795" s="555">
        <f t="shared" si="2025"/>
        <v>30000</v>
      </c>
      <c r="DE795" s="554" t="str">
        <f t="shared" si="2026"/>
        <v/>
      </c>
      <c r="DF795" s="554" t="str">
        <f t="shared" si="2027"/>
        <v/>
      </c>
      <c r="DG795" s="554" t="str">
        <f t="shared" si="2028"/>
        <v/>
      </c>
      <c r="DH795" s="554" t="str">
        <f t="shared" si="2029"/>
        <v/>
      </c>
      <c r="DI795" s="554" t="str">
        <f t="shared" si="2030"/>
        <v/>
      </c>
      <c r="DJ795" s="553" t="str">
        <f t="shared" si="2031"/>
        <v/>
      </c>
      <c r="DK795" s="552" t="str">
        <f t="shared" si="2032"/>
        <v/>
      </c>
      <c r="DL795" s="657">
        <f t="shared" si="2033"/>
        <v>0</v>
      </c>
      <c r="DM795" s="106">
        <f t="shared" si="2034"/>
        <v>2</v>
      </c>
      <c r="DN795" s="106">
        <f t="shared" si="2035"/>
        <v>3</v>
      </c>
      <c r="DO795" s="106">
        <f t="shared" si="2036"/>
        <v>3</v>
      </c>
      <c r="DP795" s="486"/>
      <c r="DQ795" s="621"/>
      <c r="DR795" s="603" t="s">
        <v>351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352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0"/>
        <v/>
      </c>
      <c r="CA796" s="601" t="str">
        <f t="shared" si="2011"/>
        <v/>
      </c>
      <c r="CB796" s="601" t="str">
        <f t="shared" si="2012"/>
        <v/>
      </c>
      <c r="CC796" s="692" t="str">
        <f t="shared" si="2013"/>
        <v/>
      </c>
      <c r="CD796" s="1348" t="str">
        <f t="shared" si="2037"/>
        <v/>
      </c>
      <c r="CE796" s="1349" t="str">
        <f t="shared" si="2015"/>
        <v/>
      </c>
      <c r="CF796" s="1350" t="str">
        <f t="shared" si="2015"/>
        <v/>
      </c>
      <c r="CG796" s="1350" t="str">
        <f t="shared" si="2015"/>
        <v/>
      </c>
      <c r="CH796" s="1350" t="str">
        <f t="shared" si="2015"/>
        <v/>
      </c>
      <c r="CI796" s="1350" t="str">
        <f t="shared" si="2015"/>
        <v/>
      </c>
      <c r="CJ796" s="1350" t="str">
        <f t="shared" si="2015"/>
        <v/>
      </c>
      <c r="CK796" s="1351" t="str">
        <f t="shared" si="2015"/>
        <v/>
      </c>
      <c r="CL796" s="1351" t="str">
        <f t="shared" si="2015"/>
        <v/>
      </c>
      <c r="CM796" s="1351" t="str">
        <f t="shared" si="2015"/>
        <v/>
      </c>
      <c r="CN796" s="1350" t="str">
        <f t="shared" si="2015"/>
        <v/>
      </c>
      <c r="CO796" s="1350" t="str">
        <f t="shared" si="2015"/>
        <v/>
      </c>
      <c r="CP796" s="1350" t="str">
        <f t="shared" si="2015"/>
        <v/>
      </c>
      <c r="CQ796" s="1350" t="str">
        <f t="shared" si="2015"/>
        <v/>
      </c>
      <c r="CR796" s="1350" t="str">
        <f t="shared" si="2015"/>
        <v/>
      </c>
      <c r="CS796" s="1349" t="str">
        <f t="shared" si="2015"/>
        <v/>
      </c>
      <c r="CT796" s="1352" t="str">
        <f t="shared" si="2015"/>
        <v/>
      </c>
      <c r="CU796" s="552" t="str">
        <f t="shared" si="2016"/>
        <v/>
      </c>
      <c r="CV796" s="553" t="str">
        <f t="shared" si="2017"/>
        <v/>
      </c>
      <c r="CW796" s="554" t="str">
        <f t="shared" si="2018"/>
        <v/>
      </c>
      <c r="CX796" s="554" t="str">
        <f t="shared" si="2019"/>
        <v/>
      </c>
      <c r="CY796" s="554" t="str">
        <f t="shared" si="2020"/>
        <v/>
      </c>
      <c r="CZ796" s="554" t="str">
        <f t="shared" si="2021"/>
        <v/>
      </c>
      <c r="DA796" s="554" t="str">
        <f t="shared" si="2022"/>
        <v/>
      </c>
      <c r="DB796" s="555" t="str">
        <f t="shared" si="2023"/>
        <v/>
      </c>
      <c r="DC796" s="555" t="str">
        <f t="shared" si="2024"/>
        <v/>
      </c>
      <c r="DD796" s="555" t="str">
        <f t="shared" si="2025"/>
        <v/>
      </c>
      <c r="DE796" s="554" t="str">
        <f t="shared" si="2026"/>
        <v/>
      </c>
      <c r="DF796" s="554" t="str">
        <f t="shared" si="2027"/>
        <v/>
      </c>
      <c r="DG796" s="554" t="str">
        <f t="shared" si="2028"/>
        <v/>
      </c>
      <c r="DH796" s="554" t="str">
        <f t="shared" si="2029"/>
        <v/>
      </c>
      <c r="DI796" s="554" t="str">
        <f t="shared" si="2030"/>
        <v/>
      </c>
      <c r="DJ796" s="553" t="str">
        <f t="shared" si="2031"/>
        <v/>
      </c>
      <c r="DK796" s="552" t="str">
        <f t="shared" si="2032"/>
        <v/>
      </c>
      <c r="DL796" s="657">
        <f t="shared" si="2033"/>
        <v>0</v>
      </c>
      <c r="DM796" s="106">
        <f t="shared" si="2034"/>
        <v>0</v>
      </c>
      <c r="DN796" s="106">
        <f t="shared" si="2035"/>
        <v>0</v>
      </c>
      <c r="DO796" s="106">
        <f t="shared" si="2036"/>
        <v>0</v>
      </c>
      <c r="DP796" s="486"/>
      <c r="DQ796" s="621"/>
      <c r="DR796" s="603"/>
      <c r="DS796" s="604" t="s">
        <v>348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353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0"/>
        <v/>
      </c>
      <c r="CA797" s="601" t="str">
        <f t="shared" si="2011"/>
        <v/>
      </c>
      <c r="CB797" s="601" t="str">
        <f t="shared" si="2012"/>
        <v/>
      </c>
      <c r="CC797" s="692">
        <f t="shared" si="2013"/>
        <v>950</v>
      </c>
      <c r="CD797" s="1348" t="str">
        <f t="shared" si="2037"/>
        <v/>
      </c>
      <c r="CE797" s="1349" t="str">
        <f t="shared" si="2015"/>
        <v/>
      </c>
      <c r="CF797" s="1350" t="str">
        <f t="shared" si="2015"/>
        <v/>
      </c>
      <c r="CG797" s="1350" t="str">
        <f t="shared" si="2015"/>
        <v/>
      </c>
      <c r="CH797" s="1350" t="str">
        <f t="shared" si="2015"/>
        <v/>
      </c>
      <c r="CI797" s="1350" t="str">
        <f t="shared" si="2015"/>
        <v/>
      </c>
      <c r="CJ797" s="1350" t="str">
        <f t="shared" si="2015"/>
        <v/>
      </c>
      <c r="CK797" s="1351">
        <f t="shared" si="2015"/>
        <v>400</v>
      </c>
      <c r="CL797" s="1351">
        <f t="shared" si="2015"/>
        <v>900</v>
      </c>
      <c r="CM797" s="1351">
        <f t="shared" si="2015"/>
        <v>1000</v>
      </c>
      <c r="CN797" s="1350">
        <f t="shared" si="2015"/>
        <v>1000</v>
      </c>
      <c r="CO797" s="1350" t="str">
        <f t="shared" si="2015"/>
        <v/>
      </c>
      <c r="CP797" s="1350" t="str">
        <f t="shared" si="2015"/>
        <v/>
      </c>
      <c r="CQ797" s="1350" t="str">
        <f t="shared" si="2015"/>
        <v/>
      </c>
      <c r="CR797" s="1350" t="str">
        <f t="shared" si="2015"/>
        <v/>
      </c>
      <c r="CS797" s="1349" t="str">
        <f t="shared" si="2015"/>
        <v/>
      </c>
      <c r="CT797" s="1352" t="str">
        <f t="shared" si="2015"/>
        <v/>
      </c>
      <c r="CU797" s="552" t="str">
        <f t="shared" si="2016"/>
        <v/>
      </c>
      <c r="CV797" s="553" t="str">
        <f t="shared" si="2017"/>
        <v/>
      </c>
      <c r="CW797" s="554" t="str">
        <f t="shared" si="2018"/>
        <v/>
      </c>
      <c r="CX797" s="554" t="str">
        <f t="shared" si="2019"/>
        <v/>
      </c>
      <c r="CY797" s="554" t="str">
        <f t="shared" si="2020"/>
        <v/>
      </c>
      <c r="CZ797" s="554" t="str">
        <f t="shared" si="2021"/>
        <v/>
      </c>
      <c r="DA797" s="554" t="str">
        <f t="shared" si="2022"/>
        <v/>
      </c>
      <c r="DB797" s="555">
        <f t="shared" si="2023"/>
        <v>400</v>
      </c>
      <c r="DC797" s="555">
        <f t="shared" si="2024"/>
        <v>900</v>
      </c>
      <c r="DD797" s="555">
        <f t="shared" si="2025"/>
        <v>1000</v>
      </c>
      <c r="DE797" s="554">
        <f t="shared" si="2026"/>
        <v>1000</v>
      </c>
      <c r="DF797" s="554" t="str">
        <f t="shared" si="2027"/>
        <v/>
      </c>
      <c r="DG797" s="554" t="str">
        <f t="shared" si="2028"/>
        <v/>
      </c>
      <c r="DH797" s="554" t="str">
        <f t="shared" si="2029"/>
        <v/>
      </c>
      <c r="DI797" s="554" t="str">
        <f t="shared" si="2030"/>
        <v/>
      </c>
      <c r="DJ797" s="553" t="str">
        <f t="shared" si="2031"/>
        <v/>
      </c>
      <c r="DK797" s="552" t="str">
        <f t="shared" si="2032"/>
        <v/>
      </c>
      <c r="DL797" s="657">
        <f t="shared" si="2033"/>
        <v>0</v>
      </c>
      <c r="DM797" s="106">
        <f t="shared" si="2034"/>
        <v>0</v>
      </c>
      <c r="DN797" s="106">
        <f t="shared" si="2035"/>
        <v>2</v>
      </c>
      <c r="DO797" s="106">
        <f t="shared" si="2036"/>
        <v>4</v>
      </c>
      <c r="DP797" s="486"/>
      <c r="DQ797" s="621"/>
      <c r="DR797" s="603" t="s">
        <v>354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355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8">
        <v>450</v>
      </c>
      <c r="BW798" s="766">
        <v>700</v>
      </c>
      <c r="BX798" s="766">
        <v>1600</v>
      </c>
      <c r="BY798" s="766">
        <v>7000</v>
      </c>
      <c r="BZ798" s="601">
        <f t="shared" si="2010"/>
        <v>242.85714285714286</v>
      </c>
      <c r="CA798" s="601">
        <f t="shared" si="2011"/>
        <v>506.66666666666669</v>
      </c>
      <c r="CB798" s="601">
        <f t="shared" si="2012"/>
        <v>1939</v>
      </c>
      <c r="CC798" s="692">
        <f t="shared" si="2013"/>
        <v>18214.285714285714</v>
      </c>
      <c r="CD798" s="1348" t="str">
        <f t="shared" si="2037"/>
        <v/>
      </c>
      <c r="CE798" s="1349" t="str">
        <f t="shared" si="2015"/>
        <v/>
      </c>
      <c r="CF798" s="1350" t="str">
        <f t="shared" si="2015"/>
        <v/>
      </c>
      <c r="CG798" s="1350" t="str">
        <f t="shared" si="2015"/>
        <v/>
      </c>
      <c r="CH798" s="1350">
        <f t="shared" si="2015"/>
        <v>900</v>
      </c>
      <c r="CI798" s="1350">
        <f t="shared" si="2015"/>
        <v>2500</v>
      </c>
      <c r="CJ798" s="1350">
        <f t="shared" si="2015"/>
        <v>3000</v>
      </c>
      <c r="CK798" s="1351">
        <f t="shared" si="2015"/>
        <v>7000</v>
      </c>
      <c r="CL798" s="1351">
        <f t="shared" si="2015"/>
        <v>10000</v>
      </c>
      <c r="CM798" s="1351">
        <f t="shared" si="2015"/>
        <v>15000</v>
      </c>
      <c r="CN798" s="1350">
        <f t="shared" si="2015"/>
        <v>30000</v>
      </c>
      <c r="CO798" s="1350">
        <f t="shared" si="2015"/>
        <v>60000</v>
      </c>
      <c r="CP798" s="1350">
        <f t="shared" si="2015"/>
        <v>70200</v>
      </c>
      <c r="CQ798" s="1350" t="str">
        <f t="shared" si="2015"/>
        <v/>
      </c>
      <c r="CR798" s="1350" t="str">
        <f t="shared" si="2015"/>
        <v/>
      </c>
      <c r="CS798" s="1349" t="str">
        <f t="shared" si="2015"/>
        <v/>
      </c>
      <c r="CT798" s="1352" t="str">
        <f t="shared" si="2015"/>
        <v/>
      </c>
      <c r="CU798" s="552" t="str">
        <f t="shared" si="2016"/>
        <v/>
      </c>
      <c r="CV798" s="553" t="str">
        <f t="shared" si="2017"/>
        <v/>
      </c>
      <c r="CW798" s="554" t="str">
        <f t="shared" si="2018"/>
        <v/>
      </c>
      <c r="CX798" s="554" t="str">
        <f t="shared" si="2019"/>
        <v/>
      </c>
      <c r="CY798" s="554">
        <f t="shared" si="2020"/>
        <v>900</v>
      </c>
      <c r="CZ798" s="554">
        <f t="shared" si="2021"/>
        <v>2500</v>
      </c>
      <c r="DA798" s="554">
        <f t="shared" si="2022"/>
        <v>3000</v>
      </c>
      <c r="DB798" s="555">
        <f t="shared" si="2023"/>
        <v>7000</v>
      </c>
      <c r="DC798" s="555">
        <f t="shared" si="2024"/>
        <v>10000</v>
      </c>
      <c r="DD798" s="555">
        <f t="shared" si="2025"/>
        <v>15000</v>
      </c>
      <c r="DE798" s="554">
        <f t="shared" si="2026"/>
        <v>30000</v>
      </c>
      <c r="DF798" s="554">
        <f t="shared" si="2027"/>
        <v>60000</v>
      </c>
      <c r="DG798" s="554">
        <f t="shared" si="2028"/>
        <v>70200</v>
      </c>
      <c r="DH798" s="554" t="str">
        <f t="shared" si="2029"/>
        <v/>
      </c>
      <c r="DI798" s="554" t="str">
        <f t="shared" si="2030"/>
        <v/>
      </c>
      <c r="DJ798" s="553" t="str">
        <f t="shared" si="2031"/>
        <v/>
      </c>
      <c r="DK798" s="552" t="str">
        <f t="shared" si="2032"/>
        <v/>
      </c>
      <c r="DL798" s="657">
        <f t="shared" si="2033"/>
        <v>9</v>
      </c>
      <c r="DM798" s="106">
        <f t="shared" si="2034"/>
        <v>8</v>
      </c>
      <c r="DN798" s="106">
        <f t="shared" si="2035"/>
        <v>8</v>
      </c>
      <c r="DO798" s="106">
        <f t="shared" si="2036"/>
        <v>9</v>
      </c>
      <c r="DP798" s="486"/>
      <c r="DQ798" s="621"/>
      <c r="DR798" s="603"/>
      <c r="DS798" s="604" t="s">
        <v>348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356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0"/>
        <v/>
      </c>
      <c r="CA799" s="601">
        <f t="shared" si="2011"/>
        <v>75</v>
      </c>
      <c r="CB799" s="601">
        <f t="shared" si="2012"/>
        <v>111.66666666666667</v>
      </c>
      <c r="CC799" s="692">
        <f t="shared" si="2013"/>
        <v>350</v>
      </c>
      <c r="CD799" s="1348" t="str">
        <f t="shared" si="2037"/>
        <v/>
      </c>
      <c r="CE799" s="1349" t="str">
        <f t="shared" si="2015"/>
        <v/>
      </c>
      <c r="CF799" s="1350" t="str">
        <f t="shared" si="2015"/>
        <v/>
      </c>
      <c r="CG799" s="1350" t="str">
        <f t="shared" si="2015"/>
        <v/>
      </c>
      <c r="CH799" s="1350" t="str">
        <f t="shared" si="2015"/>
        <v/>
      </c>
      <c r="CI799" s="1350">
        <f t="shared" si="2015"/>
        <v>100</v>
      </c>
      <c r="CJ799" s="1350">
        <f t="shared" si="2015"/>
        <v>150</v>
      </c>
      <c r="CK799" s="1351">
        <f t="shared" si="2015"/>
        <v>200</v>
      </c>
      <c r="CL799" s="1351">
        <f t="shared" si="2015"/>
        <v>250</v>
      </c>
      <c r="CM799" s="1351">
        <f t="shared" si="2015"/>
        <v>500</v>
      </c>
      <c r="CN799" s="1350">
        <f t="shared" si="2015"/>
        <v>500</v>
      </c>
      <c r="CO799" s="1350">
        <f t="shared" si="2015"/>
        <v>500</v>
      </c>
      <c r="CP799" s="1350">
        <f t="shared" si="2015"/>
        <v>3000</v>
      </c>
      <c r="CQ799" s="1350" t="str">
        <f t="shared" si="2015"/>
        <v/>
      </c>
      <c r="CR799" s="1350" t="str">
        <f t="shared" si="2015"/>
        <v/>
      </c>
      <c r="CS799" s="1349" t="str">
        <f t="shared" si="2015"/>
        <v/>
      </c>
      <c r="CT799" s="1352" t="str">
        <f t="shared" si="2015"/>
        <v/>
      </c>
      <c r="CU799" s="552" t="str">
        <f t="shared" si="2016"/>
        <v/>
      </c>
      <c r="CV799" s="553" t="str">
        <f t="shared" si="2017"/>
        <v/>
      </c>
      <c r="CW799" s="554" t="str">
        <f t="shared" si="2018"/>
        <v/>
      </c>
      <c r="CX799" s="554" t="str">
        <f t="shared" si="2019"/>
        <v/>
      </c>
      <c r="CY799" s="554" t="str">
        <f t="shared" si="2020"/>
        <v/>
      </c>
      <c r="CZ799" s="554">
        <f t="shared" si="2021"/>
        <v>100</v>
      </c>
      <c r="DA799" s="554">
        <f t="shared" si="2022"/>
        <v>150</v>
      </c>
      <c r="DB799" s="555">
        <f t="shared" si="2023"/>
        <v>200</v>
      </c>
      <c r="DC799" s="555">
        <f t="shared" si="2024"/>
        <v>250</v>
      </c>
      <c r="DD799" s="555">
        <f t="shared" si="2025"/>
        <v>500</v>
      </c>
      <c r="DE799" s="554">
        <f t="shared" si="2026"/>
        <v>500</v>
      </c>
      <c r="DF799" s="554">
        <f t="shared" si="2027"/>
        <v>500</v>
      </c>
      <c r="DG799" s="554">
        <f t="shared" si="2028"/>
        <v>3000</v>
      </c>
      <c r="DH799" s="554" t="str">
        <f t="shared" si="2029"/>
        <v/>
      </c>
      <c r="DI799" s="554" t="str">
        <f t="shared" si="2030"/>
        <v/>
      </c>
      <c r="DJ799" s="553" t="str">
        <f t="shared" si="2031"/>
        <v/>
      </c>
      <c r="DK799" s="552" t="str">
        <f t="shared" si="2032"/>
        <v/>
      </c>
      <c r="DL799" s="657">
        <f t="shared" si="2033"/>
        <v>1</v>
      </c>
      <c r="DM799" s="106">
        <f t="shared" si="2034"/>
        <v>4</v>
      </c>
      <c r="DN799" s="106">
        <f t="shared" si="2035"/>
        <v>8</v>
      </c>
      <c r="DO799" s="106">
        <f t="shared" si="2036"/>
        <v>8</v>
      </c>
      <c r="DP799" s="486"/>
      <c r="DQ799" s="621"/>
      <c r="DR799" s="603" t="s">
        <v>357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358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0"/>
        <v>90</v>
      </c>
      <c r="CA800" s="601">
        <f t="shared" si="2011"/>
        <v>123.33333333333333</v>
      </c>
      <c r="CB800" s="601">
        <f t="shared" si="2012"/>
        <v>416.66666666666669</v>
      </c>
      <c r="CC800" s="692">
        <f t="shared" si="2013"/>
        <v>1675</v>
      </c>
      <c r="CD800" s="1348" t="str">
        <f t="shared" si="2037"/>
        <v/>
      </c>
      <c r="CE800" s="1349" t="str">
        <f t="shared" si="2015"/>
        <v/>
      </c>
      <c r="CF800" s="1350" t="str">
        <f t="shared" si="2015"/>
        <v/>
      </c>
      <c r="CG800" s="1350" t="str">
        <f t="shared" si="2015"/>
        <v/>
      </c>
      <c r="CH800" s="1350" t="str">
        <f t="shared" si="2015"/>
        <v/>
      </c>
      <c r="CI800" s="1350" t="str">
        <f t="shared" si="2015"/>
        <v/>
      </c>
      <c r="CJ800" s="1350">
        <f t="shared" si="2015"/>
        <v>500</v>
      </c>
      <c r="CK800" s="1351">
        <f t="shared" si="2015"/>
        <v>700</v>
      </c>
      <c r="CL800" s="1351">
        <f t="shared" si="2015"/>
        <v>1000</v>
      </c>
      <c r="CM800" s="1351">
        <f t="shared" si="2015"/>
        <v>2000</v>
      </c>
      <c r="CN800" s="1350">
        <f t="shared" si="2015"/>
        <v>3000</v>
      </c>
      <c r="CO800" s="1350">
        <f t="shared" si="2015"/>
        <v>8000</v>
      </c>
      <c r="CP800" s="1350" t="str">
        <f t="shared" si="2015"/>
        <v/>
      </c>
      <c r="CQ800" s="1350" t="str">
        <f t="shared" si="2015"/>
        <v/>
      </c>
      <c r="CR800" s="1350" t="str">
        <f t="shared" si="2015"/>
        <v/>
      </c>
      <c r="CS800" s="1349" t="str">
        <f t="shared" si="2015"/>
        <v/>
      </c>
      <c r="CT800" s="1352" t="str">
        <f t="shared" si="2015"/>
        <v/>
      </c>
      <c r="CU800" s="552" t="str">
        <f t="shared" si="2016"/>
        <v/>
      </c>
      <c r="CV800" s="553" t="str">
        <f t="shared" si="2017"/>
        <v/>
      </c>
      <c r="CW800" s="554" t="str">
        <f t="shared" si="2018"/>
        <v/>
      </c>
      <c r="CX800" s="554" t="str">
        <f t="shared" si="2019"/>
        <v/>
      </c>
      <c r="CY800" s="554" t="str">
        <f t="shared" si="2020"/>
        <v/>
      </c>
      <c r="CZ800" s="554" t="str">
        <f t="shared" si="2021"/>
        <v/>
      </c>
      <c r="DA800" s="554">
        <f t="shared" si="2022"/>
        <v>500</v>
      </c>
      <c r="DB800" s="555">
        <f t="shared" si="2023"/>
        <v>700</v>
      </c>
      <c r="DC800" s="555">
        <f t="shared" si="2024"/>
        <v>1000</v>
      </c>
      <c r="DD800" s="555">
        <f t="shared" si="2025"/>
        <v>2000</v>
      </c>
      <c r="DE800" s="554">
        <f t="shared" si="2026"/>
        <v>3000</v>
      </c>
      <c r="DF800" s="554">
        <f t="shared" si="2027"/>
        <v>8000</v>
      </c>
      <c r="DG800" s="554" t="str">
        <f t="shared" si="2028"/>
        <v/>
      </c>
      <c r="DH800" s="554" t="str">
        <f t="shared" si="2029"/>
        <v/>
      </c>
      <c r="DI800" s="554" t="str">
        <f t="shared" si="2030"/>
        <v/>
      </c>
      <c r="DJ800" s="553" t="str">
        <f t="shared" si="2031"/>
        <v/>
      </c>
      <c r="DK800" s="552" t="str">
        <f t="shared" si="2032"/>
        <v/>
      </c>
      <c r="DL800" s="657">
        <f t="shared" si="2033"/>
        <v>7</v>
      </c>
      <c r="DM800" s="106">
        <f t="shared" si="2034"/>
        <v>5</v>
      </c>
      <c r="DN800" s="106">
        <f t="shared" si="2035"/>
        <v>5</v>
      </c>
      <c r="DO800" s="106">
        <f t="shared" si="2036"/>
        <v>6</v>
      </c>
      <c r="DP800" s="486"/>
      <c r="DQ800" s="621"/>
      <c r="DR800" s="603"/>
      <c r="DS800" s="604" t="s">
        <v>348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359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8" t="str">
        <f t="shared" si="2037"/>
        <v/>
      </c>
      <c r="CE801" s="1349" t="str">
        <f t="shared" si="2015"/>
        <v/>
      </c>
      <c r="CF801" s="1350" t="str">
        <f t="shared" si="2015"/>
        <v/>
      </c>
      <c r="CG801" s="1350" t="str">
        <f t="shared" si="2015"/>
        <v/>
      </c>
      <c r="CH801" s="1350">
        <f t="shared" si="2015"/>
        <v>100</v>
      </c>
      <c r="CI801" s="1350">
        <f t="shared" si="2015"/>
        <v>500</v>
      </c>
      <c r="CJ801" s="1350">
        <f t="shared" si="2015"/>
        <v>600</v>
      </c>
      <c r="CK801" s="1351">
        <f t="shared" si="2015"/>
        <v>1000</v>
      </c>
      <c r="CL801" s="1351">
        <f t="shared" si="2015"/>
        <v>1200</v>
      </c>
      <c r="CM801" s="1351">
        <f t="shared" si="2015"/>
        <v>1400</v>
      </c>
      <c r="CN801" s="1350">
        <f t="shared" si="2015"/>
        <v>2000</v>
      </c>
      <c r="CO801" s="1350">
        <f t="shared" si="2015"/>
        <v>2600</v>
      </c>
      <c r="CP801" s="1350">
        <f t="shared" si="2015"/>
        <v>7300</v>
      </c>
      <c r="CQ801" s="1350" t="str">
        <f t="shared" si="2015"/>
        <v/>
      </c>
      <c r="CR801" s="1350" t="str">
        <f t="shared" si="2015"/>
        <v/>
      </c>
      <c r="CS801" s="1349" t="str">
        <f t="shared" si="2015"/>
        <v/>
      </c>
      <c r="CT801" s="1352" t="str">
        <f t="shared" si="2015"/>
        <v/>
      </c>
      <c r="CU801" s="552" t="str">
        <f t="shared" si="2016"/>
        <v/>
      </c>
      <c r="CV801" s="553" t="str">
        <f t="shared" si="2017"/>
        <v/>
      </c>
      <c r="CW801" s="554" t="str">
        <f t="shared" si="2018"/>
        <v/>
      </c>
      <c r="CX801" s="554" t="str">
        <f t="shared" si="2019"/>
        <v/>
      </c>
      <c r="CY801" s="554">
        <f t="shared" si="2020"/>
        <v>100</v>
      </c>
      <c r="CZ801" s="554">
        <f t="shared" si="2021"/>
        <v>500</v>
      </c>
      <c r="DA801" s="554">
        <f t="shared" si="2022"/>
        <v>600</v>
      </c>
      <c r="DB801" s="555">
        <f t="shared" si="2023"/>
        <v>1000</v>
      </c>
      <c r="DC801" s="555">
        <f t="shared" si="2024"/>
        <v>1200</v>
      </c>
      <c r="DD801" s="555">
        <f t="shared" si="2025"/>
        <v>1400</v>
      </c>
      <c r="DE801" s="554">
        <f t="shared" si="2026"/>
        <v>2000</v>
      </c>
      <c r="DF801" s="554">
        <f t="shared" si="2027"/>
        <v>2600</v>
      </c>
      <c r="DG801" s="554">
        <f t="shared" si="2028"/>
        <v>7300</v>
      </c>
      <c r="DH801" s="554" t="str">
        <f t="shared" si="2029"/>
        <v/>
      </c>
      <c r="DI801" s="554" t="str">
        <f t="shared" si="2030"/>
        <v/>
      </c>
      <c r="DJ801" s="553" t="str">
        <f t="shared" si="2031"/>
        <v/>
      </c>
      <c r="DK801" s="552" t="str">
        <f t="shared" si="2032"/>
        <v/>
      </c>
      <c r="DL801" s="657">
        <f t="shared" ref="DL801:DL809" si="2042">COUNT(B801:R801)</f>
        <v>7</v>
      </c>
      <c r="DM801" s="106">
        <f t="shared" ref="DM801:DM809" si="2043">COUNT(T801:AJ801)</f>
        <v>9</v>
      </c>
      <c r="DN801" s="106">
        <f t="shared" ref="DN801:DN809" si="2044">COUNT(AL801:BB801)</f>
        <v>8</v>
      </c>
      <c r="DO801" s="106">
        <f t="shared" ref="DO801:DO809" si="2045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360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6">IF(DL802&lt;3,"",(SUM(B802:R802)-MIN(B802:R802)-MAX(B802:R802))/(DL802-2))</f>
        <v>116.66666666666667</v>
      </c>
      <c r="CA802" s="601">
        <f t="shared" ref="CA802:CA809" si="2047">IF(DM802&lt;3,"",(SUM(T802:AJ802)-MIN(T802:AJ802)-MAX(T802:AJ802))/(DM802-2))</f>
        <v>413.6</v>
      </c>
      <c r="CB802" s="601">
        <f t="shared" ref="CB802:CB809" si="2048">IF(DN802&lt;3,"",(SUM(AL802:BB802)-MIN(AL802:BB802)-MAX(AL802:BB802))/(DN802-2))</f>
        <v>669.14285714285711</v>
      </c>
      <c r="CC802" s="692">
        <f t="shared" ref="CC802:CC809" si="2049">IF(DO802&lt;3,"",(SUM(BD802:BT802)-MIN(BD802:BT802)-MAX(BD802:BT802))/(DO802-2))</f>
        <v>2059.4285714285716</v>
      </c>
      <c r="CD802" s="1348" t="str">
        <f t="shared" si="2037"/>
        <v/>
      </c>
      <c r="CE802" s="1349" t="str">
        <f t="shared" si="2015"/>
        <v/>
      </c>
      <c r="CF802" s="1350" t="str">
        <f t="shared" si="2015"/>
        <v/>
      </c>
      <c r="CG802" s="1350" t="str">
        <f t="shared" si="2015"/>
        <v/>
      </c>
      <c r="CH802" s="1350">
        <f t="shared" si="2015"/>
        <v>280</v>
      </c>
      <c r="CI802" s="1350">
        <f t="shared" si="2015"/>
        <v>360</v>
      </c>
      <c r="CJ802" s="1350">
        <f t="shared" si="2015"/>
        <v>600</v>
      </c>
      <c r="CK802" s="1351">
        <f t="shared" si="2015"/>
        <v>900</v>
      </c>
      <c r="CL802" s="1351">
        <f t="shared" si="2015"/>
        <v>2600</v>
      </c>
      <c r="CM802" s="1351">
        <f t="shared" si="2015"/>
        <v>3000</v>
      </c>
      <c r="CN802" s="1350">
        <f t="shared" si="2015"/>
        <v>3456</v>
      </c>
      <c r="CO802" s="1350">
        <f t="shared" si="2015"/>
        <v>3500</v>
      </c>
      <c r="CP802" s="1350">
        <f t="shared" si="2015"/>
        <v>5000</v>
      </c>
      <c r="CQ802" s="1350" t="str">
        <f t="shared" si="2015"/>
        <v/>
      </c>
      <c r="CR802" s="1350" t="str">
        <f t="shared" si="2015"/>
        <v/>
      </c>
      <c r="CS802" s="1349" t="str">
        <f t="shared" ref="CE802:CT809" si="205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2" t="str">
        <f t="shared" si="2050"/>
        <v/>
      </c>
      <c r="CU802" s="552" t="str">
        <f t="shared" si="2016"/>
        <v/>
      </c>
      <c r="CV802" s="553" t="str">
        <f t="shared" si="2017"/>
        <v/>
      </c>
      <c r="CW802" s="554" t="str">
        <f t="shared" si="2018"/>
        <v/>
      </c>
      <c r="CX802" s="554" t="str">
        <f t="shared" si="2019"/>
        <v/>
      </c>
      <c r="CY802" s="554">
        <f t="shared" si="2020"/>
        <v>280</v>
      </c>
      <c r="CZ802" s="554">
        <f t="shared" si="2021"/>
        <v>360</v>
      </c>
      <c r="DA802" s="554">
        <f t="shared" si="2022"/>
        <v>600</v>
      </c>
      <c r="DB802" s="555">
        <f t="shared" si="2023"/>
        <v>900</v>
      </c>
      <c r="DC802" s="555">
        <f t="shared" si="2024"/>
        <v>2600</v>
      </c>
      <c r="DD802" s="555">
        <f t="shared" si="2025"/>
        <v>3000</v>
      </c>
      <c r="DE802" s="554">
        <f t="shared" si="2026"/>
        <v>3456</v>
      </c>
      <c r="DF802" s="554">
        <f t="shared" si="2027"/>
        <v>3500</v>
      </c>
      <c r="DG802" s="554">
        <f t="shared" si="2028"/>
        <v>5000</v>
      </c>
      <c r="DH802" s="554" t="str">
        <f t="shared" si="2029"/>
        <v/>
      </c>
      <c r="DI802" s="554" t="str">
        <f t="shared" si="2030"/>
        <v/>
      </c>
      <c r="DJ802" s="553" t="str">
        <f t="shared" si="2031"/>
        <v/>
      </c>
      <c r="DK802" s="552" t="str">
        <f t="shared" si="2032"/>
        <v/>
      </c>
      <c r="DL802" s="657">
        <f t="shared" si="2042"/>
        <v>8</v>
      </c>
      <c r="DM802" s="106">
        <f t="shared" si="2043"/>
        <v>7</v>
      </c>
      <c r="DN802" s="106">
        <f t="shared" si="2044"/>
        <v>9</v>
      </c>
      <c r="DO802" s="106">
        <f t="shared" si="2045"/>
        <v>9</v>
      </c>
      <c r="DP802" s="486"/>
      <c r="DQ802" s="621"/>
      <c r="DR802" s="603" t="s">
        <v>361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362</v>
      </c>
      <c r="DY802" s="487"/>
    </row>
    <row r="803" spans="1:129" s="489" customFormat="1" ht="15.75" customHeight="1">
      <c r="A803" s="793" t="s">
        <v>363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6"/>
        <v/>
      </c>
      <c r="CA803" s="601" t="str">
        <f t="shared" si="2047"/>
        <v/>
      </c>
      <c r="CB803" s="601">
        <f t="shared" si="2048"/>
        <v>130</v>
      </c>
      <c r="CC803" s="692">
        <f t="shared" si="2049"/>
        <v>625</v>
      </c>
      <c r="CD803" s="1348" t="str">
        <f t="shared" si="2037"/>
        <v/>
      </c>
      <c r="CE803" s="1349" t="str">
        <f t="shared" si="2050"/>
        <v/>
      </c>
      <c r="CF803" s="1350" t="str">
        <f t="shared" si="2050"/>
        <v/>
      </c>
      <c r="CG803" s="1350" t="str">
        <f t="shared" si="2050"/>
        <v/>
      </c>
      <c r="CH803" s="1350" t="str">
        <f t="shared" si="2050"/>
        <v/>
      </c>
      <c r="CI803" s="1350" t="str">
        <f t="shared" si="2050"/>
        <v/>
      </c>
      <c r="CJ803" s="1350" t="str">
        <f t="shared" si="2050"/>
        <v/>
      </c>
      <c r="CK803" s="1351">
        <f t="shared" si="2050"/>
        <v>100</v>
      </c>
      <c r="CL803" s="1351">
        <f t="shared" si="2050"/>
        <v>250</v>
      </c>
      <c r="CM803" s="1351">
        <f t="shared" si="2050"/>
        <v>1000</v>
      </c>
      <c r="CN803" s="1350">
        <f t="shared" si="2050"/>
        <v>1500</v>
      </c>
      <c r="CO803" s="1350" t="str">
        <f t="shared" si="2050"/>
        <v/>
      </c>
      <c r="CP803" s="1350" t="str">
        <f t="shared" si="2050"/>
        <v/>
      </c>
      <c r="CQ803" s="1350" t="str">
        <f t="shared" si="2050"/>
        <v/>
      </c>
      <c r="CR803" s="1350" t="str">
        <f t="shared" si="2050"/>
        <v/>
      </c>
      <c r="CS803" s="1349" t="str">
        <f t="shared" si="2050"/>
        <v/>
      </c>
      <c r="CT803" s="1352" t="str">
        <f t="shared" si="2050"/>
        <v/>
      </c>
      <c r="CU803" s="552" t="str">
        <f t="shared" si="2016"/>
        <v/>
      </c>
      <c r="CV803" s="553" t="str">
        <f t="shared" si="2017"/>
        <v/>
      </c>
      <c r="CW803" s="554" t="str">
        <f t="shared" si="2018"/>
        <v/>
      </c>
      <c r="CX803" s="554" t="str">
        <f t="shared" si="2019"/>
        <v/>
      </c>
      <c r="CY803" s="554" t="str">
        <f t="shared" si="2020"/>
        <v/>
      </c>
      <c r="CZ803" s="554" t="str">
        <f t="shared" si="2021"/>
        <v/>
      </c>
      <c r="DA803" s="554" t="str">
        <f t="shared" si="2022"/>
        <v/>
      </c>
      <c r="DB803" s="555">
        <f t="shared" si="2023"/>
        <v>100</v>
      </c>
      <c r="DC803" s="555">
        <f t="shared" si="2024"/>
        <v>250</v>
      </c>
      <c r="DD803" s="555">
        <f t="shared" si="2025"/>
        <v>1000</v>
      </c>
      <c r="DE803" s="554">
        <f t="shared" si="2026"/>
        <v>1500</v>
      </c>
      <c r="DF803" s="554" t="str">
        <f t="shared" si="2027"/>
        <v/>
      </c>
      <c r="DG803" s="554" t="str">
        <f t="shared" si="2028"/>
        <v/>
      </c>
      <c r="DH803" s="554" t="str">
        <f t="shared" si="2029"/>
        <v/>
      </c>
      <c r="DI803" s="554" t="str">
        <f t="shared" si="2030"/>
        <v/>
      </c>
      <c r="DJ803" s="553" t="str">
        <f t="shared" si="2031"/>
        <v/>
      </c>
      <c r="DK803" s="552" t="str">
        <f t="shared" si="2032"/>
        <v/>
      </c>
      <c r="DL803" s="657">
        <f t="shared" si="2042"/>
        <v>1</v>
      </c>
      <c r="DM803" s="106">
        <f t="shared" si="2043"/>
        <v>1</v>
      </c>
      <c r="DN803" s="106">
        <f t="shared" si="2044"/>
        <v>3</v>
      </c>
      <c r="DO803" s="106">
        <f t="shared" si="2045"/>
        <v>4</v>
      </c>
      <c r="DP803" s="486"/>
      <c r="DQ803" s="621"/>
      <c r="DR803" s="603" t="s">
        <v>364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365</v>
      </c>
      <c r="DY803" s="487"/>
    </row>
    <row r="804" spans="1:129" s="489" customFormat="1" ht="15.75" customHeight="1">
      <c r="A804" s="793" t="s">
        <v>366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6"/>
        <v>125</v>
      </c>
      <c r="CA804" s="601">
        <f t="shared" si="2047"/>
        <v>169.33333333333334</v>
      </c>
      <c r="CB804" s="601">
        <f t="shared" si="2048"/>
        <v>480.125</v>
      </c>
      <c r="CC804" s="692" t="str">
        <f t="shared" si="2049"/>
        <v/>
      </c>
      <c r="CD804" s="1348" t="str">
        <f t="shared" si="2037"/>
        <v/>
      </c>
      <c r="CE804" s="1349" t="str">
        <f t="shared" si="2050"/>
        <v/>
      </c>
      <c r="CF804" s="1350" t="str">
        <f t="shared" si="2050"/>
        <v/>
      </c>
      <c r="CG804" s="1350" t="str">
        <f t="shared" si="2050"/>
        <v/>
      </c>
      <c r="CH804" s="1350" t="str">
        <f t="shared" si="2050"/>
        <v/>
      </c>
      <c r="CI804" s="1350" t="str">
        <f t="shared" si="2050"/>
        <v/>
      </c>
      <c r="CJ804" s="1350" t="str">
        <f t="shared" si="2050"/>
        <v/>
      </c>
      <c r="CK804" s="1351" t="str">
        <f t="shared" si="2050"/>
        <v/>
      </c>
      <c r="CL804" s="1351">
        <f t="shared" si="2050"/>
        <v>1500</v>
      </c>
      <c r="CM804" s="1351" t="str">
        <f t="shared" si="2050"/>
        <v/>
      </c>
      <c r="CN804" s="1350" t="str">
        <f t="shared" si="2050"/>
        <v/>
      </c>
      <c r="CO804" s="1350" t="str">
        <f t="shared" si="2050"/>
        <v/>
      </c>
      <c r="CP804" s="1350" t="str">
        <f t="shared" si="2050"/>
        <v/>
      </c>
      <c r="CQ804" s="1350" t="str">
        <f t="shared" si="2050"/>
        <v/>
      </c>
      <c r="CR804" s="1350" t="str">
        <f t="shared" si="2050"/>
        <v/>
      </c>
      <c r="CS804" s="1349" t="str">
        <f t="shared" si="2050"/>
        <v/>
      </c>
      <c r="CT804" s="1352" t="str">
        <f t="shared" si="2050"/>
        <v/>
      </c>
      <c r="CU804" s="552" t="str">
        <f t="shared" si="2016"/>
        <v/>
      </c>
      <c r="CV804" s="553" t="str">
        <f t="shared" si="2017"/>
        <v/>
      </c>
      <c r="CW804" s="554" t="str">
        <f t="shared" si="2018"/>
        <v/>
      </c>
      <c r="CX804" s="554" t="str">
        <f t="shared" si="2019"/>
        <v/>
      </c>
      <c r="CY804" s="554" t="str">
        <f t="shared" si="2020"/>
        <v/>
      </c>
      <c r="CZ804" s="554" t="str">
        <f t="shared" si="2021"/>
        <v/>
      </c>
      <c r="DA804" s="554" t="str">
        <f t="shared" si="2022"/>
        <v/>
      </c>
      <c r="DB804" s="555" t="str">
        <f t="shared" si="2023"/>
        <v/>
      </c>
      <c r="DC804" s="555">
        <f t="shared" si="2024"/>
        <v>1500</v>
      </c>
      <c r="DD804" s="555" t="str">
        <f t="shared" si="2025"/>
        <v/>
      </c>
      <c r="DE804" s="554" t="str">
        <f t="shared" si="2026"/>
        <v/>
      </c>
      <c r="DF804" s="554" t="str">
        <f t="shared" si="2027"/>
        <v/>
      </c>
      <c r="DG804" s="554" t="str">
        <f t="shared" si="2028"/>
        <v/>
      </c>
      <c r="DH804" s="554" t="str">
        <f t="shared" si="2029"/>
        <v/>
      </c>
      <c r="DI804" s="554" t="str">
        <f t="shared" si="2030"/>
        <v/>
      </c>
      <c r="DJ804" s="553" t="str">
        <f t="shared" si="2031"/>
        <v/>
      </c>
      <c r="DK804" s="552" t="str">
        <f t="shared" si="2032"/>
        <v/>
      </c>
      <c r="DL804" s="657">
        <f t="shared" si="2042"/>
        <v>4</v>
      </c>
      <c r="DM804" s="106">
        <f t="shared" si="2043"/>
        <v>5</v>
      </c>
      <c r="DN804" s="106">
        <f t="shared" si="2044"/>
        <v>6</v>
      </c>
      <c r="DO804" s="106">
        <f t="shared" si="2045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367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6"/>
        <v/>
      </c>
      <c r="CA805" s="601" t="str">
        <f t="shared" si="2047"/>
        <v/>
      </c>
      <c r="CB805" s="601" t="str">
        <f t="shared" si="2048"/>
        <v/>
      </c>
      <c r="CC805" s="692" t="str">
        <f t="shared" si="2049"/>
        <v/>
      </c>
      <c r="CD805" s="1348" t="str">
        <f t="shared" si="2037"/>
        <v/>
      </c>
      <c r="CE805" s="1349" t="str">
        <f t="shared" si="2050"/>
        <v/>
      </c>
      <c r="CF805" s="1350" t="str">
        <f t="shared" si="2050"/>
        <v/>
      </c>
      <c r="CG805" s="1350" t="str">
        <f t="shared" si="2050"/>
        <v/>
      </c>
      <c r="CH805" s="1350" t="str">
        <f t="shared" si="2050"/>
        <v/>
      </c>
      <c r="CI805" s="1350" t="str">
        <f t="shared" si="2050"/>
        <v/>
      </c>
      <c r="CJ805" s="1350" t="str">
        <f t="shared" si="2050"/>
        <v/>
      </c>
      <c r="CK805" s="1351" t="str">
        <f t="shared" si="2050"/>
        <v/>
      </c>
      <c r="CL805" s="1351" t="str">
        <f t="shared" si="2050"/>
        <v/>
      </c>
      <c r="CM805" s="1351" t="str">
        <f t="shared" si="2050"/>
        <v/>
      </c>
      <c r="CN805" s="1350" t="str">
        <f t="shared" si="2050"/>
        <v/>
      </c>
      <c r="CO805" s="1350" t="str">
        <f t="shared" si="2050"/>
        <v/>
      </c>
      <c r="CP805" s="1350" t="str">
        <f t="shared" si="2050"/>
        <v/>
      </c>
      <c r="CQ805" s="1350" t="str">
        <f t="shared" si="2050"/>
        <v/>
      </c>
      <c r="CR805" s="1350" t="str">
        <f t="shared" si="2050"/>
        <v/>
      </c>
      <c r="CS805" s="1349" t="str">
        <f t="shared" si="2050"/>
        <v/>
      </c>
      <c r="CT805" s="1352" t="str">
        <f t="shared" si="2050"/>
        <v/>
      </c>
      <c r="CU805" s="552" t="str">
        <f t="shared" si="2016"/>
        <v/>
      </c>
      <c r="CV805" s="553" t="str">
        <f t="shared" si="2017"/>
        <v/>
      </c>
      <c r="CW805" s="554" t="str">
        <f t="shared" si="2018"/>
        <v/>
      </c>
      <c r="CX805" s="554" t="str">
        <f t="shared" si="2019"/>
        <v/>
      </c>
      <c r="CY805" s="554" t="str">
        <f t="shared" si="2020"/>
        <v/>
      </c>
      <c r="CZ805" s="554" t="str">
        <f t="shared" si="2021"/>
        <v/>
      </c>
      <c r="DA805" s="554" t="str">
        <f t="shared" si="2022"/>
        <v/>
      </c>
      <c r="DB805" s="555" t="str">
        <f t="shared" si="2023"/>
        <v/>
      </c>
      <c r="DC805" s="555" t="str">
        <f t="shared" si="2024"/>
        <v/>
      </c>
      <c r="DD805" s="555" t="str">
        <f t="shared" si="2025"/>
        <v/>
      </c>
      <c r="DE805" s="554" t="str">
        <f t="shared" si="2026"/>
        <v/>
      </c>
      <c r="DF805" s="554" t="str">
        <f t="shared" si="2027"/>
        <v/>
      </c>
      <c r="DG805" s="554" t="str">
        <f t="shared" si="2028"/>
        <v/>
      </c>
      <c r="DH805" s="554" t="str">
        <f t="shared" si="2029"/>
        <v/>
      </c>
      <c r="DI805" s="554" t="str">
        <f t="shared" si="2030"/>
        <v/>
      </c>
      <c r="DJ805" s="553" t="str">
        <f t="shared" si="2031"/>
        <v/>
      </c>
      <c r="DK805" s="552" t="str">
        <f t="shared" si="2032"/>
        <v/>
      </c>
      <c r="DL805" s="657">
        <f t="shared" si="2042"/>
        <v>0</v>
      </c>
      <c r="DM805" s="106">
        <f t="shared" si="2043"/>
        <v>0</v>
      </c>
      <c r="DN805" s="106">
        <f t="shared" si="2044"/>
        <v>0</v>
      </c>
      <c r="DO805" s="106">
        <f t="shared" si="2045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32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8"/>
      <c r="CE806" s="1349"/>
      <c r="CF806" s="1350"/>
      <c r="CG806" s="1350"/>
      <c r="CH806" s="1350"/>
      <c r="CI806" s="1350"/>
      <c r="CJ806" s="1350"/>
      <c r="CK806" s="1351"/>
      <c r="CL806" s="1351"/>
      <c r="CM806" s="1351"/>
      <c r="CN806" s="1350"/>
      <c r="CO806" s="1350"/>
      <c r="CP806" s="1350"/>
      <c r="CQ806" s="1350"/>
      <c r="CR806" s="1350"/>
      <c r="CS806" s="1349"/>
      <c r="CT806" s="1352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2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6"/>
        <v/>
      </c>
      <c r="CA808" s="601" t="str">
        <f t="shared" si="2047"/>
        <v/>
      </c>
      <c r="CB808" s="601" t="str">
        <f t="shared" si="2048"/>
        <v/>
      </c>
      <c r="CC808" s="692" t="str">
        <f t="shared" si="2049"/>
        <v/>
      </c>
      <c r="CD808" s="1348" t="str">
        <f t="shared" si="2037"/>
        <v/>
      </c>
      <c r="CE808" s="1349" t="str">
        <f t="shared" si="2050"/>
        <v/>
      </c>
      <c r="CF808" s="1350" t="str">
        <f t="shared" si="2050"/>
        <v/>
      </c>
      <c r="CG808" s="1350" t="str">
        <f t="shared" si="2050"/>
        <v/>
      </c>
      <c r="CH808" s="1350" t="str">
        <f t="shared" si="2050"/>
        <v/>
      </c>
      <c r="CI808" s="1350" t="str">
        <f t="shared" si="2050"/>
        <v/>
      </c>
      <c r="CJ808" s="1350" t="str">
        <f t="shared" si="2050"/>
        <v/>
      </c>
      <c r="CK808" s="1351" t="str">
        <f t="shared" si="2050"/>
        <v/>
      </c>
      <c r="CL808" s="1351" t="str">
        <f t="shared" si="2050"/>
        <v/>
      </c>
      <c r="CM808" s="1351" t="str">
        <f t="shared" si="2050"/>
        <v/>
      </c>
      <c r="CN808" s="1350" t="str">
        <f t="shared" si="2050"/>
        <v/>
      </c>
      <c r="CO808" s="1350" t="str">
        <f t="shared" si="2050"/>
        <v/>
      </c>
      <c r="CP808" s="1350" t="str">
        <f t="shared" si="2050"/>
        <v/>
      </c>
      <c r="CQ808" s="1350" t="str">
        <f t="shared" si="2050"/>
        <v/>
      </c>
      <c r="CR808" s="1350" t="str">
        <f t="shared" si="2050"/>
        <v/>
      </c>
      <c r="CS808" s="1349" t="str">
        <f t="shared" si="2050"/>
        <v/>
      </c>
      <c r="CT808" s="1352" t="str">
        <f t="shared" si="2050"/>
        <v/>
      </c>
      <c r="CU808" s="552" t="str">
        <f t="shared" si="2016"/>
        <v/>
      </c>
      <c r="CV808" s="553" t="str">
        <f t="shared" si="2017"/>
        <v/>
      </c>
      <c r="CW808" s="554" t="str">
        <f t="shared" si="2018"/>
        <v/>
      </c>
      <c r="CX808" s="554" t="str">
        <f t="shared" si="2019"/>
        <v/>
      </c>
      <c r="CY808" s="554" t="str">
        <f t="shared" si="2020"/>
        <v/>
      </c>
      <c r="CZ808" s="554" t="str">
        <f t="shared" si="2021"/>
        <v/>
      </c>
      <c r="DA808" s="554" t="str">
        <f t="shared" si="2022"/>
        <v/>
      </c>
      <c r="DB808" s="555" t="str">
        <f t="shared" si="2023"/>
        <v/>
      </c>
      <c r="DC808" s="555" t="str">
        <f t="shared" si="2024"/>
        <v/>
      </c>
      <c r="DD808" s="555" t="str">
        <f t="shared" si="2025"/>
        <v/>
      </c>
      <c r="DE808" s="554" t="str">
        <f t="shared" si="2026"/>
        <v/>
      </c>
      <c r="DF808" s="554" t="str">
        <f t="shared" si="2027"/>
        <v/>
      </c>
      <c r="DG808" s="554" t="str">
        <f t="shared" si="2028"/>
        <v/>
      </c>
      <c r="DH808" s="554" t="str">
        <f t="shared" si="2029"/>
        <v/>
      </c>
      <c r="DI808" s="554" t="str">
        <f t="shared" si="2030"/>
        <v/>
      </c>
      <c r="DJ808" s="553" t="str">
        <f t="shared" si="2031"/>
        <v/>
      </c>
      <c r="DK808" s="552" t="str">
        <f t="shared" si="2032"/>
        <v/>
      </c>
      <c r="DL808" s="657">
        <f t="shared" si="2042"/>
        <v>0</v>
      </c>
      <c r="DM808" s="106">
        <f t="shared" si="2043"/>
        <v>0</v>
      </c>
      <c r="DN808" s="106">
        <f t="shared" si="2044"/>
        <v>0</v>
      </c>
      <c r="DO808" s="106">
        <f t="shared" si="2045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369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6"/>
        <v/>
      </c>
      <c r="CA809" s="601">
        <f t="shared" si="2047"/>
        <v>110</v>
      </c>
      <c r="CB809" s="601">
        <f t="shared" si="2048"/>
        <v>275.75</v>
      </c>
      <c r="CC809" s="692">
        <f t="shared" si="2049"/>
        <v>3033.3333333333335</v>
      </c>
      <c r="CD809" s="1348" t="str">
        <f t="shared" si="2037"/>
        <v/>
      </c>
      <c r="CE809" s="1349" t="str">
        <f t="shared" si="2050"/>
        <v/>
      </c>
      <c r="CF809" s="1350" t="str">
        <f t="shared" si="2050"/>
        <v/>
      </c>
      <c r="CG809" s="1350" t="str">
        <f t="shared" si="2050"/>
        <v/>
      </c>
      <c r="CH809" s="1350" t="str">
        <f t="shared" si="2050"/>
        <v/>
      </c>
      <c r="CI809" s="1350" t="str">
        <f t="shared" si="2050"/>
        <v/>
      </c>
      <c r="CJ809" s="1350">
        <f t="shared" si="2050"/>
        <v>600</v>
      </c>
      <c r="CK809" s="1351">
        <f t="shared" si="2050"/>
        <v>2860</v>
      </c>
      <c r="CL809" s="1351">
        <f t="shared" si="2050"/>
        <v>3000</v>
      </c>
      <c r="CM809" s="1351">
        <f t="shared" si="2050"/>
        <v>3240</v>
      </c>
      <c r="CN809" s="1350">
        <f t="shared" si="2050"/>
        <v>4520</v>
      </c>
      <c r="CO809" s="1350" t="str">
        <f t="shared" si="2050"/>
        <v/>
      </c>
      <c r="CP809" s="1350" t="str">
        <f t="shared" si="2050"/>
        <v/>
      </c>
      <c r="CQ809" s="1350" t="str">
        <f t="shared" si="2050"/>
        <v/>
      </c>
      <c r="CR809" s="1350" t="str">
        <f t="shared" si="2050"/>
        <v/>
      </c>
      <c r="CS809" s="1349" t="str">
        <f t="shared" si="2050"/>
        <v/>
      </c>
      <c r="CT809" s="1352" t="str">
        <f t="shared" si="2050"/>
        <v/>
      </c>
      <c r="CU809" s="552" t="str">
        <f t="shared" si="2016"/>
        <v/>
      </c>
      <c r="CV809" s="553" t="str">
        <f t="shared" si="2017"/>
        <v/>
      </c>
      <c r="CW809" s="554" t="str">
        <f t="shared" si="2018"/>
        <v/>
      </c>
      <c r="CX809" s="554" t="str">
        <f t="shared" si="2019"/>
        <v/>
      </c>
      <c r="CY809" s="554" t="str">
        <f t="shared" si="2020"/>
        <v/>
      </c>
      <c r="CZ809" s="554" t="str">
        <f t="shared" si="2021"/>
        <v/>
      </c>
      <c r="DA809" s="554">
        <f t="shared" si="2022"/>
        <v>600</v>
      </c>
      <c r="DB809" s="555">
        <f t="shared" si="2023"/>
        <v>2860</v>
      </c>
      <c r="DC809" s="555">
        <f t="shared" si="2024"/>
        <v>3000</v>
      </c>
      <c r="DD809" s="555">
        <f t="shared" si="2025"/>
        <v>3240</v>
      </c>
      <c r="DE809" s="554">
        <f t="shared" si="2026"/>
        <v>4520</v>
      </c>
      <c r="DF809" s="554" t="str">
        <f t="shared" si="2027"/>
        <v/>
      </c>
      <c r="DG809" s="554" t="str">
        <f t="shared" si="2028"/>
        <v/>
      </c>
      <c r="DH809" s="554" t="str">
        <f t="shared" si="2029"/>
        <v/>
      </c>
      <c r="DI809" s="554" t="str">
        <f t="shared" si="2030"/>
        <v/>
      </c>
      <c r="DJ809" s="553" t="str">
        <f t="shared" si="2031"/>
        <v/>
      </c>
      <c r="DK809" s="552" t="str">
        <f t="shared" si="2032"/>
        <v/>
      </c>
      <c r="DL809" s="657">
        <f t="shared" si="2042"/>
        <v>0</v>
      </c>
      <c r="DM809" s="106">
        <f t="shared" si="2043"/>
        <v>3</v>
      </c>
      <c r="DN809" s="106">
        <f t="shared" si="2044"/>
        <v>6</v>
      </c>
      <c r="DO809" s="106">
        <f t="shared" si="2045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370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4"/>
      <c r="U810" s="1494"/>
      <c r="V810" s="1494"/>
      <c r="W810" s="1494"/>
      <c r="X810" s="1494"/>
      <c r="Y810" s="1494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3"/>
      <c r="CE810" s="1373"/>
      <c r="CF810" s="1373"/>
      <c r="CG810" s="1373"/>
      <c r="CH810" s="1373"/>
      <c r="CI810" s="1373"/>
      <c r="CJ810" s="1373"/>
      <c r="CK810" s="1373"/>
      <c r="CL810" s="1373"/>
      <c r="CM810" s="1373"/>
      <c r="CN810" s="1373"/>
      <c r="CO810" s="1373"/>
      <c r="CP810" s="1373"/>
      <c r="CQ810" s="1373"/>
      <c r="CR810" s="1373"/>
      <c r="CS810" s="1373"/>
      <c r="CT810" s="1374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371</v>
      </c>
      <c r="B811" s="803">
        <f t="shared" ref="B811:R811" si="2051">SUM(B771:B775,B780:B784,B789:B810)</f>
        <v>441</v>
      </c>
      <c r="C811" s="803">
        <f t="shared" si="2051"/>
        <v>1529</v>
      </c>
      <c r="D811" s="803">
        <f t="shared" si="2051"/>
        <v>179</v>
      </c>
      <c r="E811" s="803">
        <f t="shared" si="2051"/>
        <v>539</v>
      </c>
      <c r="F811" s="803">
        <f t="shared" si="2051"/>
        <v>1747</v>
      </c>
      <c r="G811" s="803">
        <f t="shared" si="2051"/>
        <v>1548</v>
      </c>
      <c r="H811" s="803">
        <f t="shared" si="2051"/>
        <v>1370</v>
      </c>
      <c r="I811" s="803">
        <f t="shared" si="2051"/>
        <v>604</v>
      </c>
      <c r="J811" s="803">
        <f t="shared" si="2051"/>
        <v>988</v>
      </c>
      <c r="K811" s="803">
        <f t="shared" si="2051"/>
        <v>0</v>
      </c>
      <c r="L811" s="803">
        <f t="shared" si="2051"/>
        <v>0</v>
      </c>
      <c r="M811" s="803">
        <f t="shared" si="2051"/>
        <v>0</v>
      </c>
      <c r="N811" s="803">
        <f t="shared" si="2051"/>
        <v>0</v>
      </c>
      <c r="O811" s="803">
        <f t="shared" si="2051"/>
        <v>0</v>
      </c>
      <c r="P811" s="803">
        <f t="shared" si="2051"/>
        <v>0</v>
      </c>
      <c r="Q811" s="803">
        <f t="shared" si="2051"/>
        <v>0</v>
      </c>
      <c r="R811" s="803">
        <f t="shared" si="2051"/>
        <v>0</v>
      </c>
      <c r="S811" s="804"/>
      <c r="T811" s="803">
        <f t="shared" ref="T811:AJ811" si="2052">SUM(T771:T775,T780:T784,T789:T810)</f>
        <v>4932</v>
      </c>
      <c r="U811" s="803">
        <f t="shared" si="2052"/>
        <v>1122</v>
      </c>
      <c r="V811" s="803">
        <f t="shared" si="2052"/>
        <v>512</v>
      </c>
      <c r="W811" s="803">
        <f t="shared" si="2052"/>
        <v>3697</v>
      </c>
      <c r="X811" s="803">
        <f t="shared" si="2052"/>
        <v>3745</v>
      </c>
      <c r="Y811" s="803">
        <f t="shared" si="2052"/>
        <v>2274</v>
      </c>
      <c r="Z811" s="803">
        <f t="shared" si="2052"/>
        <v>764</v>
      </c>
      <c r="AA811" s="803">
        <f t="shared" si="2052"/>
        <v>932</v>
      </c>
      <c r="AB811" s="803">
        <f t="shared" si="2052"/>
        <v>3105</v>
      </c>
      <c r="AC811" s="803">
        <f t="shared" si="2052"/>
        <v>0</v>
      </c>
      <c r="AD811" s="803">
        <f t="shared" si="2052"/>
        <v>0</v>
      </c>
      <c r="AE811" s="803">
        <f t="shared" si="2052"/>
        <v>0</v>
      </c>
      <c r="AF811" s="803">
        <f t="shared" si="2052"/>
        <v>0</v>
      </c>
      <c r="AG811" s="803">
        <f t="shared" si="2052"/>
        <v>0</v>
      </c>
      <c r="AH811" s="803">
        <f t="shared" si="2052"/>
        <v>0</v>
      </c>
      <c r="AI811" s="803">
        <f t="shared" si="2052"/>
        <v>0</v>
      </c>
      <c r="AJ811" s="803">
        <f t="shared" si="2052"/>
        <v>0</v>
      </c>
      <c r="AK811" s="804"/>
      <c r="AL811" s="803">
        <f t="shared" ref="AL811:BB811" si="2053">SUM(AL771:AL775,AL780:AL784,AL789:AL810)</f>
        <v>5294</v>
      </c>
      <c r="AM811" s="803">
        <f t="shared" si="2053"/>
        <v>6026.5</v>
      </c>
      <c r="AN811" s="803">
        <f t="shared" si="2053"/>
        <v>7611</v>
      </c>
      <c r="AO811" s="803">
        <f t="shared" si="2053"/>
        <v>12342</v>
      </c>
      <c r="AP811" s="803">
        <f t="shared" si="2053"/>
        <v>3849</v>
      </c>
      <c r="AQ811" s="803">
        <f t="shared" si="2053"/>
        <v>15308</v>
      </c>
      <c r="AR811" s="803">
        <f t="shared" si="2053"/>
        <v>16776</v>
      </c>
      <c r="AS811" s="803">
        <f t="shared" si="2053"/>
        <v>14348</v>
      </c>
      <c r="AT811" s="803">
        <f t="shared" si="2053"/>
        <v>11408</v>
      </c>
      <c r="AU811" s="803">
        <f t="shared" si="2053"/>
        <v>0</v>
      </c>
      <c r="AV811" s="803">
        <f t="shared" si="2053"/>
        <v>0</v>
      </c>
      <c r="AW811" s="803">
        <f t="shared" si="2053"/>
        <v>0</v>
      </c>
      <c r="AX811" s="803">
        <f t="shared" si="2053"/>
        <v>0</v>
      </c>
      <c r="AY811" s="803">
        <f t="shared" si="2053"/>
        <v>0</v>
      </c>
      <c r="AZ811" s="803">
        <f t="shared" si="2053"/>
        <v>0</v>
      </c>
      <c r="BA811" s="803">
        <f t="shared" si="2053"/>
        <v>0</v>
      </c>
      <c r="BB811" s="803">
        <f t="shared" si="2053"/>
        <v>0</v>
      </c>
      <c r="BC811" s="804"/>
      <c r="BD811" s="803">
        <f t="shared" ref="BD811:BT811" si="2054">SUM(BD771:BD775,BD780:BD784,BD789:BD810)</f>
        <v>46887</v>
      </c>
      <c r="BE811" s="803">
        <f t="shared" si="2054"/>
        <v>18416</v>
      </c>
      <c r="BF811" s="803">
        <f t="shared" si="2054"/>
        <v>84464</v>
      </c>
      <c r="BG811" s="803">
        <f t="shared" si="2054"/>
        <v>64572</v>
      </c>
      <c r="BH811" s="803">
        <f t="shared" si="2054"/>
        <v>30588</v>
      </c>
      <c r="BI811" s="803">
        <f t="shared" si="2054"/>
        <v>218535</v>
      </c>
      <c r="BJ811" s="803">
        <f t="shared" si="2054"/>
        <v>105300</v>
      </c>
      <c r="BK811" s="803">
        <f t="shared" si="2054"/>
        <v>24684</v>
      </c>
      <c r="BL811" s="803">
        <f t="shared" si="2054"/>
        <v>28514</v>
      </c>
      <c r="BM811" s="803">
        <f t="shared" si="2054"/>
        <v>0</v>
      </c>
      <c r="BN811" s="803">
        <f t="shared" si="2054"/>
        <v>0</v>
      </c>
      <c r="BO811" s="803">
        <f t="shared" si="2054"/>
        <v>0</v>
      </c>
      <c r="BP811" s="803">
        <f t="shared" si="2054"/>
        <v>0</v>
      </c>
      <c r="BQ811" s="803">
        <f t="shared" si="2054"/>
        <v>0</v>
      </c>
      <c r="BR811" s="803">
        <f t="shared" si="2054"/>
        <v>0</v>
      </c>
      <c r="BS811" s="803">
        <f t="shared" si="2054"/>
        <v>0</v>
      </c>
      <c r="BT811" s="803">
        <f t="shared" si="2054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9">
        <f t="shared" ref="CE811:CT811" si="205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0">
        <f t="shared" si="2055"/>
        <v>0</v>
      </c>
      <c r="CG811" s="1350">
        <f t="shared" si="2055"/>
        <v>0</v>
      </c>
      <c r="CH811" s="1350">
        <f t="shared" si="2055"/>
        <v>0</v>
      </c>
      <c r="CI811" s="1350">
        <f t="shared" si="2055"/>
        <v>0</v>
      </c>
      <c r="CJ811" s="1350">
        <f t="shared" si="2055"/>
        <v>0</v>
      </c>
      <c r="CK811" s="1351">
        <f t="shared" si="2055"/>
        <v>0</v>
      </c>
      <c r="CL811" s="1351">
        <f t="shared" si="2055"/>
        <v>18416</v>
      </c>
      <c r="CM811" s="1351">
        <f t="shared" si="2055"/>
        <v>24684</v>
      </c>
      <c r="CN811" s="1350">
        <f t="shared" si="2055"/>
        <v>28514</v>
      </c>
      <c r="CO811" s="1350">
        <f t="shared" si="2055"/>
        <v>30588</v>
      </c>
      <c r="CP811" s="1350">
        <f t="shared" si="2055"/>
        <v>46887</v>
      </c>
      <c r="CQ811" s="1350">
        <f t="shared" si="2055"/>
        <v>64572</v>
      </c>
      <c r="CR811" s="1350">
        <f t="shared" si="2055"/>
        <v>84464</v>
      </c>
      <c r="CS811" s="1349">
        <f t="shared" si="2055"/>
        <v>105300</v>
      </c>
      <c r="CT811" s="1352">
        <f t="shared" si="2055"/>
        <v>218535</v>
      </c>
      <c r="CU811" s="552">
        <f t="shared" ref="CU811:DK811" si="205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6"/>
        <v>0</v>
      </c>
      <c r="CW811" s="554">
        <f t="shared" si="2056"/>
        <v>0</v>
      </c>
      <c r="CX811" s="554">
        <f t="shared" si="2056"/>
        <v>0</v>
      </c>
      <c r="CY811" s="554">
        <f t="shared" si="2056"/>
        <v>0</v>
      </c>
      <c r="CZ811" s="554">
        <f t="shared" si="2056"/>
        <v>0</v>
      </c>
      <c r="DA811" s="554">
        <f t="shared" si="2056"/>
        <v>0</v>
      </c>
      <c r="DB811" s="555">
        <f t="shared" si="2056"/>
        <v>0</v>
      </c>
      <c r="DC811" s="555">
        <f t="shared" si="2056"/>
        <v>18416</v>
      </c>
      <c r="DD811" s="555">
        <f t="shared" si="2056"/>
        <v>24684</v>
      </c>
      <c r="DE811" s="554">
        <f t="shared" si="2056"/>
        <v>28514</v>
      </c>
      <c r="DF811" s="554">
        <f t="shared" si="2056"/>
        <v>30588</v>
      </c>
      <c r="DG811" s="554">
        <f t="shared" si="2056"/>
        <v>46887</v>
      </c>
      <c r="DH811" s="554">
        <f t="shared" si="2056"/>
        <v>64572</v>
      </c>
      <c r="DI811" s="554">
        <f t="shared" si="2056"/>
        <v>84464</v>
      </c>
      <c r="DJ811" s="553">
        <f t="shared" si="2056"/>
        <v>105300</v>
      </c>
      <c r="DK811" s="552">
        <f t="shared" si="2056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372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5"/>
      <c r="CE812" s="1395"/>
      <c r="CF812" s="1395"/>
      <c r="CG812" s="1395"/>
      <c r="CH812" s="1395"/>
      <c r="CI812" s="1395"/>
      <c r="CJ812" s="1395"/>
      <c r="CK812" s="1395"/>
      <c r="CL812" s="1395"/>
      <c r="CM812" s="1395"/>
      <c r="CN812" s="1395"/>
      <c r="CO812" s="1395"/>
      <c r="CP812" s="1395"/>
      <c r="CQ812" s="1395"/>
      <c r="CR812" s="1395"/>
      <c r="CS812" s="1395"/>
      <c r="CT812" s="1395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373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8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60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374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7">IF(DL819&lt;3,"",(SUM(B819:R819)-MIN(B819:R819)-MAX(B819:R819))/(DL819-2))</f>
        <v>0</v>
      </c>
      <c r="CA819" s="626">
        <f t="shared" ref="CA819:CA827" si="2058">IF(DM819&lt;3,"",(SUM(T819:AJ819)-MIN(T819:AJ819)-MAX(T819:AJ819))/(DM819-2))</f>
        <v>0</v>
      </c>
      <c r="CB819" s="626">
        <f t="shared" ref="CB819:CB827" si="2059">IF(DN819&lt;3,"",(SUM(AL819:BB819)-MIN(AL819:BB819)-MAX(AL819:BB819))/(DN819-2))</f>
        <v>0</v>
      </c>
      <c r="CC819" s="695">
        <f t="shared" ref="CC819:CC827" si="2060">IF(DO819&lt;3,"",(SUM(BD819:BT819)-MIN(BD819:BT819)-MAX(BD819:BT819))/(DO819-2))</f>
        <v>0</v>
      </c>
      <c r="CD819" s="1353">
        <f t="shared" ref="CD819:CS819" si="206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4">
        <f t="shared" si="2061"/>
        <v>0</v>
      </c>
      <c r="CF819" s="1355">
        <f t="shared" si="2061"/>
        <v>0</v>
      </c>
      <c r="CG819" s="1355">
        <f t="shared" si="2061"/>
        <v>0</v>
      </c>
      <c r="CH819" s="1355">
        <f t="shared" si="2061"/>
        <v>0</v>
      </c>
      <c r="CI819" s="1355">
        <f t="shared" si="2061"/>
        <v>0</v>
      </c>
      <c r="CJ819" s="1355">
        <f t="shared" si="2061"/>
        <v>0</v>
      </c>
      <c r="CK819" s="1356">
        <f t="shared" si="2061"/>
        <v>0</v>
      </c>
      <c r="CL819" s="1356">
        <f t="shared" si="2061"/>
        <v>0</v>
      </c>
      <c r="CM819" s="1356">
        <f t="shared" si="2061"/>
        <v>0</v>
      </c>
      <c r="CN819" s="1355">
        <f t="shared" si="2061"/>
        <v>0</v>
      </c>
      <c r="CO819" s="1355">
        <f t="shared" si="2061"/>
        <v>0</v>
      </c>
      <c r="CP819" s="1355">
        <f t="shared" si="2061"/>
        <v>0</v>
      </c>
      <c r="CQ819" s="1355">
        <f t="shared" si="2061"/>
        <v>0</v>
      </c>
      <c r="CR819" s="1355">
        <f t="shared" si="2061"/>
        <v>0</v>
      </c>
      <c r="CS819" s="1354">
        <f t="shared" si="2061"/>
        <v>0</v>
      </c>
      <c r="CT819" s="1357">
        <f t="shared" ref="CE819:CT827" si="206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6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6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7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7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0">COUNT(B819:R819)</f>
        <v>17</v>
      </c>
      <c r="DM819" s="106">
        <f t="shared" ref="DM819:DM827" si="2081">COUNT(T819:AJ819)</f>
        <v>17</v>
      </c>
      <c r="DN819" s="106">
        <f t="shared" ref="DN819:DN827" si="2082">COUNT(AL819:BB819)</f>
        <v>17</v>
      </c>
      <c r="DO819" s="106">
        <f t="shared" ref="DO819:DO827" si="2083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375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7"/>
        <v>0</v>
      </c>
      <c r="CA820" s="626">
        <f t="shared" si="2058"/>
        <v>0</v>
      </c>
      <c r="CB820" s="626">
        <f t="shared" si="2059"/>
        <v>0</v>
      </c>
      <c r="CC820" s="695">
        <f t="shared" si="2060"/>
        <v>0</v>
      </c>
      <c r="CD820" s="1353">
        <f t="shared" ref="CD820:CD827" si="20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062"/>
        <v>0</v>
      </c>
      <c r="CF820" s="1355">
        <f t="shared" si="2062"/>
        <v>0</v>
      </c>
      <c r="CG820" s="1355">
        <f t="shared" si="2062"/>
        <v>0</v>
      </c>
      <c r="CH820" s="1355">
        <f t="shared" si="2062"/>
        <v>0</v>
      </c>
      <c r="CI820" s="1355">
        <f t="shared" si="2062"/>
        <v>0</v>
      </c>
      <c r="CJ820" s="1355">
        <f t="shared" si="2062"/>
        <v>0</v>
      </c>
      <c r="CK820" s="1356">
        <f t="shared" si="2062"/>
        <v>0</v>
      </c>
      <c r="CL820" s="1356">
        <f t="shared" si="2062"/>
        <v>0</v>
      </c>
      <c r="CM820" s="1356">
        <f t="shared" si="2062"/>
        <v>0</v>
      </c>
      <c r="CN820" s="1355">
        <f t="shared" si="2062"/>
        <v>0</v>
      </c>
      <c r="CO820" s="1355">
        <f t="shared" si="2062"/>
        <v>0</v>
      </c>
      <c r="CP820" s="1355">
        <f t="shared" si="2062"/>
        <v>0</v>
      </c>
      <c r="CQ820" s="1355">
        <f t="shared" si="2062"/>
        <v>0</v>
      </c>
      <c r="CR820" s="1355">
        <f t="shared" si="2062"/>
        <v>0</v>
      </c>
      <c r="CS820" s="1354">
        <f t="shared" si="2062"/>
        <v>0</v>
      </c>
      <c r="CT820" s="1357">
        <f t="shared" si="2062"/>
        <v>0</v>
      </c>
      <c r="CU820" s="540">
        <f t="shared" si="2063"/>
        <v>0</v>
      </c>
      <c r="CV820" s="541">
        <f t="shared" si="2064"/>
        <v>0</v>
      </c>
      <c r="CW820" s="542">
        <f t="shared" si="2065"/>
        <v>0</v>
      </c>
      <c r="CX820" s="542">
        <f t="shared" si="2066"/>
        <v>0</v>
      </c>
      <c r="CY820" s="542">
        <f t="shared" si="2067"/>
        <v>0</v>
      </c>
      <c r="CZ820" s="542">
        <f t="shared" si="2068"/>
        <v>0</v>
      </c>
      <c r="DA820" s="542">
        <f t="shared" si="2069"/>
        <v>0</v>
      </c>
      <c r="DB820" s="543">
        <f t="shared" si="2070"/>
        <v>0</v>
      </c>
      <c r="DC820" s="543">
        <f t="shared" si="2071"/>
        <v>0</v>
      </c>
      <c r="DD820" s="543">
        <f t="shared" si="2072"/>
        <v>0</v>
      </c>
      <c r="DE820" s="542">
        <f t="shared" si="2073"/>
        <v>0</v>
      </c>
      <c r="DF820" s="542">
        <f t="shared" si="2074"/>
        <v>0</v>
      </c>
      <c r="DG820" s="542">
        <f t="shared" si="2075"/>
        <v>0</v>
      </c>
      <c r="DH820" s="542">
        <f t="shared" si="2076"/>
        <v>0</v>
      </c>
      <c r="DI820" s="542">
        <f t="shared" si="2077"/>
        <v>0</v>
      </c>
      <c r="DJ820" s="541">
        <f t="shared" si="2078"/>
        <v>0</v>
      </c>
      <c r="DK820" s="540">
        <f t="shared" si="2079"/>
        <v>0</v>
      </c>
      <c r="DL820" s="657">
        <f t="shared" si="2080"/>
        <v>17</v>
      </c>
      <c r="DM820" s="106">
        <f t="shared" si="2081"/>
        <v>17</v>
      </c>
      <c r="DN820" s="106">
        <f t="shared" si="2082"/>
        <v>17</v>
      </c>
      <c r="DO820" s="106">
        <f t="shared" si="2083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376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7"/>
        <v>0</v>
      </c>
      <c r="CA821" s="626">
        <f t="shared" si="2058"/>
        <v>4.2941012021246857E-3</v>
      </c>
      <c r="CB821" s="626">
        <f t="shared" si="2059"/>
        <v>6.7383150926529911E-2</v>
      </c>
      <c r="CC821" s="695">
        <f t="shared" si="2060"/>
        <v>9.5623352463535108E-2</v>
      </c>
      <c r="CD821" s="1353">
        <f t="shared" si="2084"/>
        <v>0</v>
      </c>
      <c r="CE821" s="1354">
        <f t="shared" si="2062"/>
        <v>0</v>
      </c>
      <c r="CF821" s="1355">
        <f t="shared" si="2062"/>
        <v>0</v>
      </c>
      <c r="CG821" s="1355">
        <f t="shared" si="2062"/>
        <v>0</v>
      </c>
      <c r="CH821" s="1355">
        <f t="shared" si="2062"/>
        <v>0</v>
      </c>
      <c r="CI821" s="1355">
        <f t="shared" si="2062"/>
        <v>0</v>
      </c>
      <c r="CJ821" s="1355">
        <f t="shared" si="2062"/>
        <v>0</v>
      </c>
      <c r="CK821" s="1356">
        <f t="shared" si="2062"/>
        <v>0</v>
      </c>
      <c r="CL821" s="1356">
        <f t="shared" si="2062"/>
        <v>5.176777560339204E-2</v>
      </c>
      <c r="CM821" s="1356">
        <f t="shared" si="2062"/>
        <v>0.11575638972899246</v>
      </c>
      <c r="CN821" s="1355">
        <f t="shared" si="2062"/>
        <v>0.15655577299412918</v>
      </c>
      <c r="CO821" s="1355">
        <f t="shared" si="2062"/>
        <v>0.16699282452707109</v>
      </c>
      <c r="CP821" s="1355">
        <f t="shared" si="2062"/>
        <v>0.16803652968036531</v>
      </c>
      <c r="CQ821" s="1355">
        <f t="shared" si="2062"/>
        <v>0.20642168587374066</v>
      </c>
      <c r="CR821" s="1355">
        <f t="shared" si="2062"/>
        <v>0.25883887801696026</v>
      </c>
      <c r="CS821" s="1354">
        <f t="shared" si="2062"/>
        <v>0.30998043052837571</v>
      </c>
      <c r="CT821" s="1357">
        <f t="shared" si="2062"/>
        <v>0.33050663187649493</v>
      </c>
      <c r="CU821" s="540">
        <f t="shared" si="2063"/>
        <v>0</v>
      </c>
      <c r="CV821" s="541">
        <f t="shared" si="2064"/>
        <v>0</v>
      </c>
      <c r="CW821" s="542">
        <f t="shared" si="2065"/>
        <v>0</v>
      </c>
      <c r="CX821" s="542">
        <f t="shared" si="2066"/>
        <v>0</v>
      </c>
      <c r="CY821" s="542">
        <f t="shared" si="2067"/>
        <v>0</v>
      </c>
      <c r="CZ821" s="542">
        <f t="shared" si="2068"/>
        <v>0</v>
      </c>
      <c r="DA821" s="542">
        <f t="shared" si="2069"/>
        <v>0</v>
      </c>
      <c r="DB821" s="543">
        <f t="shared" si="2070"/>
        <v>0</v>
      </c>
      <c r="DC821" s="543">
        <f t="shared" si="2071"/>
        <v>5.176777560339204E-2</v>
      </c>
      <c r="DD821" s="543">
        <f t="shared" si="2072"/>
        <v>0.11575638972899246</v>
      </c>
      <c r="DE821" s="542">
        <f t="shared" si="2073"/>
        <v>0.15655577299412918</v>
      </c>
      <c r="DF821" s="542">
        <f t="shared" si="2074"/>
        <v>0.16699282452707109</v>
      </c>
      <c r="DG821" s="542">
        <f t="shared" si="2075"/>
        <v>0.16803652968036531</v>
      </c>
      <c r="DH821" s="542">
        <f t="shared" si="2076"/>
        <v>0.20642168587374066</v>
      </c>
      <c r="DI821" s="542">
        <f t="shared" si="2077"/>
        <v>0.25883887801696026</v>
      </c>
      <c r="DJ821" s="541">
        <f t="shared" si="2078"/>
        <v>0.30998043052837571</v>
      </c>
      <c r="DK821" s="540">
        <f t="shared" si="2079"/>
        <v>0.33050663187649493</v>
      </c>
      <c r="DL821" s="657">
        <f t="shared" si="2080"/>
        <v>17</v>
      </c>
      <c r="DM821" s="106">
        <f t="shared" si="2081"/>
        <v>17</v>
      </c>
      <c r="DN821" s="106">
        <f t="shared" si="2082"/>
        <v>17</v>
      </c>
      <c r="DO821" s="106">
        <f t="shared" si="2083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377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7"/>
        <v>0</v>
      </c>
      <c r="CA822" s="626">
        <f t="shared" si="2058"/>
        <v>2.7911657813810462E-3</v>
      </c>
      <c r="CB822" s="626">
        <f t="shared" si="2059"/>
        <v>1.8299630354424879E-2</v>
      </c>
      <c r="CC822" s="695">
        <f t="shared" si="2060"/>
        <v>2.1819763189626199E-2</v>
      </c>
      <c r="CD822" s="1353">
        <f t="shared" si="2084"/>
        <v>0</v>
      </c>
      <c r="CE822" s="1354">
        <f t="shared" si="2062"/>
        <v>0</v>
      </c>
      <c r="CF822" s="1355">
        <f t="shared" si="2062"/>
        <v>0</v>
      </c>
      <c r="CG822" s="1355">
        <f t="shared" si="2062"/>
        <v>0</v>
      </c>
      <c r="CH822" s="1355">
        <f t="shared" si="2062"/>
        <v>0</v>
      </c>
      <c r="CI822" s="1355">
        <f t="shared" si="2062"/>
        <v>0</v>
      </c>
      <c r="CJ822" s="1355">
        <f t="shared" si="2062"/>
        <v>0</v>
      </c>
      <c r="CK822" s="1356">
        <f t="shared" si="2062"/>
        <v>0</v>
      </c>
      <c r="CL822" s="1356">
        <f t="shared" si="2062"/>
        <v>0</v>
      </c>
      <c r="CM822" s="1356">
        <f t="shared" si="2062"/>
        <v>0</v>
      </c>
      <c r="CN822" s="1355">
        <f t="shared" si="2062"/>
        <v>0</v>
      </c>
      <c r="CO822" s="1355">
        <f t="shared" si="2062"/>
        <v>4.2270058708414875E-2</v>
      </c>
      <c r="CP822" s="1355">
        <f t="shared" si="2062"/>
        <v>5.1236434798078628E-2</v>
      </c>
      <c r="CQ822" s="1355">
        <f t="shared" si="2062"/>
        <v>5.6360078277886493E-2</v>
      </c>
      <c r="CR822" s="1355">
        <f t="shared" si="2062"/>
        <v>8.3496412263535547E-2</v>
      </c>
      <c r="CS822" s="1354">
        <f t="shared" si="2062"/>
        <v>9.393346379647749E-2</v>
      </c>
      <c r="CT822" s="1357">
        <f t="shared" si="2062"/>
        <v>0.17023990722620858</v>
      </c>
      <c r="CU822" s="540">
        <f t="shared" si="2063"/>
        <v>0</v>
      </c>
      <c r="CV822" s="541">
        <f t="shared" si="2064"/>
        <v>0</v>
      </c>
      <c r="CW822" s="542">
        <f t="shared" si="2065"/>
        <v>0</v>
      </c>
      <c r="CX822" s="542">
        <f t="shared" si="2066"/>
        <v>0</v>
      </c>
      <c r="CY822" s="542">
        <f t="shared" si="2067"/>
        <v>0</v>
      </c>
      <c r="CZ822" s="542">
        <f t="shared" si="2068"/>
        <v>0</v>
      </c>
      <c r="DA822" s="542">
        <f t="shared" si="2069"/>
        <v>0</v>
      </c>
      <c r="DB822" s="543">
        <f t="shared" si="2070"/>
        <v>0</v>
      </c>
      <c r="DC822" s="543">
        <f t="shared" si="2071"/>
        <v>0</v>
      </c>
      <c r="DD822" s="543">
        <f t="shared" si="2072"/>
        <v>0</v>
      </c>
      <c r="DE822" s="542">
        <f t="shared" si="2073"/>
        <v>0</v>
      </c>
      <c r="DF822" s="542">
        <f t="shared" si="2074"/>
        <v>4.2270058708414875E-2</v>
      </c>
      <c r="DG822" s="542">
        <f t="shared" si="2075"/>
        <v>5.1236434798078628E-2</v>
      </c>
      <c r="DH822" s="542">
        <f t="shared" si="2076"/>
        <v>5.6360078277886493E-2</v>
      </c>
      <c r="DI822" s="542">
        <f t="shared" si="2077"/>
        <v>8.3496412263535547E-2</v>
      </c>
      <c r="DJ822" s="541">
        <f t="shared" si="2078"/>
        <v>9.393346379647749E-2</v>
      </c>
      <c r="DK822" s="540">
        <f t="shared" si="2079"/>
        <v>0.17023990722620858</v>
      </c>
      <c r="DL822" s="657">
        <f t="shared" si="2080"/>
        <v>17</v>
      </c>
      <c r="DM822" s="106">
        <f t="shared" si="2081"/>
        <v>17</v>
      </c>
      <c r="DN822" s="106">
        <f t="shared" si="2082"/>
        <v>17</v>
      </c>
      <c r="DO822" s="106">
        <f t="shared" si="2083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378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7"/>
        <v>0</v>
      </c>
      <c r="CA823" s="626">
        <f t="shared" si="2058"/>
        <v>0</v>
      </c>
      <c r="CB823" s="626">
        <f t="shared" si="2059"/>
        <v>0</v>
      </c>
      <c r="CC823" s="695">
        <f t="shared" si="2060"/>
        <v>0</v>
      </c>
      <c r="CD823" s="1353">
        <f t="shared" si="2084"/>
        <v>0</v>
      </c>
      <c r="CE823" s="1354">
        <f t="shared" si="2062"/>
        <v>0</v>
      </c>
      <c r="CF823" s="1355">
        <f t="shared" si="2062"/>
        <v>0</v>
      </c>
      <c r="CG823" s="1355">
        <f t="shared" si="2062"/>
        <v>0</v>
      </c>
      <c r="CH823" s="1355">
        <f t="shared" si="2062"/>
        <v>0</v>
      </c>
      <c r="CI823" s="1355">
        <f t="shared" si="2062"/>
        <v>0</v>
      </c>
      <c r="CJ823" s="1355">
        <f t="shared" si="2062"/>
        <v>0</v>
      </c>
      <c r="CK823" s="1356">
        <f t="shared" si="2062"/>
        <v>0</v>
      </c>
      <c r="CL823" s="1356">
        <f t="shared" si="2062"/>
        <v>0</v>
      </c>
      <c r="CM823" s="1356">
        <f t="shared" si="2062"/>
        <v>0</v>
      </c>
      <c r="CN823" s="1355">
        <f t="shared" si="2062"/>
        <v>0</v>
      </c>
      <c r="CO823" s="1355">
        <f t="shared" si="2062"/>
        <v>0</v>
      </c>
      <c r="CP823" s="1355">
        <f t="shared" si="2062"/>
        <v>0</v>
      </c>
      <c r="CQ823" s="1355">
        <f t="shared" si="2062"/>
        <v>0</v>
      </c>
      <c r="CR823" s="1355">
        <f t="shared" si="2062"/>
        <v>0</v>
      </c>
      <c r="CS823" s="1354">
        <f t="shared" si="2062"/>
        <v>0</v>
      </c>
      <c r="CT823" s="1357">
        <f t="shared" si="2062"/>
        <v>0</v>
      </c>
      <c r="CU823" s="540">
        <f t="shared" si="2063"/>
        <v>0</v>
      </c>
      <c r="CV823" s="541">
        <f t="shared" si="2064"/>
        <v>0</v>
      </c>
      <c r="CW823" s="542">
        <f t="shared" si="2065"/>
        <v>0</v>
      </c>
      <c r="CX823" s="542">
        <f t="shared" si="2066"/>
        <v>0</v>
      </c>
      <c r="CY823" s="542">
        <f t="shared" si="2067"/>
        <v>0</v>
      </c>
      <c r="CZ823" s="542">
        <f t="shared" si="2068"/>
        <v>0</v>
      </c>
      <c r="DA823" s="542">
        <f t="shared" si="2069"/>
        <v>0</v>
      </c>
      <c r="DB823" s="543">
        <f t="shared" si="2070"/>
        <v>0</v>
      </c>
      <c r="DC823" s="543">
        <f t="shared" si="2071"/>
        <v>0</v>
      </c>
      <c r="DD823" s="543">
        <f t="shared" si="2072"/>
        <v>0</v>
      </c>
      <c r="DE823" s="542">
        <f t="shared" si="2073"/>
        <v>0</v>
      </c>
      <c r="DF823" s="542">
        <f t="shared" si="2074"/>
        <v>0</v>
      </c>
      <c r="DG823" s="542">
        <f t="shared" si="2075"/>
        <v>0</v>
      </c>
      <c r="DH823" s="542">
        <f t="shared" si="2076"/>
        <v>0</v>
      </c>
      <c r="DI823" s="542">
        <f t="shared" si="2077"/>
        <v>0</v>
      </c>
      <c r="DJ823" s="541">
        <f t="shared" si="2078"/>
        <v>0</v>
      </c>
      <c r="DK823" s="540">
        <f t="shared" si="2079"/>
        <v>0</v>
      </c>
      <c r="DL823" s="657">
        <f t="shared" si="2080"/>
        <v>17</v>
      </c>
      <c r="DM823" s="106">
        <f t="shared" si="2081"/>
        <v>17</v>
      </c>
      <c r="DN823" s="106">
        <f t="shared" si="2082"/>
        <v>17</v>
      </c>
      <c r="DO823" s="106">
        <f t="shared" si="2083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379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7"/>
        <v>0</v>
      </c>
      <c r="CA824" s="626">
        <f t="shared" si="2058"/>
        <v>0</v>
      </c>
      <c r="CB824" s="626">
        <f t="shared" si="2059"/>
        <v>0</v>
      </c>
      <c r="CC824" s="695">
        <f t="shared" si="2060"/>
        <v>0</v>
      </c>
      <c r="CD824" s="1353">
        <f t="shared" si="2084"/>
        <v>0</v>
      </c>
      <c r="CE824" s="1354">
        <f t="shared" si="2062"/>
        <v>0</v>
      </c>
      <c r="CF824" s="1355">
        <f t="shared" si="2062"/>
        <v>0</v>
      </c>
      <c r="CG824" s="1355">
        <f t="shared" si="2062"/>
        <v>0</v>
      </c>
      <c r="CH824" s="1355">
        <f t="shared" si="2062"/>
        <v>0</v>
      </c>
      <c r="CI824" s="1355">
        <f t="shared" si="2062"/>
        <v>0</v>
      </c>
      <c r="CJ824" s="1355">
        <f t="shared" si="2062"/>
        <v>0</v>
      </c>
      <c r="CK824" s="1356">
        <f t="shared" si="2062"/>
        <v>0</v>
      </c>
      <c r="CL824" s="1356">
        <f t="shared" si="2062"/>
        <v>0</v>
      </c>
      <c r="CM824" s="1356">
        <f t="shared" si="2062"/>
        <v>0</v>
      </c>
      <c r="CN824" s="1355">
        <f t="shared" si="2062"/>
        <v>0</v>
      </c>
      <c r="CO824" s="1355">
        <f t="shared" si="2062"/>
        <v>0</v>
      </c>
      <c r="CP824" s="1355">
        <f t="shared" si="2062"/>
        <v>0</v>
      </c>
      <c r="CQ824" s="1355">
        <f t="shared" si="2062"/>
        <v>0</v>
      </c>
      <c r="CR824" s="1355">
        <f t="shared" si="2062"/>
        <v>0</v>
      </c>
      <c r="CS824" s="1354">
        <f t="shared" si="2062"/>
        <v>0</v>
      </c>
      <c r="CT824" s="1357">
        <f t="shared" si="2062"/>
        <v>0</v>
      </c>
      <c r="CU824" s="540">
        <f t="shared" si="2063"/>
        <v>0</v>
      </c>
      <c r="CV824" s="541">
        <f t="shared" si="2064"/>
        <v>0</v>
      </c>
      <c r="CW824" s="542">
        <f t="shared" si="2065"/>
        <v>0</v>
      </c>
      <c r="CX824" s="542">
        <f t="shared" si="2066"/>
        <v>0</v>
      </c>
      <c r="CY824" s="542">
        <f t="shared" si="2067"/>
        <v>0</v>
      </c>
      <c r="CZ824" s="542">
        <f t="shared" si="2068"/>
        <v>0</v>
      </c>
      <c r="DA824" s="542">
        <f t="shared" si="2069"/>
        <v>0</v>
      </c>
      <c r="DB824" s="543">
        <f t="shared" si="2070"/>
        <v>0</v>
      </c>
      <c r="DC824" s="543">
        <f t="shared" si="2071"/>
        <v>0</v>
      </c>
      <c r="DD824" s="543">
        <f t="shared" si="2072"/>
        <v>0</v>
      </c>
      <c r="DE824" s="542">
        <f t="shared" si="2073"/>
        <v>0</v>
      </c>
      <c r="DF824" s="542">
        <f t="shared" si="2074"/>
        <v>0</v>
      </c>
      <c r="DG824" s="542">
        <f t="shared" si="2075"/>
        <v>0</v>
      </c>
      <c r="DH824" s="542">
        <f t="shared" si="2076"/>
        <v>0</v>
      </c>
      <c r="DI824" s="542">
        <f t="shared" si="2077"/>
        <v>0</v>
      </c>
      <c r="DJ824" s="541">
        <f t="shared" si="2078"/>
        <v>0</v>
      </c>
      <c r="DK824" s="540">
        <f t="shared" si="2079"/>
        <v>0</v>
      </c>
      <c r="DL824" s="657">
        <f t="shared" si="2080"/>
        <v>17</v>
      </c>
      <c r="DM824" s="106">
        <f t="shared" si="2081"/>
        <v>17</v>
      </c>
      <c r="DN824" s="106">
        <f t="shared" si="2082"/>
        <v>17</v>
      </c>
      <c r="DO824" s="106">
        <f t="shared" si="2083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380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7"/>
        <v>0</v>
      </c>
      <c r="CA825" s="626">
        <f t="shared" si="2058"/>
        <v>0</v>
      </c>
      <c r="CB825" s="626">
        <f t="shared" si="2059"/>
        <v>0</v>
      </c>
      <c r="CC825" s="695">
        <f t="shared" si="2060"/>
        <v>0</v>
      </c>
      <c r="CD825" s="1353">
        <f t="shared" si="2084"/>
        <v>0</v>
      </c>
      <c r="CE825" s="1354">
        <f t="shared" si="2062"/>
        <v>0</v>
      </c>
      <c r="CF825" s="1355">
        <f t="shared" si="2062"/>
        <v>0</v>
      </c>
      <c r="CG825" s="1355">
        <f t="shared" si="2062"/>
        <v>0</v>
      </c>
      <c r="CH825" s="1355">
        <f t="shared" si="2062"/>
        <v>0</v>
      </c>
      <c r="CI825" s="1355">
        <f t="shared" si="2062"/>
        <v>0</v>
      </c>
      <c r="CJ825" s="1355">
        <f t="shared" si="2062"/>
        <v>0</v>
      </c>
      <c r="CK825" s="1356">
        <f t="shared" si="2062"/>
        <v>0</v>
      </c>
      <c r="CL825" s="1356">
        <f t="shared" si="2062"/>
        <v>0</v>
      </c>
      <c r="CM825" s="1356">
        <f t="shared" si="2062"/>
        <v>0</v>
      </c>
      <c r="CN825" s="1355">
        <f t="shared" si="2062"/>
        <v>0</v>
      </c>
      <c r="CO825" s="1355">
        <f t="shared" si="2062"/>
        <v>0</v>
      </c>
      <c r="CP825" s="1355">
        <f t="shared" si="2062"/>
        <v>0</v>
      </c>
      <c r="CQ825" s="1355">
        <f t="shared" si="2062"/>
        <v>0</v>
      </c>
      <c r="CR825" s="1355">
        <f t="shared" si="2062"/>
        <v>0</v>
      </c>
      <c r="CS825" s="1354">
        <f t="shared" si="2062"/>
        <v>0</v>
      </c>
      <c r="CT825" s="1357">
        <f t="shared" si="2062"/>
        <v>0</v>
      </c>
      <c r="CU825" s="540">
        <f t="shared" si="2063"/>
        <v>0</v>
      </c>
      <c r="CV825" s="541">
        <f t="shared" si="2064"/>
        <v>0</v>
      </c>
      <c r="CW825" s="542">
        <f t="shared" si="2065"/>
        <v>0</v>
      </c>
      <c r="CX825" s="542">
        <f t="shared" si="2066"/>
        <v>0</v>
      </c>
      <c r="CY825" s="542">
        <f t="shared" si="2067"/>
        <v>0</v>
      </c>
      <c r="CZ825" s="542">
        <f t="shared" si="2068"/>
        <v>0</v>
      </c>
      <c r="DA825" s="542">
        <f t="shared" si="2069"/>
        <v>0</v>
      </c>
      <c r="DB825" s="543">
        <f t="shared" si="2070"/>
        <v>0</v>
      </c>
      <c r="DC825" s="543">
        <f t="shared" si="2071"/>
        <v>0</v>
      </c>
      <c r="DD825" s="543">
        <f t="shared" si="2072"/>
        <v>0</v>
      </c>
      <c r="DE825" s="542">
        <f t="shared" si="2073"/>
        <v>0</v>
      </c>
      <c r="DF825" s="542">
        <f t="shared" si="2074"/>
        <v>0</v>
      </c>
      <c r="DG825" s="542">
        <f t="shared" si="2075"/>
        <v>0</v>
      </c>
      <c r="DH825" s="542">
        <f t="shared" si="2076"/>
        <v>0</v>
      </c>
      <c r="DI825" s="542">
        <f t="shared" si="2077"/>
        <v>0</v>
      </c>
      <c r="DJ825" s="541">
        <f t="shared" si="2078"/>
        <v>0</v>
      </c>
      <c r="DK825" s="540">
        <f t="shared" si="2079"/>
        <v>0</v>
      </c>
      <c r="DL825" s="657">
        <f t="shared" si="2080"/>
        <v>17</v>
      </c>
      <c r="DM825" s="106">
        <f t="shared" si="2081"/>
        <v>17</v>
      </c>
      <c r="DN825" s="106">
        <f t="shared" si="2082"/>
        <v>17</v>
      </c>
      <c r="DO825" s="106">
        <f t="shared" si="2083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381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7"/>
        <v>0</v>
      </c>
      <c r="CA826" s="626">
        <f t="shared" si="2058"/>
        <v>0</v>
      </c>
      <c r="CB826" s="626">
        <f t="shared" si="2059"/>
        <v>0</v>
      </c>
      <c r="CC826" s="695">
        <f t="shared" si="2060"/>
        <v>0</v>
      </c>
      <c r="CD826" s="1353">
        <f t="shared" si="2084"/>
        <v>0</v>
      </c>
      <c r="CE826" s="1354">
        <f t="shared" si="2062"/>
        <v>0</v>
      </c>
      <c r="CF826" s="1355">
        <f t="shared" si="2062"/>
        <v>0</v>
      </c>
      <c r="CG826" s="1355">
        <f t="shared" si="2062"/>
        <v>0</v>
      </c>
      <c r="CH826" s="1355">
        <f t="shared" si="2062"/>
        <v>0</v>
      </c>
      <c r="CI826" s="1355">
        <f t="shared" si="2062"/>
        <v>0</v>
      </c>
      <c r="CJ826" s="1355">
        <f t="shared" si="2062"/>
        <v>0</v>
      </c>
      <c r="CK826" s="1356">
        <f t="shared" si="2062"/>
        <v>0</v>
      </c>
      <c r="CL826" s="1356">
        <f t="shared" si="2062"/>
        <v>0</v>
      </c>
      <c r="CM826" s="1356">
        <f t="shared" si="2062"/>
        <v>0</v>
      </c>
      <c r="CN826" s="1355">
        <f t="shared" si="2062"/>
        <v>0</v>
      </c>
      <c r="CO826" s="1355">
        <f t="shared" si="2062"/>
        <v>0</v>
      </c>
      <c r="CP826" s="1355">
        <f t="shared" si="2062"/>
        <v>0</v>
      </c>
      <c r="CQ826" s="1355">
        <f t="shared" si="2062"/>
        <v>0</v>
      </c>
      <c r="CR826" s="1355">
        <f t="shared" si="2062"/>
        <v>0</v>
      </c>
      <c r="CS826" s="1354">
        <f t="shared" si="2062"/>
        <v>0</v>
      </c>
      <c r="CT826" s="1357">
        <f t="shared" si="2062"/>
        <v>0</v>
      </c>
      <c r="CU826" s="540">
        <f t="shared" si="2063"/>
        <v>0</v>
      </c>
      <c r="CV826" s="541">
        <f t="shared" si="2064"/>
        <v>0</v>
      </c>
      <c r="CW826" s="542">
        <f t="shared" si="2065"/>
        <v>0</v>
      </c>
      <c r="CX826" s="542">
        <f t="shared" si="2066"/>
        <v>0</v>
      </c>
      <c r="CY826" s="542">
        <f t="shared" si="2067"/>
        <v>0</v>
      </c>
      <c r="CZ826" s="542">
        <f t="shared" si="2068"/>
        <v>0</v>
      </c>
      <c r="DA826" s="542">
        <f t="shared" si="2069"/>
        <v>0</v>
      </c>
      <c r="DB826" s="543">
        <f t="shared" si="2070"/>
        <v>0</v>
      </c>
      <c r="DC826" s="543">
        <f t="shared" si="2071"/>
        <v>0</v>
      </c>
      <c r="DD826" s="543">
        <f t="shared" si="2072"/>
        <v>0</v>
      </c>
      <c r="DE826" s="542">
        <f t="shared" si="2073"/>
        <v>0</v>
      </c>
      <c r="DF826" s="542">
        <f t="shared" si="2074"/>
        <v>0</v>
      </c>
      <c r="DG826" s="542">
        <f t="shared" si="2075"/>
        <v>0</v>
      </c>
      <c r="DH826" s="542">
        <f t="shared" si="2076"/>
        <v>0</v>
      </c>
      <c r="DI826" s="542">
        <f t="shared" si="2077"/>
        <v>0</v>
      </c>
      <c r="DJ826" s="541">
        <f t="shared" si="2078"/>
        <v>0</v>
      </c>
      <c r="DK826" s="540">
        <f t="shared" si="2079"/>
        <v>0</v>
      </c>
      <c r="DL826" s="657">
        <f t="shared" si="2080"/>
        <v>17</v>
      </c>
      <c r="DM826" s="106">
        <f t="shared" si="2081"/>
        <v>17</v>
      </c>
      <c r="DN826" s="106">
        <f t="shared" si="2082"/>
        <v>17</v>
      </c>
      <c r="DO826" s="106">
        <f t="shared" si="2083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382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7"/>
        <v>0</v>
      </c>
      <c r="CA827" s="626">
        <f t="shared" si="2058"/>
        <v>0</v>
      </c>
      <c r="CB827" s="626">
        <f t="shared" si="2059"/>
        <v>2.9251528109975602E-3</v>
      </c>
      <c r="CC827" s="695">
        <f t="shared" si="2060"/>
        <v>1.9585628518276922E-2</v>
      </c>
      <c r="CD827" s="1353">
        <f t="shared" si="2084"/>
        <v>0</v>
      </c>
      <c r="CE827" s="1354">
        <f t="shared" si="2062"/>
        <v>0</v>
      </c>
      <c r="CF827" s="1355">
        <f t="shared" si="2062"/>
        <v>0</v>
      </c>
      <c r="CG827" s="1355">
        <f t="shared" si="2062"/>
        <v>0</v>
      </c>
      <c r="CH827" s="1355">
        <f t="shared" si="2062"/>
        <v>0</v>
      </c>
      <c r="CI827" s="1355">
        <f t="shared" si="2062"/>
        <v>0</v>
      </c>
      <c r="CJ827" s="1355">
        <f t="shared" si="2062"/>
        <v>0</v>
      </c>
      <c r="CK827" s="1356">
        <f t="shared" si="2062"/>
        <v>0</v>
      </c>
      <c r="CL827" s="1356">
        <f t="shared" si="2062"/>
        <v>0</v>
      </c>
      <c r="CM827" s="1356">
        <f t="shared" si="2062"/>
        <v>0</v>
      </c>
      <c r="CN827" s="1355">
        <f t="shared" si="2062"/>
        <v>2.627382764369066E-3</v>
      </c>
      <c r="CO827" s="1355">
        <f t="shared" si="2062"/>
        <v>2.3646444879321594E-2</v>
      </c>
      <c r="CP827" s="1355">
        <f t="shared" si="2062"/>
        <v>2.5358773646444881E-2</v>
      </c>
      <c r="CQ827" s="1355">
        <f t="shared" si="2062"/>
        <v>6.6352739726027399E-2</v>
      </c>
      <c r="CR827" s="1355">
        <f t="shared" si="2062"/>
        <v>7.9093281148075678E-2</v>
      </c>
      <c r="CS827" s="1354">
        <f t="shared" si="2062"/>
        <v>9.6705805609915207E-2</v>
      </c>
      <c r="CT827" s="1357">
        <f t="shared" si="2062"/>
        <v>0.14269406392694065</v>
      </c>
      <c r="CU827" s="540">
        <f t="shared" si="2063"/>
        <v>0</v>
      </c>
      <c r="CV827" s="541">
        <f t="shared" si="2064"/>
        <v>0</v>
      </c>
      <c r="CW827" s="542">
        <f t="shared" si="2065"/>
        <v>0</v>
      </c>
      <c r="CX827" s="542">
        <f t="shared" si="2066"/>
        <v>0</v>
      </c>
      <c r="CY827" s="542">
        <f t="shared" si="2067"/>
        <v>0</v>
      </c>
      <c r="CZ827" s="542">
        <f t="shared" si="2068"/>
        <v>0</v>
      </c>
      <c r="DA827" s="542">
        <f t="shared" si="2069"/>
        <v>0</v>
      </c>
      <c r="DB827" s="543">
        <f t="shared" si="2070"/>
        <v>0</v>
      </c>
      <c r="DC827" s="543">
        <f t="shared" si="2071"/>
        <v>0</v>
      </c>
      <c r="DD827" s="543">
        <f t="shared" si="2072"/>
        <v>0</v>
      </c>
      <c r="DE827" s="542">
        <f t="shared" si="2073"/>
        <v>2.627382764369066E-3</v>
      </c>
      <c r="DF827" s="542">
        <f t="shared" si="2074"/>
        <v>2.3646444879321594E-2</v>
      </c>
      <c r="DG827" s="542">
        <f t="shared" si="2075"/>
        <v>2.5358773646444881E-2</v>
      </c>
      <c r="DH827" s="542">
        <f t="shared" si="2076"/>
        <v>6.6352739726027399E-2</v>
      </c>
      <c r="DI827" s="542">
        <f t="shared" si="2077"/>
        <v>7.9093281148075678E-2</v>
      </c>
      <c r="DJ827" s="541">
        <f t="shared" si="2078"/>
        <v>9.6705805609915207E-2</v>
      </c>
      <c r="DK827" s="540">
        <f t="shared" si="2079"/>
        <v>0.14269406392694065</v>
      </c>
      <c r="DL827" s="657">
        <f t="shared" si="2080"/>
        <v>17</v>
      </c>
      <c r="DM827" s="106">
        <f t="shared" si="2081"/>
        <v>17</v>
      </c>
      <c r="DN827" s="106">
        <f t="shared" si="2082"/>
        <v>17</v>
      </c>
      <c r="DO827" s="106">
        <f t="shared" si="2083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8"/>
      <c r="CE828" s="1395"/>
      <c r="CF828" s="1395"/>
      <c r="CG828" s="1395"/>
      <c r="CH828" s="1395"/>
      <c r="CI828" s="1395"/>
      <c r="CJ828" s="1395"/>
      <c r="CK828" s="1395"/>
      <c r="CL828" s="1395"/>
      <c r="CM828" s="1395"/>
      <c r="CN828" s="1395"/>
      <c r="CO828" s="1395"/>
      <c r="CP828" s="1395"/>
      <c r="CQ828" s="1395"/>
      <c r="CR828" s="1395"/>
      <c r="CS828" s="1395"/>
      <c r="CT828" s="1360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5">SUM(B229)</f>
        <v>2.0833333333333332E-2</v>
      </c>
      <c r="C829" s="816">
        <f t="shared" si="2085"/>
        <v>2.0833333333333332E-2</v>
      </c>
      <c r="D829" s="816">
        <f t="shared" si="2085"/>
        <v>2.4999999999999998E-2</v>
      </c>
      <c r="E829" s="816">
        <f t="shared" si="2085"/>
        <v>2.8333333333333335E-2</v>
      </c>
      <c r="F829" s="816">
        <f t="shared" si="2085"/>
        <v>4.1666666666666664E-2</v>
      </c>
      <c r="G829" s="816">
        <f t="shared" si="2085"/>
        <v>2.0833333333333332E-2</v>
      </c>
      <c r="H829" s="816">
        <f t="shared" si="2085"/>
        <v>2.0833333333333332E-2</v>
      </c>
      <c r="I829" s="816">
        <f t="shared" si="2085"/>
        <v>4.1666666666666664E-2</v>
      </c>
      <c r="J829" s="816">
        <f t="shared" si="2085"/>
        <v>4.1666666666666664E-2</v>
      </c>
      <c r="K829" s="816">
        <f t="shared" si="2085"/>
        <v>0</v>
      </c>
      <c r="L829" s="816">
        <f t="shared" si="2085"/>
        <v>0</v>
      </c>
      <c r="M829" s="816">
        <f t="shared" si="2085"/>
        <v>0</v>
      </c>
      <c r="N829" s="816">
        <f t="shared" si="2085"/>
        <v>0</v>
      </c>
      <c r="O829" s="816">
        <f t="shared" si="2085"/>
        <v>0</v>
      </c>
      <c r="P829" s="816">
        <f t="shared" si="2085"/>
        <v>0</v>
      </c>
      <c r="Q829" s="816">
        <f t="shared" si="2085"/>
        <v>0</v>
      </c>
      <c r="R829" s="816">
        <f t="shared" si="2085"/>
        <v>0</v>
      </c>
      <c r="S829" s="815"/>
      <c r="T829" s="816">
        <f t="shared" ref="T829:AJ829" si="2086">SUM(T229)</f>
        <v>4.1666666666666664E-2</v>
      </c>
      <c r="U829" s="816">
        <f t="shared" si="2086"/>
        <v>4.1666666666666664E-2</v>
      </c>
      <c r="V829" s="816">
        <f t="shared" si="2086"/>
        <v>4.1666666666666664E-2</v>
      </c>
      <c r="W829" s="816">
        <f t="shared" si="2086"/>
        <v>4.1666666666666664E-2</v>
      </c>
      <c r="X829" s="816">
        <f t="shared" si="2086"/>
        <v>2.0833333333333332E-2</v>
      </c>
      <c r="Y829" s="816">
        <f t="shared" si="2086"/>
        <v>2.0833333333333332E-2</v>
      </c>
      <c r="Z829" s="816">
        <f t="shared" si="2086"/>
        <v>4.1666666666666664E-2</v>
      </c>
      <c r="AA829" s="816">
        <f t="shared" si="2086"/>
        <v>4.1666666666666664E-2</v>
      </c>
      <c r="AB829" s="816">
        <f t="shared" si="2086"/>
        <v>4.1666666666666664E-2</v>
      </c>
      <c r="AC829" s="816">
        <f t="shared" si="2086"/>
        <v>0</v>
      </c>
      <c r="AD829" s="816">
        <f t="shared" si="2086"/>
        <v>0</v>
      </c>
      <c r="AE829" s="816">
        <f t="shared" si="2086"/>
        <v>0</v>
      </c>
      <c r="AF829" s="816">
        <f t="shared" si="2086"/>
        <v>0</v>
      </c>
      <c r="AG829" s="816">
        <f t="shared" si="2086"/>
        <v>0</v>
      </c>
      <c r="AH829" s="816">
        <f t="shared" si="2086"/>
        <v>0</v>
      </c>
      <c r="AI829" s="816">
        <f t="shared" si="2086"/>
        <v>0</v>
      </c>
      <c r="AJ829" s="816">
        <f t="shared" si="2086"/>
        <v>0</v>
      </c>
      <c r="AK829" s="815"/>
      <c r="AL829" s="816">
        <f t="shared" ref="AL829:BB829" si="2087">SUM(AL229)</f>
        <v>8.3333333333333329E-2</v>
      </c>
      <c r="AM829" s="816">
        <f t="shared" si="2087"/>
        <v>4.1666666666666664E-2</v>
      </c>
      <c r="AN829" s="816">
        <f t="shared" si="2087"/>
        <v>4.9999999999999996E-2</v>
      </c>
      <c r="AO829" s="816">
        <f t="shared" si="2087"/>
        <v>4.5833333333333337E-2</v>
      </c>
      <c r="AP829" s="816">
        <f t="shared" si="2087"/>
        <v>2.0833333333333332E-2</v>
      </c>
      <c r="AQ829" s="816">
        <f t="shared" si="2087"/>
        <v>8.3333333333333329E-2</v>
      </c>
      <c r="AR829" s="816">
        <f t="shared" si="2087"/>
        <v>8.3333333333333329E-2</v>
      </c>
      <c r="AS829" s="816">
        <f t="shared" si="2087"/>
        <v>2.0833333333333332E-2</v>
      </c>
      <c r="AT829" s="816">
        <f t="shared" si="2087"/>
        <v>8.3333333333333329E-2</v>
      </c>
      <c r="AU829" s="816">
        <f t="shared" si="2087"/>
        <v>0</v>
      </c>
      <c r="AV829" s="816">
        <f t="shared" si="2087"/>
        <v>0</v>
      </c>
      <c r="AW829" s="816">
        <f t="shared" si="2087"/>
        <v>0</v>
      </c>
      <c r="AX829" s="816">
        <f t="shared" si="2087"/>
        <v>0</v>
      </c>
      <c r="AY829" s="816">
        <f t="shared" si="2087"/>
        <v>0</v>
      </c>
      <c r="AZ829" s="816">
        <f t="shared" si="2087"/>
        <v>0</v>
      </c>
      <c r="BA829" s="816">
        <f t="shared" si="2087"/>
        <v>0</v>
      </c>
      <c r="BB829" s="816">
        <f t="shared" si="2087"/>
        <v>0</v>
      </c>
      <c r="BC829" s="815"/>
      <c r="BD829" s="816">
        <f t="shared" ref="BD829:BT829" si="2088">SUM(BD229)</f>
        <v>4.1666666666666664E-2</v>
      </c>
      <c r="BE829" s="816">
        <f t="shared" si="2088"/>
        <v>4.9999999999999996E-2</v>
      </c>
      <c r="BF829" s="816">
        <f t="shared" si="2088"/>
        <v>2.9166666666666664E-2</v>
      </c>
      <c r="BG829" s="816">
        <f t="shared" si="2088"/>
        <v>4.1666666666666664E-2</v>
      </c>
      <c r="BH829" s="816">
        <f t="shared" si="2088"/>
        <v>4.1666666666666664E-2</v>
      </c>
      <c r="BI829" s="816">
        <f t="shared" si="2088"/>
        <v>3.3333333333333333E-2</v>
      </c>
      <c r="BJ829" s="816">
        <f t="shared" si="2088"/>
        <v>3.3333333333333333E-2</v>
      </c>
      <c r="BK829" s="816">
        <f t="shared" si="2088"/>
        <v>4.1666666666666664E-2</v>
      </c>
      <c r="BL829" s="816">
        <f t="shared" si="2088"/>
        <v>3.7499999999999999E-2</v>
      </c>
      <c r="BM829" s="816">
        <f t="shared" si="2088"/>
        <v>0</v>
      </c>
      <c r="BN829" s="816">
        <f t="shared" si="2088"/>
        <v>0</v>
      </c>
      <c r="BO829" s="816">
        <f t="shared" si="2088"/>
        <v>0</v>
      </c>
      <c r="BP829" s="816">
        <f t="shared" si="2088"/>
        <v>0</v>
      </c>
      <c r="BQ829" s="816">
        <f t="shared" si="2088"/>
        <v>0</v>
      </c>
      <c r="BR829" s="816">
        <f t="shared" si="2088"/>
        <v>0</v>
      </c>
      <c r="BS829" s="816">
        <f t="shared" si="2088"/>
        <v>0</v>
      </c>
      <c r="BT829" s="816">
        <f t="shared" si="2088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89">IF(DL829&lt;3,"",(SUM(B829:R829)-MIN(B829:R829)-MAX(B829:R829))/(DL829-2))</f>
        <v>1.4666666666666666E-2</v>
      </c>
      <c r="CA829" s="626">
        <f t="shared" ref="CA829:CA848" si="2090">IF(DM829&lt;3,"",(SUM(T829:AJ829)-MIN(T829:AJ829)-MAX(T829:AJ829))/(DM829-2))</f>
        <v>1.9444444444444445E-2</v>
      </c>
      <c r="CB829" s="626">
        <f t="shared" ref="CB829:CB848" si="2091">IF(DN829&lt;3,"",(SUM(AL829:BB829)-MIN(AL829:BB829)-MAX(AL829:BB829))/(DN829-2))</f>
        <v>2.8611111111111108E-2</v>
      </c>
      <c r="CC829" s="695">
        <f t="shared" ref="CC829:CC848" si="2092">IF(DO829&lt;3,"",(SUM(BD829:BT829)-MIN(BD829:BT829)-MAX(BD829:BT829))/(DO829-2))</f>
        <v>0.02</v>
      </c>
      <c r="CD829" s="1353">
        <f t="shared" ref="CD829:CS829" si="209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4">
        <f t="shared" si="2093"/>
        <v>0</v>
      </c>
      <c r="CF829" s="1355">
        <f t="shared" si="2093"/>
        <v>0</v>
      </c>
      <c r="CG829" s="1355">
        <f t="shared" si="2093"/>
        <v>0</v>
      </c>
      <c r="CH829" s="1355">
        <f t="shared" si="2093"/>
        <v>0</v>
      </c>
      <c r="CI829" s="1355">
        <f t="shared" si="2093"/>
        <v>0</v>
      </c>
      <c r="CJ829" s="1355">
        <f t="shared" si="2093"/>
        <v>0</v>
      </c>
      <c r="CK829" s="1356">
        <f t="shared" si="2093"/>
        <v>0</v>
      </c>
      <c r="CL829" s="1356">
        <f t="shared" si="2093"/>
        <v>2.9166666666666664E-2</v>
      </c>
      <c r="CM829" s="1356">
        <f t="shared" si="2093"/>
        <v>3.3333333333333333E-2</v>
      </c>
      <c r="CN829" s="1355">
        <f t="shared" si="2093"/>
        <v>3.3333333333333333E-2</v>
      </c>
      <c r="CO829" s="1355">
        <f t="shared" si="2093"/>
        <v>3.7499999999999999E-2</v>
      </c>
      <c r="CP829" s="1355">
        <f t="shared" si="2093"/>
        <v>4.1666666666666664E-2</v>
      </c>
      <c r="CQ829" s="1355">
        <f t="shared" si="2093"/>
        <v>4.1666666666666664E-2</v>
      </c>
      <c r="CR829" s="1355">
        <f t="shared" si="2093"/>
        <v>4.1666666666666664E-2</v>
      </c>
      <c r="CS829" s="1354">
        <f t="shared" si="2093"/>
        <v>4.1666666666666664E-2</v>
      </c>
      <c r="CT829" s="1357">
        <f t="shared" ref="CE829:CT845" si="209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09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09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0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0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2">COUNT(B829:R829)</f>
        <v>17</v>
      </c>
      <c r="DM829" s="106">
        <f t="shared" ref="DM829:DM848" si="2113">COUNT(T829:AJ829)</f>
        <v>17</v>
      </c>
      <c r="DN829" s="106">
        <f t="shared" ref="DN829:DN848" si="2114">COUNT(AL829:BB829)</f>
        <v>17</v>
      </c>
      <c r="DO829" s="106">
        <f t="shared" ref="DO829:DO848" si="2115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6">SUM(B232)</f>
        <v>2.0833333333333332E-2</v>
      </c>
      <c r="C830" s="816">
        <f t="shared" si="2116"/>
        <v>2.0833333333333332E-2</v>
      </c>
      <c r="D830" s="816">
        <f t="shared" si="2116"/>
        <v>0</v>
      </c>
      <c r="E830" s="816">
        <f t="shared" si="2116"/>
        <v>0</v>
      </c>
      <c r="F830" s="816">
        <f t="shared" si="2116"/>
        <v>4.1666666666666664E-2</v>
      </c>
      <c r="G830" s="816">
        <f t="shared" si="2116"/>
        <v>2.0833333333333332E-2</v>
      </c>
      <c r="H830" s="816">
        <f t="shared" si="2116"/>
        <v>2.0833333333333332E-2</v>
      </c>
      <c r="I830" s="816">
        <f t="shared" si="2116"/>
        <v>0</v>
      </c>
      <c r="J830" s="816">
        <f t="shared" si="2116"/>
        <v>0</v>
      </c>
      <c r="K830" s="816">
        <f t="shared" si="2116"/>
        <v>0</v>
      </c>
      <c r="L830" s="816">
        <f t="shared" si="2116"/>
        <v>0</v>
      </c>
      <c r="M830" s="816">
        <f t="shared" si="2116"/>
        <v>0</v>
      </c>
      <c r="N830" s="816">
        <f t="shared" si="2116"/>
        <v>0</v>
      </c>
      <c r="O830" s="816">
        <f t="shared" si="2116"/>
        <v>0</v>
      </c>
      <c r="P830" s="816">
        <f t="shared" si="2116"/>
        <v>0</v>
      </c>
      <c r="Q830" s="816">
        <f t="shared" si="2116"/>
        <v>0</v>
      </c>
      <c r="R830" s="816">
        <f t="shared" si="2116"/>
        <v>0</v>
      </c>
      <c r="S830" s="815"/>
      <c r="T830" s="816">
        <f t="shared" ref="T830:AJ830" si="2117">SUM(T232)</f>
        <v>0</v>
      </c>
      <c r="U830" s="816">
        <f t="shared" si="2117"/>
        <v>0</v>
      </c>
      <c r="V830" s="816">
        <f t="shared" si="2117"/>
        <v>0</v>
      </c>
      <c r="W830" s="816">
        <f t="shared" si="2117"/>
        <v>0</v>
      </c>
      <c r="X830" s="816">
        <f t="shared" si="2117"/>
        <v>2.0833333333333332E-2</v>
      </c>
      <c r="Y830" s="816">
        <f t="shared" si="2117"/>
        <v>2.0833333333333332E-2</v>
      </c>
      <c r="Z830" s="816">
        <f t="shared" si="2117"/>
        <v>0</v>
      </c>
      <c r="AA830" s="816">
        <f t="shared" si="2117"/>
        <v>0</v>
      </c>
      <c r="AB830" s="816">
        <f t="shared" si="2117"/>
        <v>0</v>
      </c>
      <c r="AC830" s="816">
        <f t="shared" si="2117"/>
        <v>0</v>
      </c>
      <c r="AD830" s="816">
        <f t="shared" si="2117"/>
        <v>0</v>
      </c>
      <c r="AE830" s="816">
        <f t="shared" si="2117"/>
        <v>0</v>
      </c>
      <c r="AF830" s="816">
        <f t="shared" si="2117"/>
        <v>0</v>
      </c>
      <c r="AG830" s="816">
        <f t="shared" si="2117"/>
        <v>0</v>
      </c>
      <c r="AH830" s="816">
        <f t="shared" si="2117"/>
        <v>0</v>
      </c>
      <c r="AI830" s="816">
        <f t="shared" si="2117"/>
        <v>0</v>
      </c>
      <c r="AJ830" s="816">
        <f t="shared" si="2117"/>
        <v>0</v>
      </c>
      <c r="AK830" s="815"/>
      <c r="AL830" s="816">
        <f t="shared" ref="AL830:BB830" si="2118">SUM(AL232)</f>
        <v>0</v>
      </c>
      <c r="AM830" s="816">
        <f t="shared" si="2118"/>
        <v>0</v>
      </c>
      <c r="AN830" s="816">
        <f t="shared" si="2118"/>
        <v>0</v>
      </c>
      <c r="AO830" s="816">
        <f t="shared" si="2118"/>
        <v>0</v>
      </c>
      <c r="AP830" s="816">
        <f t="shared" si="2118"/>
        <v>0</v>
      </c>
      <c r="AQ830" s="816">
        <f t="shared" si="2118"/>
        <v>0</v>
      </c>
      <c r="AR830" s="816">
        <f t="shared" si="2118"/>
        <v>0</v>
      </c>
      <c r="AS830" s="816">
        <f t="shared" si="2118"/>
        <v>2.0833333333333332E-2</v>
      </c>
      <c r="AT830" s="816">
        <f t="shared" si="2118"/>
        <v>0</v>
      </c>
      <c r="AU830" s="816">
        <f t="shared" si="2118"/>
        <v>0</v>
      </c>
      <c r="AV830" s="816">
        <f t="shared" si="2118"/>
        <v>0</v>
      </c>
      <c r="AW830" s="816">
        <f t="shared" si="2118"/>
        <v>0</v>
      </c>
      <c r="AX830" s="816">
        <f t="shared" si="2118"/>
        <v>0</v>
      </c>
      <c r="AY830" s="816">
        <f t="shared" si="2118"/>
        <v>0</v>
      </c>
      <c r="AZ830" s="816">
        <f t="shared" si="2118"/>
        <v>0</v>
      </c>
      <c r="BA830" s="816">
        <f t="shared" si="2118"/>
        <v>0</v>
      </c>
      <c r="BB830" s="816">
        <f t="shared" si="2118"/>
        <v>0</v>
      </c>
      <c r="BC830" s="815"/>
      <c r="BD830" s="816">
        <f t="shared" ref="BD830:BT830" si="2119">SUM(BD232)</f>
        <v>0</v>
      </c>
      <c r="BE830" s="816">
        <f t="shared" si="2119"/>
        <v>0</v>
      </c>
      <c r="BF830" s="816">
        <f t="shared" si="2119"/>
        <v>0</v>
      </c>
      <c r="BG830" s="816">
        <f t="shared" si="2119"/>
        <v>0</v>
      </c>
      <c r="BH830" s="816">
        <f t="shared" si="2119"/>
        <v>0</v>
      </c>
      <c r="BI830" s="816">
        <f t="shared" si="2119"/>
        <v>0</v>
      </c>
      <c r="BJ830" s="816">
        <f t="shared" si="2119"/>
        <v>0</v>
      </c>
      <c r="BK830" s="816">
        <f t="shared" si="2119"/>
        <v>4.1666666666666664E-2</v>
      </c>
      <c r="BL830" s="816">
        <f t="shared" si="2119"/>
        <v>0</v>
      </c>
      <c r="BM830" s="816">
        <f t="shared" si="2119"/>
        <v>0</v>
      </c>
      <c r="BN830" s="816">
        <f t="shared" si="2119"/>
        <v>0</v>
      </c>
      <c r="BO830" s="816">
        <f t="shared" si="2119"/>
        <v>0</v>
      </c>
      <c r="BP830" s="816">
        <f t="shared" si="2119"/>
        <v>0</v>
      </c>
      <c r="BQ830" s="816">
        <f t="shared" si="2119"/>
        <v>0</v>
      </c>
      <c r="BR830" s="816">
        <f t="shared" si="2119"/>
        <v>0</v>
      </c>
      <c r="BS830" s="816">
        <f t="shared" si="2119"/>
        <v>0</v>
      </c>
      <c r="BT830" s="816">
        <f t="shared" si="2119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89"/>
        <v>5.555555555555554E-3</v>
      </c>
      <c r="CA830" s="626">
        <f t="shared" si="2090"/>
        <v>1.3888888888888887E-3</v>
      </c>
      <c r="CB830" s="626">
        <f t="shared" si="2091"/>
        <v>0</v>
      </c>
      <c r="CC830" s="695">
        <f t="shared" si="2092"/>
        <v>0</v>
      </c>
      <c r="CD830" s="1353">
        <f t="shared" ref="CD830:CD848" si="21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094"/>
        <v>0</v>
      </c>
      <c r="CF830" s="1355">
        <f t="shared" si="2094"/>
        <v>0</v>
      </c>
      <c r="CG830" s="1355">
        <f t="shared" si="2094"/>
        <v>0</v>
      </c>
      <c r="CH830" s="1355">
        <f t="shared" si="2094"/>
        <v>0</v>
      </c>
      <c r="CI830" s="1355">
        <f t="shared" si="2094"/>
        <v>0</v>
      </c>
      <c r="CJ830" s="1355">
        <f t="shared" si="2094"/>
        <v>0</v>
      </c>
      <c r="CK830" s="1356">
        <f t="shared" si="2094"/>
        <v>0</v>
      </c>
      <c r="CL830" s="1356">
        <f t="shared" si="2094"/>
        <v>0</v>
      </c>
      <c r="CM830" s="1356">
        <f t="shared" si="2094"/>
        <v>0</v>
      </c>
      <c r="CN830" s="1355">
        <f t="shared" si="2094"/>
        <v>0</v>
      </c>
      <c r="CO830" s="1355">
        <f t="shared" si="2094"/>
        <v>0</v>
      </c>
      <c r="CP830" s="1355">
        <f t="shared" si="2094"/>
        <v>0</v>
      </c>
      <c r="CQ830" s="1355">
        <f t="shared" si="2094"/>
        <v>0</v>
      </c>
      <c r="CR830" s="1355">
        <f t="shared" si="2094"/>
        <v>0</v>
      </c>
      <c r="CS830" s="1354">
        <f t="shared" si="2094"/>
        <v>0</v>
      </c>
      <c r="CT830" s="1357">
        <f t="shared" si="2094"/>
        <v>4.1666666666666664E-2</v>
      </c>
      <c r="CU830" s="540">
        <f t="shared" si="2095"/>
        <v>0</v>
      </c>
      <c r="CV830" s="541">
        <f t="shared" si="2096"/>
        <v>0</v>
      </c>
      <c r="CW830" s="542">
        <f t="shared" si="2097"/>
        <v>0</v>
      </c>
      <c r="CX830" s="542">
        <f t="shared" si="2098"/>
        <v>0</v>
      </c>
      <c r="CY830" s="542">
        <f t="shared" si="2099"/>
        <v>0</v>
      </c>
      <c r="CZ830" s="542">
        <f t="shared" si="2100"/>
        <v>0</v>
      </c>
      <c r="DA830" s="542">
        <f t="shared" si="2101"/>
        <v>0</v>
      </c>
      <c r="DB830" s="543">
        <f t="shared" si="2102"/>
        <v>0</v>
      </c>
      <c r="DC830" s="543">
        <f t="shared" si="2103"/>
        <v>0</v>
      </c>
      <c r="DD830" s="543">
        <f t="shared" si="2104"/>
        <v>0</v>
      </c>
      <c r="DE830" s="542">
        <f t="shared" si="2105"/>
        <v>0</v>
      </c>
      <c r="DF830" s="542">
        <f t="shared" si="2106"/>
        <v>0</v>
      </c>
      <c r="DG830" s="542">
        <f t="shared" si="2107"/>
        <v>0</v>
      </c>
      <c r="DH830" s="542">
        <f t="shared" si="2108"/>
        <v>0</v>
      </c>
      <c r="DI830" s="542">
        <f t="shared" si="2109"/>
        <v>0</v>
      </c>
      <c r="DJ830" s="541">
        <f t="shared" si="2110"/>
        <v>0</v>
      </c>
      <c r="DK830" s="540">
        <f t="shared" si="2111"/>
        <v>4.1666666666666664E-2</v>
      </c>
      <c r="DL830" s="657">
        <f t="shared" si="2112"/>
        <v>17</v>
      </c>
      <c r="DM830" s="106">
        <f t="shared" si="2113"/>
        <v>17</v>
      </c>
      <c r="DN830" s="106">
        <f t="shared" si="2114"/>
        <v>17</v>
      </c>
      <c r="DO830" s="106">
        <f t="shared" si="2115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1">SUM(B242)</f>
        <v>0.33742661448140898</v>
      </c>
      <c r="C831" s="816">
        <f t="shared" si="2121"/>
        <v>9.2348336594911942E-2</v>
      </c>
      <c r="D831" s="816">
        <f t="shared" si="2121"/>
        <v>0.35518590998043054</v>
      </c>
      <c r="E831" s="816">
        <f t="shared" si="2121"/>
        <v>0.26310067405957815</v>
      </c>
      <c r="F831" s="816">
        <f t="shared" si="2121"/>
        <v>0.16575342465753423</v>
      </c>
      <c r="G831" s="816">
        <f t="shared" si="2121"/>
        <v>0.42622309197651664</v>
      </c>
      <c r="H831" s="816">
        <f t="shared" si="2121"/>
        <v>0.31177429876060014</v>
      </c>
      <c r="I831" s="816">
        <f t="shared" si="2121"/>
        <v>0.17221135029354209</v>
      </c>
      <c r="J831" s="816">
        <f t="shared" si="2121"/>
        <v>0.50740844282918651</v>
      </c>
      <c r="K831" s="816">
        <f t="shared" si="2121"/>
        <v>0</v>
      </c>
      <c r="L831" s="816">
        <f t="shared" si="2121"/>
        <v>0</v>
      </c>
      <c r="M831" s="816">
        <f t="shared" si="2121"/>
        <v>0</v>
      </c>
      <c r="N831" s="816">
        <f t="shared" si="2121"/>
        <v>0</v>
      </c>
      <c r="O831" s="816">
        <f t="shared" si="2121"/>
        <v>0</v>
      </c>
      <c r="P831" s="816">
        <f t="shared" si="2121"/>
        <v>0</v>
      </c>
      <c r="Q831" s="816">
        <f t="shared" si="2121"/>
        <v>0</v>
      </c>
      <c r="R831" s="816">
        <f t="shared" si="2121"/>
        <v>0</v>
      </c>
      <c r="S831" s="815"/>
      <c r="T831" s="816">
        <f t="shared" ref="T831:AJ831" si="2122">SUM(T242)</f>
        <v>0.56829745596868886</v>
      </c>
      <c r="U831" s="816">
        <f t="shared" si="2122"/>
        <v>0.11839530332681018</v>
      </c>
      <c r="V831" s="816">
        <f t="shared" si="2122"/>
        <v>0.36594911937377689</v>
      </c>
      <c r="W831" s="816">
        <f t="shared" si="2122"/>
        <v>0.47358121330724073</v>
      </c>
      <c r="X831" s="816">
        <f t="shared" si="2122"/>
        <v>0.44990215264187866</v>
      </c>
      <c r="Y831" s="816">
        <f t="shared" si="2122"/>
        <v>0.37886497064579255</v>
      </c>
      <c r="Z831" s="816">
        <f t="shared" si="2122"/>
        <v>0.35518590998043054</v>
      </c>
      <c r="AA831" s="816">
        <f t="shared" si="2122"/>
        <v>0.29598825831702547</v>
      </c>
      <c r="AB831" s="816">
        <f t="shared" si="2122"/>
        <v>0.37209952474140345</v>
      </c>
      <c r="AC831" s="816">
        <f t="shared" si="2122"/>
        <v>0</v>
      </c>
      <c r="AD831" s="816">
        <f t="shared" si="2122"/>
        <v>0</v>
      </c>
      <c r="AE831" s="816">
        <f t="shared" si="2122"/>
        <v>0</v>
      </c>
      <c r="AF831" s="816">
        <f t="shared" si="2122"/>
        <v>0</v>
      </c>
      <c r="AG831" s="816">
        <f t="shared" si="2122"/>
        <v>0</v>
      </c>
      <c r="AH831" s="816">
        <f t="shared" si="2122"/>
        <v>0</v>
      </c>
      <c r="AI831" s="816">
        <f t="shared" si="2122"/>
        <v>0</v>
      </c>
      <c r="AJ831" s="816">
        <f t="shared" si="2122"/>
        <v>0</v>
      </c>
      <c r="AK831" s="815"/>
      <c r="AL831" s="816">
        <f t="shared" ref="AL831:BB831" si="2123">SUM(AL242)</f>
        <v>0.71037181996086107</v>
      </c>
      <c r="AM831" s="816">
        <f t="shared" si="2123"/>
        <v>0.42622309197651664</v>
      </c>
      <c r="AN831" s="816">
        <f t="shared" si="2123"/>
        <v>0.25783866057838661</v>
      </c>
      <c r="AO831" s="816">
        <f t="shared" si="2123"/>
        <v>0.47358121330724073</v>
      </c>
      <c r="AP831" s="816">
        <f t="shared" si="2123"/>
        <v>0.85244618395303329</v>
      </c>
      <c r="AQ831" s="816">
        <f t="shared" si="2123"/>
        <v>0.35518590998043054</v>
      </c>
      <c r="AR831" s="816">
        <f t="shared" si="2123"/>
        <v>0.35518590998043054</v>
      </c>
      <c r="AS831" s="816">
        <f t="shared" si="2123"/>
        <v>0.33545335942596216</v>
      </c>
      <c r="AT831" s="816">
        <f t="shared" si="2123"/>
        <v>0.44990215264187866</v>
      </c>
      <c r="AU831" s="816">
        <f t="shared" si="2123"/>
        <v>0</v>
      </c>
      <c r="AV831" s="816">
        <f t="shared" si="2123"/>
        <v>0</v>
      </c>
      <c r="AW831" s="816">
        <f t="shared" si="2123"/>
        <v>0</v>
      </c>
      <c r="AX831" s="816">
        <f t="shared" si="2123"/>
        <v>0</v>
      </c>
      <c r="AY831" s="816">
        <f t="shared" si="2123"/>
        <v>0</v>
      </c>
      <c r="AZ831" s="816">
        <f t="shared" si="2123"/>
        <v>0</v>
      </c>
      <c r="BA831" s="816">
        <f t="shared" si="2123"/>
        <v>0</v>
      </c>
      <c r="BB831" s="816">
        <f t="shared" si="2123"/>
        <v>0</v>
      </c>
      <c r="BC831" s="815"/>
      <c r="BD831" s="816">
        <f t="shared" ref="BD831:BT831" si="2124">SUM(BD242)</f>
        <v>0.71037181996086107</v>
      </c>
      <c r="BE831" s="816">
        <f t="shared" si="2124"/>
        <v>0.35518590998043054</v>
      </c>
      <c r="BF831" s="816">
        <f t="shared" si="2124"/>
        <v>0.47358121330724073</v>
      </c>
      <c r="BG831" s="816">
        <f t="shared" si="2124"/>
        <v>0.26310067405957815</v>
      </c>
      <c r="BH831" s="816">
        <f t="shared" si="2124"/>
        <v>0.53816046966731901</v>
      </c>
      <c r="BI831" s="816">
        <f t="shared" si="2124"/>
        <v>0.59197651663405093</v>
      </c>
      <c r="BJ831" s="816">
        <f t="shared" si="2124"/>
        <v>0.37886497064579255</v>
      </c>
      <c r="BK831" s="816">
        <f t="shared" si="2124"/>
        <v>0.39465101108936723</v>
      </c>
      <c r="BL831" s="816">
        <f t="shared" si="2124"/>
        <v>0.42622309197651664</v>
      </c>
      <c r="BM831" s="816">
        <f t="shared" si="2124"/>
        <v>0</v>
      </c>
      <c r="BN831" s="816">
        <f t="shared" si="2124"/>
        <v>0</v>
      </c>
      <c r="BO831" s="816">
        <f t="shared" si="2124"/>
        <v>0</v>
      </c>
      <c r="BP831" s="816">
        <f t="shared" si="2124"/>
        <v>0</v>
      </c>
      <c r="BQ831" s="816">
        <f t="shared" si="2124"/>
        <v>0</v>
      </c>
      <c r="BR831" s="816">
        <f t="shared" si="2124"/>
        <v>0</v>
      </c>
      <c r="BS831" s="816">
        <f t="shared" si="2124"/>
        <v>0</v>
      </c>
      <c r="BT831" s="816">
        <f t="shared" si="2124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89"/>
        <v>0.14160158005363485</v>
      </c>
      <c r="CA831" s="626">
        <f t="shared" si="2090"/>
        <v>0.1873310968222906</v>
      </c>
      <c r="CB831" s="626">
        <f t="shared" si="2091"/>
        <v>0.22424947452344712</v>
      </c>
      <c r="CC831" s="695">
        <f t="shared" si="2092"/>
        <v>0.22811625715735306</v>
      </c>
      <c r="CD831" s="1353">
        <f t="shared" si="2120"/>
        <v>0</v>
      </c>
      <c r="CE831" s="1354">
        <f t="shared" si="2094"/>
        <v>0</v>
      </c>
      <c r="CF831" s="1355">
        <f t="shared" si="2094"/>
        <v>0</v>
      </c>
      <c r="CG831" s="1355">
        <f t="shared" si="2094"/>
        <v>0</v>
      </c>
      <c r="CH831" s="1355">
        <f t="shared" si="2094"/>
        <v>0</v>
      </c>
      <c r="CI831" s="1355">
        <f t="shared" si="2094"/>
        <v>0</v>
      </c>
      <c r="CJ831" s="1355">
        <f t="shared" si="2094"/>
        <v>0</v>
      </c>
      <c r="CK831" s="1356">
        <f t="shared" si="2094"/>
        <v>0</v>
      </c>
      <c r="CL831" s="1356">
        <f t="shared" si="2094"/>
        <v>0.26310067405957815</v>
      </c>
      <c r="CM831" s="1356">
        <f t="shared" si="2094"/>
        <v>0.35518590998043054</v>
      </c>
      <c r="CN831" s="1355">
        <f t="shared" si="2094"/>
        <v>0.37886497064579255</v>
      </c>
      <c r="CO831" s="1355">
        <f t="shared" si="2094"/>
        <v>0.39465101108936723</v>
      </c>
      <c r="CP831" s="1355">
        <f t="shared" si="2094"/>
        <v>0.42622309197651664</v>
      </c>
      <c r="CQ831" s="1355">
        <f t="shared" si="2094"/>
        <v>0.47358121330724073</v>
      </c>
      <c r="CR831" s="1355">
        <f t="shared" si="2094"/>
        <v>0.53816046966731901</v>
      </c>
      <c r="CS831" s="1354">
        <f t="shared" si="2094"/>
        <v>0.59197651663405093</v>
      </c>
      <c r="CT831" s="1357">
        <f t="shared" si="2094"/>
        <v>0.71037181996086107</v>
      </c>
      <c r="CU831" s="540">
        <f t="shared" si="2095"/>
        <v>0</v>
      </c>
      <c r="CV831" s="541">
        <f t="shared" si="2096"/>
        <v>0</v>
      </c>
      <c r="CW831" s="542">
        <f t="shared" si="2097"/>
        <v>0</v>
      </c>
      <c r="CX831" s="542">
        <f t="shared" si="2098"/>
        <v>0</v>
      </c>
      <c r="CY831" s="542">
        <f t="shared" si="2099"/>
        <v>0</v>
      </c>
      <c r="CZ831" s="542">
        <f t="shared" si="2100"/>
        <v>0</v>
      </c>
      <c r="DA831" s="542">
        <f t="shared" si="2101"/>
        <v>0</v>
      </c>
      <c r="DB831" s="543">
        <f t="shared" si="2102"/>
        <v>0</v>
      </c>
      <c r="DC831" s="543">
        <f t="shared" si="2103"/>
        <v>0.26310067405957815</v>
      </c>
      <c r="DD831" s="543">
        <f t="shared" si="2104"/>
        <v>0.35518590998043054</v>
      </c>
      <c r="DE831" s="542">
        <f t="shared" si="2105"/>
        <v>0.37886497064579255</v>
      </c>
      <c r="DF831" s="542">
        <f t="shared" si="2106"/>
        <v>0.39465101108936723</v>
      </c>
      <c r="DG831" s="542">
        <f t="shared" si="2107"/>
        <v>0.42622309197651664</v>
      </c>
      <c r="DH831" s="542">
        <f t="shared" si="2108"/>
        <v>0.47358121330724073</v>
      </c>
      <c r="DI831" s="542">
        <f t="shared" si="2109"/>
        <v>0.53816046966731901</v>
      </c>
      <c r="DJ831" s="541">
        <f t="shared" si="2110"/>
        <v>0.59197651663405093</v>
      </c>
      <c r="DK831" s="540">
        <f t="shared" si="2111"/>
        <v>0.71037181996086107</v>
      </c>
      <c r="DL831" s="657">
        <f t="shared" si="2112"/>
        <v>17</v>
      </c>
      <c r="DM831" s="106">
        <f t="shared" si="2113"/>
        <v>17</v>
      </c>
      <c r="DN831" s="106">
        <f t="shared" si="2114"/>
        <v>17</v>
      </c>
      <c r="DO831" s="106">
        <f t="shared" si="2115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5">SUM(B249)</f>
        <v>0</v>
      </c>
      <c r="C832" s="816">
        <f t="shared" si="2125"/>
        <v>0</v>
      </c>
      <c r="D832" s="816">
        <f t="shared" si="2125"/>
        <v>0</v>
      </c>
      <c r="E832" s="816">
        <f t="shared" si="2125"/>
        <v>0</v>
      </c>
      <c r="F832" s="816">
        <f t="shared" si="2125"/>
        <v>0</v>
      </c>
      <c r="G832" s="816">
        <f t="shared" si="2125"/>
        <v>0</v>
      </c>
      <c r="H832" s="816">
        <f t="shared" si="2125"/>
        <v>0</v>
      </c>
      <c r="I832" s="816">
        <f t="shared" si="2125"/>
        <v>0</v>
      </c>
      <c r="J832" s="816">
        <f t="shared" si="2125"/>
        <v>0</v>
      </c>
      <c r="K832" s="816">
        <f t="shared" si="2125"/>
        <v>0</v>
      </c>
      <c r="L832" s="816">
        <f t="shared" si="2125"/>
        <v>0</v>
      </c>
      <c r="M832" s="816">
        <f t="shared" si="2125"/>
        <v>0</v>
      </c>
      <c r="N832" s="816">
        <f t="shared" si="2125"/>
        <v>0</v>
      </c>
      <c r="O832" s="816">
        <f t="shared" si="2125"/>
        <v>0</v>
      </c>
      <c r="P832" s="816">
        <f t="shared" si="2125"/>
        <v>0</v>
      </c>
      <c r="Q832" s="816">
        <f t="shared" si="2125"/>
        <v>0</v>
      </c>
      <c r="R832" s="816">
        <f t="shared" si="2125"/>
        <v>0</v>
      </c>
      <c r="S832" s="815"/>
      <c r="T832" s="816">
        <f t="shared" ref="T832:AJ832" si="2126">SUM(T249)</f>
        <v>0</v>
      </c>
      <c r="U832" s="816">
        <f t="shared" si="2126"/>
        <v>0</v>
      </c>
      <c r="V832" s="816">
        <f t="shared" si="2126"/>
        <v>0</v>
      </c>
      <c r="W832" s="816">
        <f t="shared" si="2126"/>
        <v>0</v>
      </c>
      <c r="X832" s="816">
        <f t="shared" si="2126"/>
        <v>0</v>
      </c>
      <c r="Y832" s="816">
        <f t="shared" si="2126"/>
        <v>0</v>
      </c>
      <c r="Z832" s="816">
        <f t="shared" si="2126"/>
        <v>0</v>
      </c>
      <c r="AA832" s="816">
        <f t="shared" si="2126"/>
        <v>0</v>
      </c>
      <c r="AB832" s="816">
        <f t="shared" si="2126"/>
        <v>0</v>
      </c>
      <c r="AC832" s="816">
        <f t="shared" si="2126"/>
        <v>0</v>
      </c>
      <c r="AD832" s="816">
        <f t="shared" si="2126"/>
        <v>0</v>
      </c>
      <c r="AE832" s="816">
        <f t="shared" si="2126"/>
        <v>0</v>
      </c>
      <c r="AF832" s="816">
        <f t="shared" si="2126"/>
        <v>0</v>
      </c>
      <c r="AG832" s="816">
        <f t="shared" si="2126"/>
        <v>0</v>
      </c>
      <c r="AH832" s="816">
        <f t="shared" si="2126"/>
        <v>0</v>
      </c>
      <c r="AI832" s="816">
        <f t="shared" si="2126"/>
        <v>0</v>
      </c>
      <c r="AJ832" s="816">
        <f t="shared" si="2126"/>
        <v>0</v>
      </c>
      <c r="AK832" s="815"/>
      <c r="AL832" s="816">
        <f t="shared" ref="AL832:BB832" si="2127">SUM(AL249)</f>
        <v>0</v>
      </c>
      <c r="AM832" s="816">
        <f t="shared" si="2127"/>
        <v>0</v>
      </c>
      <c r="AN832" s="816">
        <f t="shared" si="2127"/>
        <v>0</v>
      </c>
      <c r="AO832" s="816">
        <f t="shared" si="2127"/>
        <v>0</v>
      </c>
      <c r="AP832" s="816">
        <f t="shared" si="2127"/>
        <v>0</v>
      </c>
      <c r="AQ832" s="816">
        <f t="shared" si="2127"/>
        <v>0</v>
      </c>
      <c r="AR832" s="816">
        <f t="shared" si="2127"/>
        <v>0</v>
      </c>
      <c r="AS832" s="816">
        <f t="shared" si="2127"/>
        <v>0</v>
      </c>
      <c r="AT832" s="816">
        <f t="shared" si="2127"/>
        <v>0</v>
      </c>
      <c r="AU832" s="816">
        <f t="shared" si="2127"/>
        <v>0</v>
      </c>
      <c r="AV832" s="816">
        <f t="shared" si="2127"/>
        <v>0</v>
      </c>
      <c r="AW832" s="816">
        <f t="shared" si="2127"/>
        <v>0</v>
      </c>
      <c r="AX832" s="816">
        <f t="shared" si="2127"/>
        <v>0</v>
      </c>
      <c r="AY832" s="816">
        <f t="shared" si="2127"/>
        <v>0</v>
      </c>
      <c r="AZ832" s="816">
        <f t="shared" si="2127"/>
        <v>0</v>
      </c>
      <c r="BA832" s="816">
        <f t="shared" si="2127"/>
        <v>0</v>
      </c>
      <c r="BB832" s="816">
        <f t="shared" si="2127"/>
        <v>0</v>
      </c>
      <c r="BC832" s="815"/>
      <c r="BD832" s="816">
        <f t="shared" ref="BD832:BT832" si="2128">SUM(BD249)</f>
        <v>0</v>
      </c>
      <c r="BE832" s="816">
        <f t="shared" si="2128"/>
        <v>0</v>
      </c>
      <c r="BF832" s="816">
        <f t="shared" si="2128"/>
        <v>0</v>
      </c>
      <c r="BG832" s="816">
        <f t="shared" si="2128"/>
        <v>0</v>
      </c>
      <c r="BH832" s="816">
        <f t="shared" si="2128"/>
        <v>0</v>
      </c>
      <c r="BI832" s="816">
        <f t="shared" si="2128"/>
        <v>0</v>
      </c>
      <c r="BJ832" s="816">
        <f t="shared" si="2128"/>
        <v>0</v>
      </c>
      <c r="BK832" s="816">
        <f t="shared" si="2128"/>
        <v>0</v>
      </c>
      <c r="BL832" s="816">
        <f t="shared" si="2128"/>
        <v>0</v>
      </c>
      <c r="BM832" s="816">
        <f t="shared" si="2128"/>
        <v>0</v>
      </c>
      <c r="BN832" s="816">
        <f t="shared" si="2128"/>
        <v>0</v>
      </c>
      <c r="BO832" s="816">
        <f t="shared" si="2128"/>
        <v>0</v>
      </c>
      <c r="BP832" s="816">
        <f t="shared" si="2128"/>
        <v>0</v>
      </c>
      <c r="BQ832" s="816">
        <f t="shared" si="2128"/>
        <v>0</v>
      </c>
      <c r="BR832" s="816">
        <f t="shared" si="2128"/>
        <v>0</v>
      </c>
      <c r="BS832" s="816">
        <f t="shared" si="2128"/>
        <v>0</v>
      </c>
      <c r="BT832" s="816">
        <f t="shared" si="2128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89"/>
        <v>0</v>
      </c>
      <c r="CA832" s="626">
        <f t="shared" si="2090"/>
        <v>0</v>
      </c>
      <c r="CB832" s="626">
        <f t="shared" si="2091"/>
        <v>0</v>
      </c>
      <c r="CC832" s="695">
        <f t="shared" si="2092"/>
        <v>0</v>
      </c>
      <c r="CD832" s="1353">
        <f t="shared" si="2120"/>
        <v>0</v>
      </c>
      <c r="CE832" s="1354">
        <f t="shared" si="2094"/>
        <v>0</v>
      </c>
      <c r="CF832" s="1355">
        <f t="shared" si="2094"/>
        <v>0</v>
      </c>
      <c r="CG832" s="1355">
        <f t="shared" si="2094"/>
        <v>0</v>
      </c>
      <c r="CH832" s="1355">
        <f t="shared" si="2094"/>
        <v>0</v>
      </c>
      <c r="CI832" s="1355">
        <f t="shared" si="2094"/>
        <v>0</v>
      </c>
      <c r="CJ832" s="1355">
        <f t="shared" si="2094"/>
        <v>0</v>
      </c>
      <c r="CK832" s="1356">
        <f t="shared" si="2094"/>
        <v>0</v>
      </c>
      <c r="CL832" s="1356">
        <f t="shared" si="2094"/>
        <v>0</v>
      </c>
      <c r="CM832" s="1356">
        <f t="shared" si="2094"/>
        <v>0</v>
      </c>
      <c r="CN832" s="1355">
        <f t="shared" si="2094"/>
        <v>0</v>
      </c>
      <c r="CO832" s="1355">
        <f t="shared" si="2094"/>
        <v>0</v>
      </c>
      <c r="CP832" s="1355">
        <f t="shared" si="2094"/>
        <v>0</v>
      </c>
      <c r="CQ832" s="1355">
        <f t="shared" si="2094"/>
        <v>0</v>
      </c>
      <c r="CR832" s="1355">
        <f t="shared" si="2094"/>
        <v>0</v>
      </c>
      <c r="CS832" s="1354">
        <f t="shared" si="2094"/>
        <v>0</v>
      </c>
      <c r="CT832" s="1357">
        <f t="shared" si="2094"/>
        <v>0</v>
      </c>
      <c r="CU832" s="540">
        <f t="shared" si="2095"/>
        <v>0</v>
      </c>
      <c r="CV832" s="541">
        <f t="shared" si="2096"/>
        <v>0</v>
      </c>
      <c r="CW832" s="542">
        <f t="shared" si="2097"/>
        <v>0</v>
      </c>
      <c r="CX832" s="542">
        <f t="shared" si="2098"/>
        <v>0</v>
      </c>
      <c r="CY832" s="542">
        <f t="shared" si="2099"/>
        <v>0</v>
      </c>
      <c r="CZ832" s="542">
        <f t="shared" si="2100"/>
        <v>0</v>
      </c>
      <c r="DA832" s="542">
        <f t="shared" si="2101"/>
        <v>0</v>
      </c>
      <c r="DB832" s="543">
        <f t="shared" si="2102"/>
        <v>0</v>
      </c>
      <c r="DC832" s="543">
        <f t="shared" si="2103"/>
        <v>0</v>
      </c>
      <c r="DD832" s="543">
        <f t="shared" si="2104"/>
        <v>0</v>
      </c>
      <c r="DE832" s="542">
        <f t="shared" si="2105"/>
        <v>0</v>
      </c>
      <c r="DF832" s="542">
        <f t="shared" si="2106"/>
        <v>0</v>
      </c>
      <c r="DG832" s="542">
        <f t="shared" si="2107"/>
        <v>0</v>
      </c>
      <c r="DH832" s="542">
        <f t="shared" si="2108"/>
        <v>0</v>
      </c>
      <c r="DI832" s="542">
        <f t="shared" si="2109"/>
        <v>0</v>
      </c>
      <c r="DJ832" s="541">
        <f t="shared" si="2110"/>
        <v>0</v>
      </c>
      <c r="DK832" s="540">
        <f t="shared" si="2111"/>
        <v>0</v>
      </c>
      <c r="DL832" s="657">
        <f t="shared" si="2112"/>
        <v>17</v>
      </c>
      <c r="DM832" s="106">
        <f t="shared" si="2113"/>
        <v>17</v>
      </c>
      <c r="DN832" s="106">
        <f t="shared" si="2114"/>
        <v>17</v>
      </c>
      <c r="DO832" s="106">
        <f t="shared" si="2115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29">SUM(B256)</f>
        <v>0</v>
      </c>
      <c r="C833" s="816">
        <f t="shared" si="2129"/>
        <v>0</v>
      </c>
      <c r="D833" s="816">
        <f t="shared" si="2129"/>
        <v>0</v>
      </c>
      <c r="E833" s="816">
        <f t="shared" si="2129"/>
        <v>0</v>
      </c>
      <c r="F833" s="816">
        <f t="shared" si="2129"/>
        <v>0</v>
      </c>
      <c r="G833" s="816">
        <f t="shared" si="2129"/>
        <v>0</v>
      </c>
      <c r="H833" s="816">
        <f t="shared" si="2129"/>
        <v>0</v>
      </c>
      <c r="I833" s="816">
        <f t="shared" si="2129"/>
        <v>0</v>
      </c>
      <c r="J833" s="816">
        <f t="shared" si="2129"/>
        <v>0</v>
      </c>
      <c r="K833" s="816">
        <f t="shared" si="2129"/>
        <v>0</v>
      </c>
      <c r="L833" s="816">
        <f t="shared" si="2129"/>
        <v>0</v>
      </c>
      <c r="M833" s="816">
        <f t="shared" si="2129"/>
        <v>0</v>
      </c>
      <c r="N833" s="816">
        <f t="shared" si="2129"/>
        <v>0</v>
      </c>
      <c r="O833" s="816">
        <f t="shared" si="2129"/>
        <v>0</v>
      </c>
      <c r="P833" s="816">
        <f t="shared" si="2129"/>
        <v>0</v>
      </c>
      <c r="Q833" s="816">
        <f t="shared" si="2129"/>
        <v>0</v>
      </c>
      <c r="R833" s="816">
        <f t="shared" si="2129"/>
        <v>0</v>
      </c>
      <c r="S833" s="815"/>
      <c r="T833" s="816">
        <f t="shared" ref="T833:AJ833" si="2130">SUM(T256)</f>
        <v>0</v>
      </c>
      <c r="U833" s="816">
        <f t="shared" si="2130"/>
        <v>0</v>
      </c>
      <c r="V833" s="816">
        <f t="shared" si="2130"/>
        <v>0</v>
      </c>
      <c r="W833" s="816">
        <f t="shared" si="2130"/>
        <v>0</v>
      </c>
      <c r="X833" s="816">
        <f t="shared" si="2130"/>
        <v>0</v>
      </c>
      <c r="Y833" s="816">
        <f t="shared" si="2130"/>
        <v>0</v>
      </c>
      <c r="Z833" s="816">
        <f t="shared" si="2130"/>
        <v>0</v>
      </c>
      <c r="AA833" s="816">
        <f t="shared" si="2130"/>
        <v>0</v>
      </c>
      <c r="AB833" s="816">
        <f t="shared" si="2130"/>
        <v>0</v>
      </c>
      <c r="AC833" s="816">
        <f t="shared" si="2130"/>
        <v>0</v>
      </c>
      <c r="AD833" s="816">
        <f t="shared" si="2130"/>
        <v>0</v>
      </c>
      <c r="AE833" s="816">
        <f t="shared" si="2130"/>
        <v>0</v>
      </c>
      <c r="AF833" s="816">
        <f t="shared" si="2130"/>
        <v>0</v>
      </c>
      <c r="AG833" s="816">
        <f t="shared" si="2130"/>
        <v>0</v>
      </c>
      <c r="AH833" s="816">
        <f t="shared" si="2130"/>
        <v>0</v>
      </c>
      <c r="AI833" s="816">
        <f t="shared" si="2130"/>
        <v>0</v>
      </c>
      <c r="AJ833" s="816">
        <f t="shared" si="2130"/>
        <v>0</v>
      </c>
      <c r="AK833" s="815"/>
      <c r="AL833" s="816">
        <f t="shared" ref="AL833:BB833" si="2131">SUM(AL256)</f>
        <v>0</v>
      </c>
      <c r="AM833" s="816">
        <f t="shared" si="2131"/>
        <v>0</v>
      </c>
      <c r="AN833" s="816">
        <f t="shared" si="2131"/>
        <v>0</v>
      </c>
      <c r="AO833" s="816">
        <f t="shared" si="2131"/>
        <v>0</v>
      </c>
      <c r="AP833" s="816">
        <f t="shared" si="2131"/>
        <v>0</v>
      </c>
      <c r="AQ833" s="816">
        <f t="shared" si="2131"/>
        <v>0</v>
      </c>
      <c r="AR833" s="816">
        <f t="shared" si="2131"/>
        <v>0</v>
      </c>
      <c r="AS833" s="816">
        <f t="shared" si="2131"/>
        <v>0</v>
      </c>
      <c r="AT833" s="816">
        <f t="shared" si="2131"/>
        <v>0</v>
      </c>
      <c r="AU833" s="816">
        <f t="shared" si="2131"/>
        <v>0</v>
      </c>
      <c r="AV833" s="816">
        <f t="shared" si="2131"/>
        <v>0</v>
      </c>
      <c r="AW833" s="816">
        <f t="shared" si="2131"/>
        <v>0</v>
      </c>
      <c r="AX833" s="816">
        <f t="shared" si="2131"/>
        <v>0</v>
      </c>
      <c r="AY833" s="816">
        <f t="shared" si="2131"/>
        <v>0</v>
      </c>
      <c r="AZ833" s="816">
        <f t="shared" si="2131"/>
        <v>0</v>
      </c>
      <c r="BA833" s="816">
        <f t="shared" si="2131"/>
        <v>0</v>
      </c>
      <c r="BB833" s="816">
        <f t="shared" si="2131"/>
        <v>0</v>
      </c>
      <c r="BC833" s="815"/>
      <c r="BD833" s="816">
        <f t="shared" ref="BD833:BT833" si="2132">SUM(BD256)</f>
        <v>0</v>
      </c>
      <c r="BE833" s="816">
        <f t="shared" si="2132"/>
        <v>0</v>
      </c>
      <c r="BF833" s="816">
        <f t="shared" si="2132"/>
        <v>0</v>
      </c>
      <c r="BG833" s="816">
        <f t="shared" si="2132"/>
        <v>0</v>
      </c>
      <c r="BH833" s="816">
        <f t="shared" si="2132"/>
        <v>0</v>
      </c>
      <c r="BI833" s="816">
        <f t="shared" si="2132"/>
        <v>0</v>
      </c>
      <c r="BJ833" s="816">
        <f t="shared" si="2132"/>
        <v>0</v>
      </c>
      <c r="BK833" s="816">
        <f t="shared" si="2132"/>
        <v>0</v>
      </c>
      <c r="BL833" s="816">
        <f t="shared" si="2132"/>
        <v>0</v>
      </c>
      <c r="BM833" s="816">
        <f t="shared" si="2132"/>
        <v>0</v>
      </c>
      <c r="BN833" s="816">
        <f t="shared" si="2132"/>
        <v>0</v>
      </c>
      <c r="BO833" s="816">
        <f t="shared" si="2132"/>
        <v>0</v>
      </c>
      <c r="BP833" s="816">
        <f t="shared" si="2132"/>
        <v>0</v>
      </c>
      <c r="BQ833" s="816">
        <f t="shared" si="2132"/>
        <v>0</v>
      </c>
      <c r="BR833" s="816">
        <f t="shared" si="2132"/>
        <v>0</v>
      </c>
      <c r="BS833" s="816">
        <f t="shared" si="2132"/>
        <v>0</v>
      </c>
      <c r="BT833" s="816">
        <f t="shared" si="2132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89"/>
        <v>0</v>
      </c>
      <c r="CA833" s="626">
        <f t="shared" si="2090"/>
        <v>0</v>
      </c>
      <c r="CB833" s="626">
        <f t="shared" si="2091"/>
        <v>0</v>
      </c>
      <c r="CC833" s="695">
        <f t="shared" si="2092"/>
        <v>0</v>
      </c>
      <c r="CD833" s="1353">
        <f t="shared" si="2120"/>
        <v>0</v>
      </c>
      <c r="CE833" s="1354">
        <f t="shared" si="2094"/>
        <v>0</v>
      </c>
      <c r="CF833" s="1355">
        <f t="shared" si="2094"/>
        <v>0</v>
      </c>
      <c r="CG833" s="1355">
        <f t="shared" si="2094"/>
        <v>0</v>
      </c>
      <c r="CH833" s="1355">
        <f t="shared" si="2094"/>
        <v>0</v>
      </c>
      <c r="CI833" s="1355">
        <f t="shared" si="2094"/>
        <v>0</v>
      </c>
      <c r="CJ833" s="1355">
        <f t="shared" si="2094"/>
        <v>0</v>
      </c>
      <c r="CK833" s="1356">
        <f t="shared" si="2094"/>
        <v>0</v>
      </c>
      <c r="CL833" s="1356">
        <f t="shared" si="2094"/>
        <v>0</v>
      </c>
      <c r="CM833" s="1356">
        <f t="shared" si="2094"/>
        <v>0</v>
      </c>
      <c r="CN833" s="1355">
        <f t="shared" si="2094"/>
        <v>0</v>
      </c>
      <c r="CO833" s="1355">
        <f t="shared" si="2094"/>
        <v>0</v>
      </c>
      <c r="CP833" s="1355">
        <f t="shared" si="2094"/>
        <v>0</v>
      </c>
      <c r="CQ833" s="1355">
        <f t="shared" si="2094"/>
        <v>0</v>
      </c>
      <c r="CR833" s="1355">
        <f t="shared" si="2094"/>
        <v>0</v>
      </c>
      <c r="CS833" s="1354">
        <f t="shared" si="2094"/>
        <v>0</v>
      </c>
      <c r="CT833" s="1357">
        <f t="shared" si="2094"/>
        <v>0</v>
      </c>
      <c r="CU833" s="540">
        <f t="shared" si="2095"/>
        <v>0</v>
      </c>
      <c r="CV833" s="541">
        <f t="shared" si="2096"/>
        <v>0</v>
      </c>
      <c r="CW833" s="542">
        <f t="shared" si="2097"/>
        <v>0</v>
      </c>
      <c r="CX833" s="542">
        <f t="shared" si="2098"/>
        <v>0</v>
      </c>
      <c r="CY833" s="542">
        <f t="shared" si="2099"/>
        <v>0</v>
      </c>
      <c r="CZ833" s="542">
        <f t="shared" si="2100"/>
        <v>0</v>
      </c>
      <c r="DA833" s="542">
        <f t="shared" si="2101"/>
        <v>0</v>
      </c>
      <c r="DB833" s="543">
        <f t="shared" si="2102"/>
        <v>0</v>
      </c>
      <c r="DC833" s="543">
        <f t="shared" si="2103"/>
        <v>0</v>
      </c>
      <c r="DD833" s="543">
        <f t="shared" si="2104"/>
        <v>0</v>
      </c>
      <c r="DE833" s="542">
        <f t="shared" si="2105"/>
        <v>0</v>
      </c>
      <c r="DF833" s="542">
        <f t="shared" si="2106"/>
        <v>0</v>
      </c>
      <c r="DG833" s="542">
        <f t="shared" si="2107"/>
        <v>0</v>
      </c>
      <c r="DH833" s="542">
        <f t="shared" si="2108"/>
        <v>0</v>
      </c>
      <c r="DI833" s="542">
        <f t="shared" si="2109"/>
        <v>0</v>
      </c>
      <c r="DJ833" s="541">
        <f t="shared" si="2110"/>
        <v>0</v>
      </c>
      <c r="DK833" s="540">
        <f t="shared" si="2111"/>
        <v>0</v>
      </c>
      <c r="DL833" s="657">
        <f t="shared" si="2112"/>
        <v>17</v>
      </c>
      <c r="DM833" s="106">
        <f t="shared" si="2113"/>
        <v>17</v>
      </c>
      <c r="DN833" s="106">
        <f t="shared" si="2114"/>
        <v>17</v>
      </c>
      <c r="DO833" s="106">
        <f t="shared" si="2115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3">SUM(B263)</f>
        <v>0</v>
      </c>
      <c r="C834" s="816">
        <f t="shared" si="2133"/>
        <v>0</v>
      </c>
      <c r="D834" s="816">
        <f t="shared" si="2133"/>
        <v>0</v>
      </c>
      <c r="E834" s="816">
        <f t="shared" si="2133"/>
        <v>0</v>
      </c>
      <c r="F834" s="816">
        <f t="shared" si="2133"/>
        <v>0</v>
      </c>
      <c r="G834" s="816">
        <f t="shared" si="2133"/>
        <v>0</v>
      </c>
      <c r="H834" s="816">
        <f t="shared" si="2133"/>
        <v>0</v>
      </c>
      <c r="I834" s="816">
        <f t="shared" si="2133"/>
        <v>0</v>
      </c>
      <c r="J834" s="816">
        <f t="shared" si="2133"/>
        <v>0</v>
      </c>
      <c r="K834" s="816">
        <f t="shared" si="2133"/>
        <v>0</v>
      </c>
      <c r="L834" s="816">
        <f t="shared" si="2133"/>
        <v>0</v>
      </c>
      <c r="M834" s="816">
        <f t="shared" si="2133"/>
        <v>0</v>
      </c>
      <c r="N834" s="816">
        <f t="shared" si="2133"/>
        <v>0</v>
      </c>
      <c r="O834" s="816">
        <f t="shared" si="2133"/>
        <v>0</v>
      </c>
      <c r="P834" s="816">
        <f t="shared" si="2133"/>
        <v>0</v>
      </c>
      <c r="Q834" s="816">
        <f t="shared" si="2133"/>
        <v>0</v>
      </c>
      <c r="R834" s="816">
        <f t="shared" si="2133"/>
        <v>0</v>
      </c>
      <c r="S834" s="815"/>
      <c r="T834" s="816">
        <f t="shared" ref="T834:AJ834" si="2134">SUM(T263)</f>
        <v>0</v>
      </c>
      <c r="U834" s="816">
        <f t="shared" si="2134"/>
        <v>0</v>
      </c>
      <c r="V834" s="816">
        <f t="shared" si="2134"/>
        <v>0</v>
      </c>
      <c r="W834" s="816">
        <f t="shared" si="2134"/>
        <v>0</v>
      </c>
      <c r="X834" s="816">
        <f t="shared" si="2134"/>
        <v>0</v>
      </c>
      <c r="Y834" s="816">
        <f t="shared" si="2134"/>
        <v>0</v>
      </c>
      <c r="Z834" s="816">
        <f t="shared" si="2134"/>
        <v>0</v>
      </c>
      <c r="AA834" s="816">
        <f t="shared" si="2134"/>
        <v>0</v>
      </c>
      <c r="AB834" s="816">
        <f t="shared" si="2134"/>
        <v>0</v>
      </c>
      <c r="AC834" s="816">
        <f t="shared" si="2134"/>
        <v>0</v>
      </c>
      <c r="AD834" s="816">
        <f t="shared" si="2134"/>
        <v>0</v>
      </c>
      <c r="AE834" s="816">
        <f t="shared" si="2134"/>
        <v>0</v>
      </c>
      <c r="AF834" s="816">
        <f t="shared" si="2134"/>
        <v>0</v>
      </c>
      <c r="AG834" s="816">
        <f t="shared" si="2134"/>
        <v>0</v>
      </c>
      <c r="AH834" s="816">
        <f t="shared" si="2134"/>
        <v>0</v>
      </c>
      <c r="AI834" s="816">
        <f t="shared" si="2134"/>
        <v>0</v>
      </c>
      <c r="AJ834" s="816">
        <f t="shared" si="2134"/>
        <v>0</v>
      </c>
      <c r="AK834" s="815"/>
      <c r="AL834" s="816">
        <f t="shared" ref="AL834:BB834" si="2135">SUM(AL263)</f>
        <v>0</v>
      </c>
      <c r="AM834" s="816">
        <f t="shared" si="2135"/>
        <v>0</v>
      </c>
      <c r="AN834" s="816">
        <f t="shared" si="2135"/>
        <v>0</v>
      </c>
      <c r="AO834" s="816">
        <f t="shared" si="2135"/>
        <v>0</v>
      </c>
      <c r="AP834" s="816">
        <f t="shared" si="2135"/>
        <v>0</v>
      </c>
      <c r="AQ834" s="816">
        <f t="shared" si="2135"/>
        <v>0</v>
      </c>
      <c r="AR834" s="816">
        <f t="shared" si="2135"/>
        <v>0</v>
      </c>
      <c r="AS834" s="816">
        <f t="shared" si="2135"/>
        <v>0</v>
      </c>
      <c r="AT834" s="816">
        <f t="shared" si="2135"/>
        <v>0</v>
      </c>
      <c r="AU834" s="816">
        <f t="shared" si="2135"/>
        <v>0</v>
      </c>
      <c r="AV834" s="816">
        <f t="shared" si="2135"/>
        <v>0</v>
      </c>
      <c r="AW834" s="816">
        <f t="shared" si="2135"/>
        <v>0</v>
      </c>
      <c r="AX834" s="816">
        <f t="shared" si="2135"/>
        <v>0</v>
      </c>
      <c r="AY834" s="816">
        <f t="shared" si="2135"/>
        <v>0</v>
      </c>
      <c r="AZ834" s="816">
        <f t="shared" si="2135"/>
        <v>0</v>
      </c>
      <c r="BA834" s="816">
        <f t="shared" si="2135"/>
        <v>0</v>
      </c>
      <c r="BB834" s="816">
        <f t="shared" si="2135"/>
        <v>0</v>
      </c>
      <c r="BC834" s="815"/>
      <c r="BD834" s="816">
        <f t="shared" ref="BD834:BT834" si="2136">SUM(BD263)</f>
        <v>0</v>
      </c>
      <c r="BE834" s="816">
        <f t="shared" si="2136"/>
        <v>0</v>
      </c>
      <c r="BF834" s="816">
        <f t="shared" si="2136"/>
        <v>0</v>
      </c>
      <c r="BG834" s="816">
        <f t="shared" si="2136"/>
        <v>0</v>
      </c>
      <c r="BH834" s="816">
        <f t="shared" si="2136"/>
        <v>0</v>
      </c>
      <c r="BI834" s="816">
        <f t="shared" si="2136"/>
        <v>0</v>
      </c>
      <c r="BJ834" s="816">
        <f t="shared" si="2136"/>
        <v>0</v>
      </c>
      <c r="BK834" s="816">
        <f t="shared" si="2136"/>
        <v>0</v>
      </c>
      <c r="BL834" s="816">
        <f t="shared" si="2136"/>
        <v>0</v>
      </c>
      <c r="BM834" s="816">
        <f t="shared" si="2136"/>
        <v>0</v>
      </c>
      <c r="BN834" s="816">
        <f t="shared" si="2136"/>
        <v>0</v>
      </c>
      <c r="BO834" s="816">
        <f t="shared" si="2136"/>
        <v>0</v>
      </c>
      <c r="BP834" s="816">
        <f t="shared" si="2136"/>
        <v>0</v>
      </c>
      <c r="BQ834" s="816">
        <f t="shared" si="2136"/>
        <v>0</v>
      </c>
      <c r="BR834" s="816">
        <f t="shared" si="2136"/>
        <v>0</v>
      </c>
      <c r="BS834" s="816">
        <f t="shared" si="2136"/>
        <v>0</v>
      </c>
      <c r="BT834" s="816">
        <f t="shared" si="2136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89"/>
        <v>0</v>
      </c>
      <c r="CA834" s="626">
        <f t="shared" si="2090"/>
        <v>0</v>
      </c>
      <c r="CB834" s="626">
        <f t="shared" si="2091"/>
        <v>0</v>
      </c>
      <c r="CC834" s="695">
        <f t="shared" si="2092"/>
        <v>0</v>
      </c>
      <c r="CD834" s="1353">
        <f t="shared" si="2120"/>
        <v>0</v>
      </c>
      <c r="CE834" s="1354">
        <f t="shared" si="2094"/>
        <v>0</v>
      </c>
      <c r="CF834" s="1355">
        <f t="shared" si="2094"/>
        <v>0</v>
      </c>
      <c r="CG834" s="1355">
        <f t="shared" si="2094"/>
        <v>0</v>
      </c>
      <c r="CH834" s="1355">
        <f t="shared" si="2094"/>
        <v>0</v>
      </c>
      <c r="CI834" s="1355">
        <f t="shared" si="2094"/>
        <v>0</v>
      </c>
      <c r="CJ834" s="1355">
        <f t="shared" si="2094"/>
        <v>0</v>
      </c>
      <c r="CK834" s="1356">
        <f t="shared" si="2094"/>
        <v>0</v>
      </c>
      <c r="CL834" s="1356">
        <f t="shared" si="2094"/>
        <v>0</v>
      </c>
      <c r="CM834" s="1356">
        <f t="shared" si="2094"/>
        <v>0</v>
      </c>
      <c r="CN834" s="1355">
        <f t="shared" si="2094"/>
        <v>0</v>
      </c>
      <c r="CO834" s="1355">
        <f t="shared" si="2094"/>
        <v>0</v>
      </c>
      <c r="CP834" s="1355">
        <f t="shared" si="2094"/>
        <v>0</v>
      </c>
      <c r="CQ834" s="1355">
        <f t="shared" si="2094"/>
        <v>0</v>
      </c>
      <c r="CR834" s="1355">
        <f t="shared" si="2094"/>
        <v>0</v>
      </c>
      <c r="CS834" s="1354">
        <f t="shared" si="2094"/>
        <v>0</v>
      </c>
      <c r="CT834" s="1357">
        <f t="shared" si="2094"/>
        <v>0</v>
      </c>
      <c r="CU834" s="540">
        <f t="shared" si="2095"/>
        <v>0</v>
      </c>
      <c r="CV834" s="541">
        <f t="shared" si="2096"/>
        <v>0</v>
      </c>
      <c r="CW834" s="542">
        <f t="shared" si="2097"/>
        <v>0</v>
      </c>
      <c r="CX834" s="542">
        <f t="shared" si="2098"/>
        <v>0</v>
      </c>
      <c r="CY834" s="542">
        <f t="shared" si="2099"/>
        <v>0</v>
      </c>
      <c r="CZ834" s="542">
        <f t="shared" si="2100"/>
        <v>0</v>
      </c>
      <c r="DA834" s="542">
        <f t="shared" si="2101"/>
        <v>0</v>
      </c>
      <c r="DB834" s="543">
        <f t="shared" si="2102"/>
        <v>0</v>
      </c>
      <c r="DC834" s="543">
        <f t="shared" si="2103"/>
        <v>0</v>
      </c>
      <c r="DD834" s="543">
        <f t="shared" si="2104"/>
        <v>0</v>
      </c>
      <c r="DE834" s="542">
        <f t="shared" si="2105"/>
        <v>0</v>
      </c>
      <c r="DF834" s="542">
        <f t="shared" si="2106"/>
        <v>0</v>
      </c>
      <c r="DG834" s="542">
        <f t="shared" si="2107"/>
        <v>0</v>
      </c>
      <c r="DH834" s="542">
        <f t="shared" si="2108"/>
        <v>0</v>
      </c>
      <c r="DI834" s="542">
        <f t="shared" si="2109"/>
        <v>0</v>
      </c>
      <c r="DJ834" s="541">
        <f t="shared" si="2110"/>
        <v>0</v>
      </c>
      <c r="DK834" s="540">
        <f t="shared" si="2111"/>
        <v>0</v>
      </c>
      <c r="DL834" s="657">
        <f t="shared" si="2112"/>
        <v>17</v>
      </c>
      <c r="DM834" s="106">
        <f t="shared" si="2113"/>
        <v>17</v>
      </c>
      <c r="DN834" s="106">
        <f t="shared" si="2114"/>
        <v>17</v>
      </c>
      <c r="DO834" s="106">
        <f t="shared" si="2115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7">SUM(B270)</f>
        <v>0</v>
      </c>
      <c r="C835" s="816">
        <f t="shared" si="2137"/>
        <v>0</v>
      </c>
      <c r="D835" s="816">
        <f t="shared" si="2137"/>
        <v>2.772341813437704E-2</v>
      </c>
      <c r="E835" s="816">
        <f t="shared" si="2137"/>
        <v>0</v>
      </c>
      <c r="F835" s="816">
        <f t="shared" si="2137"/>
        <v>4.4357469015003259E-2</v>
      </c>
      <c r="G835" s="816">
        <f t="shared" si="2137"/>
        <v>0</v>
      </c>
      <c r="H835" s="816">
        <f t="shared" si="2137"/>
        <v>0</v>
      </c>
      <c r="I835" s="816">
        <f t="shared" si="2137"/>
        <v>2.0162485915910574E-2</v>
      </c>
      <c r="J835" s="816">
        <f t="shared" si="2137"/>
        <v>6.3367812878576082E-2</v>
      </c>
      <c r="K835" s="816">
        <f t="shared" si="2137"/>
        <v>0</v>
      </c>
      <c r="L835" s="816">
        <f t="shared" si="2137"/>
        <v>0</v>
      </c>
      <c r="M835" s="816">
        <f t="shared" si="2137"/>
        <v>0</v>
      </c>
      <c r="N835" s="816">
        <f t="shared" si="2137"/>
        <v>0</v>
      </c>
      <c r="O835" s="816">
        <f t="shared" si="2137"/>
        <v>0</v>
      </c>
      <c r="P835" s="816">
        <f t="shared" si="2137"/>
        <v>0</v>
      </c>
      <c r="Q835" s="816">
        <f t="shared" si="2137"/>
        <v>0</v>
      </c>
      <c r="R835" s="816">
        <f t="shared" si="2137"/>
        <v>0</v>
      </c>
      <c r="S835" s="815"/>
      <c r="T835" s="816">
        <f t="shared" ref="T835:AJ835" si="2138">SUM(T270)</f>
        <v>0</v>
      </c>
      <c r="U835" s="816">
        <f t="shared" si="2138"/>
        <v>0</v>
      </c>
      <c r="V835" s="816">
        <f t="shared" si="2138"/>
        <v>2.0162485915910574E-2</v>
      </c>
      <c r="W835" s="816">
        <f t="shared" si="2138"/>
        <v>0</v>
      </c>
      <c r="X835" s="816">
        <f t="shared" si="2138"/>
        <v>0</v>
      </c>
      <c r="Y835" s="816">
        <f t="shared" si="2138"/>
        <v>0</v>
      </c>
      <c r="Z835" s="816">
        <f t="shared" si="2138"/>
        <v>0</v>
      </c>
      <c r="AA835" s="816">
        <f t="shared" si="2138"/>
        <v>0</v>
      </c>
      <c r="AB835" s="816">
        <f t="shared" si="2138"/>
        <v>2.8515515795359242E-2</v>
      </c>
      <c r="AC835" s="816">
        <f t="shared" si="2138"/>
        <v>0</v>
      </c>
      <c r="AD835" s="816">
        <f t="shared" si="2138"/>
        <v>0</v>
      </c>
      <c r="AE835" s="816">
        <f t="shared" si="2138"/>
        <v>0</v>
      </c>
      <c r="AF835" s="816">
        <f t="shared" si="2138"/>
        <v>0</v>
      </c>
      <c r="AG835" s="816">
        <f t="shared" si="2138"/>
        <v>0</v>
      </c>
      <c r="AH835" s="816">
        <f t="shared" si="2138"/>
        <v>0</v>
      </c>
      <c r="AI835" s="816">
        <f t="shared" si="2138"/>
        <v>0</v>
      </c>
      <c r="AJ835" s="816">
        <f t="shared" si="2138"/>
        <v>0</v>
      </c>
      <c r="AK835" s="815"/>
      <c r="AL835" s="816">
        <f t="shared" ref="AL835:BB835" si="2139">SUM(AL270)</f>
        <v>0</v>
      </c>
      <c r="AM835" s="816">
        <f t="shared" si="2139"/>
        <v>0</v>
      </c>
      <c r="AN835" s="816">
        <f t="shared" si="2139"/>
        <v>0</v>
      </c>
      <c r="AO835" s="816">
        <f t="shared" si="2139"/>
        <v>0</v>
      </c>
      <c r="AP835" s="816">
        <f t="shared" si="2139"/>
        <v>0</v>
      </c>
      <c r="AQ835" s="816">
        <f t="shared" si="2139"/>
        <v>0</v>
      </c>
      <c r="AR835" s="816">
        <f t="shared" si="2139"/>
        <v>0</v>
      </c>
      <c r="AS835" s="816">
        <f t="shared" si="2139"/>
        <v>0</v>
      </c>
      <c r="AT835" s="816">
        <f t="shared" si="2139"/>
        <v>0</v>
      </c>
      <c r="AU835" s="816">
        <f t="shared" si="2139"/>
        <v>0</v>
      </c>
      <c r="AV835" s="816">
        <f t="shared" si="2139"/>
        <v>0</v>
      </c>
      <c r="AW835" s="816">
        <f t="shared" si="2139"/>
        <v>0</v>
      </c>
      <c r="AX835" s="816">
        <f t="shared" si="2139"/>
        <v>0</v>
      </c>
      <c r="AY835" s="816">
        <f t="shared" si="2139"/>
        <v>0</v>
      </c>
      <c r="AZ835" s="816">
        <f t="shared" si="2139"/>
        <v>0</v>
      </c>
      <c r="BA835" s="816">
        <f t="shared" si="2139"/>
        <v>0</v>
      </c>
      <c r="BB835" s="816">
        <f t="shared" si="2139"/>
        <v>0</v>
      </c>
      <c r="BC835" s="815"/>
      <c r="BD835" s="816">
        <f t="shared" ref="BD835:BT835" si="2140">SUM(BD270)</f>
        <v>0</v>
      </c>
      <c r="BE835" s="816">
        <f t="shared" si="2140"/>
        <v>0</v>
      </c>
      <c r="BF835" s="816">
        <f t="shared" si="2140"/>
        <v>0</v>
      </c>
      <c r="BG835" s="816">
        <f t="shared" si="2140"/>
        <v>0</v>
      </c>
      <c r="BH835" s="816">
        <f t="shared" si="2140"/>
        <v>0</v>
      </c>
      <c r="BI835" s="816">
        <f t="shared" si="2140"/>
        <v>0</v>
      </c>
      <c r="BJ835" s="816">
        <f t="shared" si="2140"/>
        <v>0</v>
      </c>
      <c r="BK835" s="816">
        <f t="shared" si="2140"/>
        <v>0</v>
      </c>
      <c r="BL835" s="816">
        <f t="shared" si="2140"/>
        <v>0</v>
      </c>
      <c r="BM835" s="816">
        <f t="shared" si="2140"/>
        <v>0</v>
      </c>
      <c r="BN835" s="816">
        <f t="shared" si="2140"/>
        <v>0</v>
      </c>
      <c r="BO835" s="816">
        <f t="shared" si="2140"/>
        <v>0</v>
      </c>
      <c r="BP835" s="816">
        <f t="shared" si="2140"/>
        <v>0</v>
      </c>
      <c r="BQ835" s="816">
        <f t="shared" si="2140"/>
        <v>0</v>
      </c>
      <c r="BR835" s="816">
        <f t="shared" si="2140"/>
        <v>0</v>
      </c>
      <c r="BS835" s="816">
        <f t="shared" si="2140"/>
        <v>0</v>
      </c>
      <c r="BT835" s="816">
        <f t="shared" si="2140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89"/>
        <v>6.149558204352726E-3</v>
      </c>
      <c r="CA835" s="626">
        <f t="shared" si="2090"/>
        <v>1.3441657277273719E-3</v>
      </c>
      <c r="CB835" s="626">
        <f t="shared" si="2091"/>
        <v>0</v>
      </c>
      <c r="CC835" s="695">
        <f t="shared" si="2092"/>
        <v>0</v>
      </c>
      <c r="CD835" s="1353">
        <f t="shared" si="2120"/>
        <v>0</v>
      </c>
      <c r="CE835" s="1354">
        <f t="shared" si="2094"/>
        <v>0</v>
      </c>
      <c r="CF835" s="1355">
        <f t="shared" si="2094"/>
        <v>0</v>
      </c>
      <c r="CG835" s="1355">
        <f t="shared" si="2094"/>
        <v>0</v>
      </c>
      <c r="CH835" s="1355">
        <f t="shared" si="2094"/>
        <v>0</v>
      </c>
      <c r="CI835" s="1355">
        <f t="shared" si="2094"/>
        <v>0</v>
      </c>
      <c r="CJ835" s="1355">
        <f t="shared" si="2094"/>
        <v>0</v>
      </c>
      <c r="CK835" s="1356">
        <f t="shared" si="2094"/>
        <v>0</v>
      </c>
      <c r="CL835" s="1356">
        <f t="shared" si="2094"/>
        <v>0</v>
      </c>
      <c r="CM835" s="1356">
        <f t="shared" si="2094"/>
        <v>0</v>
      </c>
      <c r="CN835" s="1355">
        <f t="shared" si="2094"/>
        <v>0</v>
      </c>
      <c r="CO835" s="1355">
        <f t="shared" si="2094"/>
        <v>0</v>
      </c>
      <c r="CP835" s="1355">
        <f t="shared" si="2094"/>
        <v>0</v>
      </c>
      <c r="CQ835" s="1355">
        <f t="shared" si="2094"/>
        <v>0</v>
      </c>
      <c r="CR835" s="1355">
        <f t="shared" si="2094"/>
        <v>0</v>
      </c>
      <c r="CS835" s="1354">
        <f t="shared" si="2094"/>
        <v>0</v>
      </c>
      <c r="CT835" s="1357">
        <f t="shared" si="2094"/>
        <v>0</v>
      </c>
      <c r="CU835" s="540">
        <f t="shared" si="2095"/>
        <v>0</v>
      </c>
      <c r="CV835" s="541">
        <f t="shared" si="2096"/>
        <v>0</v>
      </c>
      <c r="CW835" s="542">
        <f t="shared" si="2097"/>
        <v>0</v>
      </c>
      <c r="CX835" s="542">
        <f t="shared" si="2098"/>
        <v>0</v>
      </c>
      <c r="CY835" s="542">
        <f t="shared" si="2099"/>
        <v>0</v>
      </c>
      <c r="CZ835" s="542">
        <f t="shared" si="2100"/>
        <v>0</v>
      </c>
      <c r="DA835" s="542">
        <f t="shared" si="2101"/>
        <v>0</v>
      </c>
      <c r="DB835" s="543">
        <f t="shared" si="2102"/>
        <v>0</v>
      </c>
      <c r="DC835" s="543">
        <f t="shared" si="2103"/>
        <v>0</v>
      </c>
      <c r="DD835" s="543">
        <f t="shared" si="2104"/>
        <v>0</v>
      </c>
      <c r="DE835" s="542">
        <f t="shared" si="2105"/>
        <v>0</v>
      </c>
      <c r="DF835" s="542">
        <f t="shared" si="2106"/>
        <v>0</v>
      </c>
      <c r="DG835" s="542">
        <f t="shared" si="2107"/>
        <v>0</v>
      </c>
      <c r="DH835" s="542">
        <f t="shared" si="2108"/>
        <v>0</v>
      </c>
      <c r="DI835" s="542">
        <f t="shared" si="2109"/>
        <v>0</v>
      </c>
      <c r="DJ835" s="541">
        <f t="shared" si="2110"/>
        <v>0</v>
      </c>
      <c r="DK835" s="540">
        <f t="shared" si="2111"/>
        <v>0</v>
      </c>
      <c r="DL835" s="657">
        <f t="shared" si="2112"/>
        <v>17</v>
      </c>
      <c r="DM835" s="106">
        <f t="shared" si="2113"/>
        <v>17</v>
      </c>
      <c r="DN835" s="106">
        <f t="shared" si="2114"/>
        <v>17</v>
      </c>
      <c r="DO835" s="106">
        <f t="shared" si="2115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1">SUM(B277)</f>
        <v>0</v>
      </c>
      <c r="C836" s="816">
        <f t="shared" si="2141"/>
        <v>0.23440313111545988</v>
      </c>
      <c r="D836" s="816">
        <f t="shared" si="2141"/>
        <v>0</v>
      </c>
      <c r="E836" s="816">
        <f t="shared" si="2141"/>
        <v>0</v>
      </c>
      <c r="F836" s="816">
        <f t="shared" si="2141"/>
        <v>6.634050880626223E-2</v>
      </c>
      <c r="G836" s="816">
        <f t="shared" si="2141"/>
        <v>1.5479452054794521E-2</v>
      </c>
      <c r="H836" s="816">
        <f t="shared" si="2141"/>
        <v>0.11056751467710371</v>
      </c>
      <c r="I836" s="816">
        <f t="shared" si="2141"/>
        <v>0</v>
      </c>
      <c r="J836" s="816">
        <f t="shared" si="2141"/>
        <v>0</v>
      </c>
      <c r="K836" s="816">
        <f t="shared" si="2141"/>
        <v>0</v>
      </c>
      <c r="L836" s="816">
        <f t="shared" si="2141"/>
        <v>0</v>
      </c>
      <c r="M836" s="816">
        <f t="shared" si="2141"/>
        <v>0</v>
      </c>
      <c r="N836" s="816">
        <f t="shared" si="2141"/>
        <v>0</v>
      </c>
      <c r="O836" s="816">
        <f t="shared" si="2141"/>
        <v>0</v>
      </c>
      <c r="P836" s="816">
        <f t="shared" si="2141"/>
        <v>0</v>
      </c>
      <c r="Q836" s="816">
        <f t="shared" si="2141"/>
        <v>0</v>
      </c>
      <c r="R836" s="816">
        <f t="shared" si="2141"/>
        <v>0</v>
      </c>
      <c r="S836" s="815"/>
      <c r="T836" s="816">
        <f t="shared" ref="T836:AJ836" si="2142">SUM(T277)</f>
        <v>0</v>
      </c>
      <c r="U836" s="816">
        <f t="shared" si="2142"/>
        <v>0</v>
      </c>
      <c r="V836" s="816">
        <f t="shared" si="2142"/>
        <v>0</v>
      </c>
      <c r="W836" s="816">
        <f t="shared" si="2142"/>
        <v>0</v>
      </c>
      <c r="X836" s="816">
        <f t="shared" si="2142"/>
        <v>1.5479452054794521E-2</v>
      </c>
      <c r="Y836" s="816">
        <f t="shared" si="2142"/>
        <v>0.17690802348336596</v>
      </c>
      <c r="Z836" s="816">
        <f t="shared" si="2142"/>
        <v>0</v>
      </c>
      <c r="AA836" s="816">
        <f t="shared" si="2142"/>
        <v>0</v>
      </c>
      <c r="AB836" s="816">
        <f t="shared" si="2142"/>
        <v>0</v>
      </c>
      <c r="AC836" s="816">
        <f t="shared" si="2142"/>
        <v>0</v>
      </c>
      <c r="AD836" s="816">
        <f t="shared" si="2142"/>
        <v>0</v>
      </c>
      <c r="AE836" s="816">
        <f t="shared" si="2142"/>
        <v>0</v>
      </c>
      <c r="AF836" s="816">
        <f t="shared" si="2142"/>
        <v>0</v>
      </c>
      <c r="AG836" s="816">
        <f t="shared" si="2142"/>
        <v>0</v>
      </c>
      <c r="AH836" s="816">
        <f t="shared" si="2142"/>
        <v>0</v>
      </c>
      <c r="AI836" s="816">
        <f t="shared" si="2142"/>
        <v>0</v>
      </c>
      <c r="AJ836" s="816">
        <f t="shared" si="2142"/>
        <v>0</v>
      </c>
      <c r="AK836" s="815"/>
      <c r="AL836" s="816">
        <f t="shared" ref="AL836:BB836" si="2143">SUM(AL277)</f>
        <v>0</v>
      </c>
      <c r="AM836" s="816">
        <f t="shared" si="2143"/>
        <v>0</v>
      </c>
      <c r="AN836" s="816">
        <f t="shared" si="2143"/>
        <v>0</v>
      </c>
      <c r="AO836" s="816">
        <f t="shared" si="2143"/>
        <v>0</v>
      </c>
      <c r="AP836" s="816">
        <f t="shared" si="2143"/>
        <v>0</v>
      </c>
      <c r="AQ836" s="816">
        <f t="shared" si="2143"/>
        <v>0</v>
      </c>
      <c r="AR836" s="816">
        <f t="shared" si="2143"/>
        <v>0</v>
      </c>
      <c r="AS836" s="816">
        <f t="shared" si="2143"/>
        <v>1.8427919112850619E-2</v>
      </c>
      <c r="AT836" s="816">
        <f t="shared" si="2143"/>
        <v>0</v>
      </c>
      <c r="AU836" s="816">
        <f t="shared" si="2143"/>
        <v>0</v>
      </c>
      <c r="AV836" s="816">
        <f t="shared" si="2143"/>
        <v>0</v>
      </c>
      <c r="AW836" s="816">
        <f t="shared" si="2143"/>
        <v>0</v>
      </c>
      <c r="AX836" s="816">
        <f t="shared" si="2143"/>
        <v>0</v>
      </c>
      <c r="AY836" s="816">
        <f t="shared" si="2143"/>
        <v>0</v>
      </c>
      <c r="AZ836" s="816">
        <f t="shared" si="2143"/>
        <v>0</v>
      </c>
      <c r="BA836" s="816">
        <f t="shared" si="2143"/>
        <v>0</v>
      </c>
      <c r="BB836" s="816">
        <f t="shared" si="2143"/>
        <v>0</v>
      </c>
      <c r="BC836" s="815"/>
      <c r="BD836" s="816">
        <f t="shared" ref="BD836:BT836" si="2144">SUM(BD277)</f>
        <v>0</v>
      </c>
      <c r="BE836" s="816">
        <f t="shared" si="2144"/>
        <v>7.7397260273972604E-2</v>
      </c>
      <c r="BF836" s="816">
        <f t="shared" si="2144"/>
        <v>0</v>
      </c>
      <c r="BG836" s="816">
        <f t="shared" si="2144"/>
        <v>0</v>
      </c>
      <c r="BH836" s="816">
        <f t="shared" si="2144"/>
        <v>0</v>
      </c>
      <c r="BI836" s="816">
        <f t="shared" si="2144"/>
        <v>0</v>
      </c>
      <c r="BJ836" s="816">
        <f t="shared" si="2144"/>
        <v>0</v>
      </c>
      <c r="BK836" s="816">
        <f t="shared" si="2144"/>
        <v>3.6855838225701237E-2</v>
      </c>
      <c r="BL836" s="816">
        <f t="shared" si="2144"/>
        <v>1.7690802348336598E-2</v>
      </c>
      <c r="BM836" s="816">
        <f t="shared" si="2144"/>
        <v>0</v>
      </c>
      <c r="BN836" s="816">
        <f t="shared" si="2144"/>
        <v>0</v>
      </c>
      <c r="BO836" s="816">
        <f t="shared" si="2144"/>
        <v>0</v>
      </c>
      <c r="BP836" s="816">
        <f t="shared" si="2144"/>
        <v>0</v>
      </c>
      <c r="BQ836" s="816">
        <f t="shared" si="2144"/>
        <v>0</v>
      </c>
      <c r="BR836" s="816">
        <f t="shared" si="2144"/>
        <v>0</v>
      </c>
      <c r="BS836" s="816">
        <f t="shared" si="2144"/>
        <v>0</v>
      </c>
      <c r="BT836" s="816">
        <f t="shared" si="2144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89"/>
        <v>1.2825831702544031E-2</v>
      </c>
      <c r="CA836" s="626">
        <f t="shared" si="2090"/>
        <v>1.0319634703196356E-3</v>
      </c>
      <c r="CB836" s="626">
        <f t="shared" si="2091"/>
        <v>0</v>
      </c>
      <c r="CC836" s="695">
        <f t="shared" si="2092"/>
        <v>3.6364427049358559E-3</v>
      </c>
      <c r="CD836" s="1353">
        <f t="shared" si="2120"/>
        <v>0</v>
      </c>
      <c r="CE836" s="1354">
        <f t="shared" si="2094"/>
        <v>0</v>
      </c>
      <c r="CF836" s="1355">
        <f t="shared" si="2094"/>
        <v>0</v>
      </c>
      <c r="CG836" s="1355">
        <f t="shared" si="2094"/>
        <v>0</v>
      </c>
      <c r="CH836" s="1355">
        <f t="shared" si="2094"/>
        <v>0</v>
      </c>
      <c r="CI836" s="1355">
        <f t="shared" si="2094"/>
        <v>0</v>
      </c>
      <c r="CJ836" s="1355">
        <f t="shared" si="2094"/>
        <v>0</v>
      </c>
      <c r="CK836" s="1356">
        <f t="shared" si="2094"/>
        <v>0</v>
      </c>
      <c r="CL836" s="1356">
        <f t="shared" si="2094"/>
        <v>0</v>
      </c>
      <c r="CM836" s="1356">
        <f t="shared" si="2094"/>
        <v>0</v>
      </c>
      <c r="CN836" s="1355">
        <f t="shared" si="2094"/>
        <v>0</v>
      </c>
      <c r="CO836" s="1355">
        <f t="shared" si="2094"/>
        <v>0</v>
      </c>
      <c r="CP836" s="1355">
        <f t="shared" si="2094"/>
        <v>0</v>
      </c>
      <c r="CQ836" s="1355">
        <f t="shared" si="2094"/>
        <v>0</v>
      </c>
      <c r="CR836" s="1355">
        <f t="shared" si="2094"/>
        <v>1.7690802348336598E-2</v>
      </c>
      <c r="CS836" s="1354">
        <f t="shared" si="2094"/>
        <v>3.6855838225701237E-2</v>
      </c>
      <c r="CT836" s="1357">
        <f t="shared" si="2094"/>
        <v>7.7397260273972604E-2</v>
      </c>
      <c r="CU836" s="540">
        <f t="shared" si="2095"/>
        <v>0</v>
      </c>
      <c r="CV836" s="541">
        <f t="shared" si="2096"/>
        <v>0</v>
      </c>
      <c r="CW836" s="542">
        <f t="shared" si="2097"/>
        <v>0</v>
      </c>
      <c r="CX836" s="542">
        <f t="shared" si="2098"/>
        <v>0</v>
      </c>
      <c r="CY836" s="542">
        <f t="shared" si="2099"/>
        <v>0</v>
      </c>
      <c r="CZ836" s="542">
        <f t="shared" si="2100"/>
        <v>0</v>
      </c>
      <c r="DA836" s="542">
        <f t="shared" si="2101"/>
        <v>0</v>
      </c>
      <c r="DB836" s="543">
        <f t="shared" si="2102"/>
        <v>0</v>
      </c>
      <c r="DC836" s="543">
        <f t="shared" si="2103"/>
        <v>0</v>
      </c>
      <c r="DD836" s="543">
        <f t="shared" si="2104"/>
        <v>0</v>
      </c>
      <c r="DE836" s="542">
        <f t="shared" si="2105"/>
        <v>0</v>
      </c>
      <c r="DF836" s="542">
        <f t="shared" si="2106"/>
        <v>0</v>
      </c>
      <c r="DG836" s="542">
        <f t="shared" si="2107"/>
        <v>0</v>
      </c>
      <c r="DH836" s="542">
        <f t="shared" si="2108"/>
        <v>0</v>
      </c>
      <c r="DI836" s="542">
        <f t="shared" si="2109"/>
        <v>1.7690802348336598E-2</v>
      </c>
      <c r="DJ836" s="541">
        <f t="shared" si="2110"/>
        <v>3.6855838225701237E-2</v>
      </c>
      <c r="DK836" s="540">
        <f t="shared" si="2111"/>
        <v>7.7397260273972604E-2</v>
      </c>
      <c r="DL836" s="657">
        <f t="shared" si="2112"/>
        <v>17</v>
      </c>
      <c r="DM836" s="106">
        <f t="shared" si="2113"/>
        <v>17</v>
      </c>
      <c r="DN836" s="106">
        <f t="shared" si="2114"/>
        <v>17</v>
      </c>
      <c r="DO836" s="106">
        <f t="shared" si="2115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5">SUM(B284)</f>
        <v>0</v>
      </c>
      <c r="C837" s="816">
        <f t="shared" si="2145"/>
        <v>0</v>
      </c>
      <c r="D837" s="816">
        <f t="shared" si="2145"/>
        <v>0</v>
      </c>
      <c r="E837" s="816">
        <f t="shared" si="2145"/>
        <v>0</v>
      </c>
      <c r="F837" s="816">
        <f t="shared" si="2145"/>
        <v>0</v>
      </c>
      <c r="G837" s="816">
        <f t="shared" si="2145"/>
        <v>0</v>
      </c>
      <c r="H837" s="816">
        <f t="shared" si="2145"/>
        <v>0</v>
      </c>
      <c r="I837" s="816">
        <f t="shared" si="2145"/>
        <v>0</v>
      </c>
      <c r="J837" s="816">
        <f t="shared" si="2145"/>
        <v>0</v>
      </c>
      <c r="K837" s="816">
        <f t="shared" si="2145"/>
        <v>0</v>
      </c>
      <c r="L837" s="816">
        <f t="shared" si="2145"/>
        <v>0</v>
      </c>
      <c r="M837" s="816">
        <f t="shared" si="2145"/>
        <v>0</v>
      </c>
      <c r="N837" s="816">
        <f t="shared" si="2145"/>
        <v>0</v>
      </c>
      <c r="O837" s="816">
        <f t="shared" si="2145"/>
        <v>0</v>
      </c>
      <c r="P837" s="816">
        <f t="shared" si="2145"/>
        <v>0</v>
      </c>
      <c r="Q837" s="816">
        <f t="shared" si="2145"/>
        <v>0</v>
      </c>
      <c r="R837" s="816">
        <f t="shared" si="2145"/>
        <v>0</v>
      </c>
      <c r="S837" s="815"/>
      <c r="T837" s="816">
        <f t="shared" ref="T837:AJ837" si="2146">SUM(T284)</f>
        <v>0</v>
      </c>
      <c r="U837" s="816">
        <f t="shared" si="2146"/>
        <v>0</v>
      </c>
      <c r="V837" s="816">
        <f t="shared" si="2146"/>
        <v>0</v>
      </c>
      <c r="W837" s="816">
        <f t="shared" si="2146"/>
        <v>0</v>
      </c>
      <c r="X837" s="816">
        <f t="shared" si="2146"/>
        <v>0</v>
      </c>
      <c r="Y837" s="816">
        <f t="shared" si="2146"/>
        <v>0</v>
      </c>
      <c r="Z837" s="816">
        <f t="shared" si="2146"/>
        <v>0</v>
      </c>
      <c r="AA837" s="816">
        <f t="shared" si="2146"/>
        <v>0</v>
      </c>
      <c r="AB837" s="816">
        <f t="shared" si="2146"/>
        <v>0</v>
      </c>
      <c r="AC837" s="816">
        <f t="shared" si="2146"/>
        <v>0</v>
      </c>
      <c r="AD837" s="816">
        <f t="shared" si="2146"/>
        <v>0</v>
      </c>
      <c r="AE837" s="816">
        <f t="shared" si="2146"/>
        <v>0</v>
      </c>
      <c r="AF837" s="816">
        <f t="shared" si="2146"/>
        <v>0</v>
      </c>
      <c r="AG837" s="816">
        <f t="shared" si="2146"/>
        <v>0</v>
      </c>
      <c r="AH837" s="816">
        <f t="shared" si="2146"/>
        <v>0</v>
      </c>
      <c r="AI837" s="816">
        <f t="shared" si="2146"/>
        <v>0</v>
      </c>
      <c r="AJ837" s="816">
        <f t="shared" si="2146"/>
        <v>0</v>
      </c>
      <c r="AK837" s="815"/>
      <c r="AL837" s="816">
        <f t="shared" ref="AL837:BB837" si="2147">SUM(AL284)</f>
        <v>0</v>
      </c>
      <c r="AM837" s="816">
        <f t="shared" si="2147"/>
        <v>0</v>
      </c>
      <c r="AN837" s="816">
        <f t="shared" si="2147"/>
        <v>0</v>
      </c>
      <c r="AO837" s="816">
        <f t="shared" si="2147"/>
        <v>0</v>
      </c>
      <c r="AP837" s="816">
        <f t="shared" si="2147"/>
        <v>0</v>
      </c>
      <c r="AQ837" s="816">
        <f t="shared" si="2147"/>
        <v>0</v>
      </c>
      <c r="AR837" s="816">
        <f t="shared" si="2147"/>
        <v>0</v>
      </c>
      <c r="AS837" s="816">
        <f t="shared" si="2147"/>
        <v>0</v>
      </c>
      <c r="AT837" s="816">
        <f t="shared" si="2147"/>
        <v>0</v>
      </c>
      <c r="AU837" s="816">
        <f t="shared" si="2147"/>
        <v>0</v>
      </c>
      <c r="AV837" s="816">
        <f t="shared" si="2147"/>
        <v>0</v>
      </c>
      <c r="AW837" s="816">
        <f t="shared" si="2147"/>
        <v>0</v>
      </c>
      <c r="AX837" s="816">
        <f t="shared" si="2147"/>
        <v>0</v>
      </c>
      <c r="AY837" s="816">
        <f t="shared" si="2147"/>
        <v>0</v>
      </c>
      <c r="AZ837" s="816">
        <f t="shared" si="2147"/>
        <v>0</v>
      </c>
      <c r="BA837" s="816">
        <f t="shared" si="2147"/>
        <v>0</v>
      </c>
      <c r="BB837" s="816">
        <f t="shared" si="2147"/>
        <v>0</v>
      </c>
      <c r="BC837" s="815"/>
      <c r="BD837" s="816">
        <f t="shared" ref="BD837:BT837" si="2148">SUM(BD284)</f>
        <v>0</v>
      </c>
      <c r="BE837" s="816">
        <f t="shared" si="2148"/>
        <v>0</v>
      </c>
      <c r="BF837" s="816">
        <f t="shared" si="2148"/>
        <v>0</v>
      </c>
      <c r="BG837" s="816">
        <f t="shared" si="2148"/>
        <v>0</v>
      </c>
      <c r="BH837" s="816">
        <f t="shared" si="2148"/>
        <v>0</v>
      </c>
      <c r="BI837" s="816">
        <f t="shared" si="2148"/>
        <v>0</v>
      </c>
      <c r="BJ837" s="816">
        <f t="shared" si="2148"/>
        <v>0</v>
      </c>
      <c r="BK837" s="816">
        <f t="shared" si="2148"/>
        <v>0</v>
      </c>
      <c r="BL837" s="816">
        <f t="shared" si="2148"/>
        <v>0</v>
      </c>
      <c r="BM837" s="816">
        <f t="shared" si="2148"/>
        <v>0</v>
      </c>
      <c r="BN837" s="816">
        <f t="shared" si="2148"/>
        <v>0</v>
      </c>
      <c r="BO837" s="816">
        <f t="shared" si="2148"/>
        <v>0</v>
      </c>
      <c r="BP837" s="816">
        <f t="shared" si="2148"/>
        <v>0</v>
      </c>
      <c r="BQ837" s="816">
        <f t="shared" si="2148"/>
        <v>0</v>
      </c>
      <c r="BR837" s="816">
        <f t="shared" si="2148"/>
        <v>0</v>
      </c>
      <c r="BS837" s="816">
        <f t="shared" si="2148"/>
        <v>0</v>
      </c>
      <c r="BT837" s="816">
        <f t="shared" si="2148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89"/>
        <v>0</v>
      </c>
      <c r="CA837" s="626">
        <f t="shared" si="2090"/>
        <v>0</v>
      </c>
      <c r="CB837" s="626">
        <f t="shared" si="2091"/>
        <v>0</v>
      </c>
      <c r="CC837" s="695">
        <f t="shared" si="2092"/>
        <v>0</v>
      </c>
      <c r="CD837" s="1353">
        <f t="shared" si="2120"/>
        <v>0</v>
      </c>
      <c r="CE837" s="1354">
        <f t="shared" si="2094"/>
        <v>0</v>
      </c>
      <c r="CF837" s="1355">
        <f t="shared" si="2094"/>
        <v>0</v>
      </c>
      <c r="CG837" s="1355">
        <f t="shared" si="2094"/>
        <v>0</v>
      </c>
      <c r="CH837" s="1355">
        <f t="shared" si="2094"/>
        <v>0</v>
      </c>
      <c r="CI837" s="1355">
        <f t="shared" si="2094"/>
        <v>0</v>
      </c>
      <c r="CJ837" s="1355">
        <f t="shared" si="2094"/>
        <v>0</v>
      </c>
      <c r="CK837" s="1356">
        <f t="shared" si="2094"/>
        <v>0</v>
      </c>
      <c r="CL837" s="1356">
        <f t="shared" si="2094"/>
        <v>0</v>
      </c>
      <c r="CM837" s="1356">
        <f t="shared" si="2094"/>
        <v>0</v>
      </c>
      <c r="CN837" s="1355">
        <f t="shared" si="2094"/>
        <v>0</v>
      </c>
      <c r="CO837" s="1355">
        <f t="shared" si="2094"/>
        <v>0</v>
      </c>
      <c r="CP837" s="1355">
        <f t="shared" si="2094"/>
        <v>0</v>
      </c>
      <c r="CQ837" s="1355">
        <f t="shared" si="2094"/>
        <v>0</v>
      </c>
      <c r="CR837" s="1355">
        <f t="shared" si="2094"/>
        <v>0</v>
      </c>
      <c r="CS837" s="1354">
        <f t="shared" si="2094"/>
        <v>0</v>
      </c>
      <c r="CT837" s="1357">
        <f t="shared" si="2094"/>
        <v>0</v>
      </c>
      <c r="CU837" s="540">
        <f t="shared" si="2095"/>
        <v>0</v>
      </c>
      <c r="CV837" s="541">
        <f t="shared" si="2096"/>
        <v>0</v>
      </c>
      <c r="CW837" s="542">
        <f t="shared" si="2097"/>
        <v>0</v>
      </c>
      <c r="CX837" s="542">
        <f t="shared" si="2098"/>
        <v>0</v>
      </c>
      <c r="CY837" s="542">
        <f t="shared" si="2099"/>
        <v>0</v>
      </c>
      <c r="CZ837" s="542">
        <f t="shared" si="2100"/>
        <v>0</v>
      </c>
      <c r="DA837" s="542">
        <f t="shared" si="2101"/>
        <v>0</v>
      </c>
      <c r="DB837" s="543">
        <f t="shared" si="2102"/>
        <v>0</v>
      </c>
      <c r="DC837" s="543">
        <f t="shared" si="2103"/>
        <v>0</v>
      </c>
      <c r="DD837" s="543">
        <f t="shared" si="2104"/>
        <v>0</v>
      </c>
      <c r="DE837" s="542">
        <f t="shared" si="2105"/>
        <v>0</v>
      </c>
      <c r="DF837" s="542">
        <f t="shared" si="2106"/>
        <v>0</v>
      </c>
      <c r="DG837" s="542">
        <f t="shared" si="2107"/>
        <v>0</v>
      </c>
      <c r="DH837" s="542">
        <f t="shared" si="2108"/>
        <v>0</v>
      </c>
      <c r="DI837" s="542">
        <f t="shared" si="2109"/>
        <v>0</v>
      </c>
      <c r="DJ837" s="541">
        <f t="shared" si="2110"/>
        <v>0</v>
      </c>
      <c r="DK837" s="540">
        <f t="shared" si="2111"/>
        <v>0</v>
      </c>
      <c r="DL837" s="657">
        <f t="shared" si="2112"/>
        <v>17</v>
      </c>
      <c r="DM837" s="106">
        <f t="shared" si="2113"/>
        <v>17</v>
      </c>
      <c r="DN837" s="106">
        <f t="shared" si="2114"/>
        <v>17</v>
      </c>
      <c r="DO837" s="106">
        <f t="shared" si="2115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49">SUM(B291)</f>
        <v>0</v>
      </c>
      <c r="C838" s="816">
        <f t="shared" si="2149"/>
        <v>0</v>
      </c>
      <c r="D838" s="816">
        <f t="shared" si="2149"/>
        <v>0</v>
      </c>
      <c r="E838" s="816">
        <f t="shared" si="2149"/>
        <v>0</v>
      </c>
      <c r="F838" s="816">
        <f t="shared" si="2149"/>
        <v>0</v>
      </c>
      <c r="G838" s="816">
        <f t="shared" si="2149"/>
        <v>0</v>
      </c>
      <c r="H838" s="816">
        <f t="shared" si="2149"/>
        <v>0</v>
      </c>
      <c r="I838" s="816">
        <f t="shared" si="2149"/>
        <v>0</v>
      </c>
      <c r="J838" s="816">
        <f t="shared" si="2149"/>
        <v>0</v>
      </c>
      <c r="K838" s="816">
        <f t="shared" si="2149"/>
        <v>0</v>
      </c>
      <c r="L838" s="816">
        <f t="shared" si="2149"/>
        <v>0</v>
      </c>
      <c r="M838" s="816">
        <f t="shared" si="2149"/>
        <v>0</v>
      </c>
      <c r="N838" s="816">
        <f t="shared" si="2149"/>
        <v>0</v>
      </c>
      <c r="O838" s="816">
        <f t="shared" si="2149"/>
        <v>0</v>
      </c>
      <c r="P838" s="816">
        <f t="shared" si="2149"/>
        <v>0</v>
      </c>
      <c r="Q838" s="816">
        <f t="shared" si="2149"/>
        <v>0</v>
      </c>
      <c r="R838" s="816">
        <f t="shared" si="2149"/>
        <v>0</v>
      </c>
      <c r="S838" s="815"/>
      <c r="T838" s="816">
        <f t="shared" ref="T838:AJ838" si="2150">SUM(T291)</f>
        <v>0</v>
      </c>
      <c r="U838" s="816">
        <f t="shared" si="2150"/>
        <v>0</v>
      </c>
      <c r="V838" s="816">
        <f t="shared" si="2150"/>
        <v>0</v>
      </c>
      <c r="W838" s="816">
        <f t="shared" si="2150"/>
        <v>0</v>
      </c>
      <c r="X838" s="816">
        <f t="shared" si="2150"/>
        <v>0</v>
      </c>
      <c r="Y838" s="816">
        <f t="shared" si="2150"/>
        <v>0</v>
      </c>
      <c r="Z838" s="816">
        <f t="shared" si="2150"/>
        <v>0</v>
      </c>
      <c r="AA838" s="816">
        <f t="shared" si="2150"/>
        <v>0</v>
      </c>
      <c r="AB838" s="816">
        <f t="shared" si="2150"/>
        <v>0</v>
      </c>
      <c r="AC838" s="816">
        <f t="shared" si="2150"/>
        <v>0</v>
      </c>
      <c r="AD838" s="816">
        <f t="shared" si="2150"/>
        <v>0</v>
      </c>
      <c r="AE838" s="816">
        <f t="shared" si="2150"/>
        <v>0</v>
      </c>
      <c r="AF838" s="816">
        <f t="shared" si="2150"/>
        <v>0</v>
      </c>
      <c r="AG838" s="816">
        <f t="shared" si="2150"/>
        <v>0</v>
      </c>
      <c r="AH838" s="816">
        <f t="shared" si="2150"/>
        <v>0</v>
      </c>
      <c r="AI838" s="816">
        <f t="shared" si="2150"/>
        <v>0</v>
      </c>
      <c r="AJ838" s="816">
        <f t="shared" si="2150"/>
        <v>0</v>
      </c>
      <c r="AK838" s="815"/>
      <c r="AL838" s="816">
        <f t="shared" ref="AL838:BB838" si="2151">SUM(AL291)</f>
        <v>0</v>
      </c>
      <c r="AM838" s="816">
        <f t="shared" si="2151"/>
        <v>0</v>
      </c>
      <c r="AN838" s="816">
        <f t="shared" si="2151"/>
        <v>0</v>
      </c>
      <c r="AO838" s="816">
        <f t="shared" si="2151"/>
        <v>0</v>
      </c>
      <c r="AP838" s="816">
        <f t="shared" si="2151"/>
        <v>0</v>
      </c>
      <c r="AQ838" s="816">
        <f t="shared" si="2151"/>
        <v>0</v>
      </c>
      <c r="AR838" s="816">
        <f t="shared" si="2151"/>
        <v>0</v>
      </c>
      <c r="AS838" s="816">
        <f t="shared" si="2151"/>
        <v>0</v>
      </c>
      <c r="AT838" s="816">
        <f t="shared" si="2151"/>
        <v>0</v>
      </c>
      <c r="AU838" s="816">
        <f t="shared" si="2151"/>
        <v>0</v>
      </c>
      <c r="AV838" s="816">
        <f t="shared" si="2151"/>
        <v>0</v>
      </c>
      <c r="AW838" s="816">
        <f t="shared" si="2151"/>
        <v>0</v>
      </c>
      <c r="AX838" s="816">
        <f t="shared" si="2151"/>
        <v>0</v>
      </c>
      <c r="AY838" s="816">
        <f t="shared" si="2151"/>
        <v>0</v>
      </c>
      <c r="AZ838" s="816">
        <f t="shared" si="2151"/>
        <v>0</v>
      </c>
      <c r="BA838" s="816">
        <f t="shared" si="2151"/>
        <v>0</v>
      </c>
      <c r="BB838" s="816">
        <f t="shared" si="2151"/>
        <v>0</v>
      </c>
      <c r="BC838" s="815"/>
      <c r="BD838" s="816">
        <f t="shared" ref="BD838:BT838" si="2152">SUM(BD291)</f>
        <v>0</v>
      </c>
      <c r="BE838" s="816">
        <f t="shared" si="2152"/>
        <v>0</v>
      </c>
      <c r="BF838" s="816">
        <f t="shared" si="2152"/>
        <v>0</v>
      </c>
      <c r="BG838" s="816">
        <f t="shared" si="2152"/>
        <v>0</v>
      </c>
      <c r="BH838" s="816">
        <f t="shared" si="2152"/>
        <v>0</v>
      </c>
      <c r="BI838" s="816">
        <f t="shared" si="2152"/>
        <v>0</v>
      </c>
      <c r="BJ838" s="816">
        <f t="shared" si="2152"/>
        <v>0</v>
      </c>
      <c r="BK838" s="816">
        <f t="shared" si="2152"/>
        <v>0</v>
      </c>
      <c r="BL838" s="816">
        <f t="shared" si="2152"/>
        <v>0</v>
      </c>
      <c r="BM838" s="816">
        <f t="shared" si="2152"/>
        <v>0</v>
      </c>
      <c r="BN838" s="816">
        <f t="shared" si="2152"/>
        <v>0</v>
      </c>
      <c r="BO838" s="816">
        <f t="shared" si="2152"/>
        <v>0</v>
      </c>
      <c r="BP838" s="816">
        <f t="shared" si="2152"/>
        <v>0</v>
      </c>
      <c r="BQ838" s="816">
        <f t="shared" si="2152"/>
        <v>0</v>
      </c>
      <c r="BR838" s="816">
        <f t="shared" si="2152"/>
        <v>0</v>
      </c>
      <c r="BS838" s="816">
        <f t="shared" si="2152"/>
        <v>0</v>
      </c>
      <c r="BT838" s="816">
        <f t="shared" si="2152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89"/>
        <v>0</v>
      </c>
      <c r="CA838" s="626">
        <f t="shared" si="2090"/>
        <v>0</v>
      </c>
      <c r="CB838" s="626">
        <f t="shared" si="2091"/>
        <v>0</v>
      </c>
      <c r="CC838" s="695">
        <f t="shared" si="2092"/>
        <v>0</v>
      </c>
      <c r="CD838" s="1353">
        <f t="shared" si="2120"/>
        <v>0</v>
      </c>
      <c r="CE838" s="1354">
        <f t="shared" si="2094"/>
        <v>0</v>
      </c>
      <c r="CF838" s="1355">
        <f t="shared" si="2094"/>
        <v>0</v>
      </c>
      <c r="CG838" s="1355">
        <f t="shared" si="2094"/>
        <v>0</v>
      </c>
      <c r="CH838" s="1355">
        <f t="shared" si="2094"/>
        <v>0</v>
      </c>
      <c r="CI838" s="1355">
        <f t="shared" si="2094"/>
        <v>0</v>
      </c>
      <c r="CJ838" s="1355">
        <f t="shared" si="2094"/>
        <v>0</v>
      </c>
      <c r="CK838" s="1356">
        <f t="shared" si="2094"/>
        <v>0</v>
      </c>
      <c r="CL838" s="1356">
        <f t="shared" si="2094"/>
        <v>0</v>
      </c>
      <c r="CM838" s="1356">
        <f t="shared" si="2094"/>
        <v>0</v>
      </c>
      <c r="CN838" s="1355">
        <f t="shared" si="2094"/>
        <v>0</v>
      </c>
      <c r="CO838" s="1355">
        <f t="shared" si="2094"/>
        <v>0</v>
      </c>
      <c r="CP838" s="1355">
        <f t="shared" si="2094"/>
        <v>0</v>
      </c>
      <c r="CQ838" s="1355">
        <f t="shared" si="2094"/>
        <v>0</v>
      </c>
      <c r="CR838" s="1355">
        <f t="shared" si="2094"/>
        <v>0</v>
      </c>
      <c r="CS838" s="1354">
        <f t="shared" si="2094"/>
        <v>0</v>
      </c>
      <c r="CT838" s="1357">
        <f t="shared" si="2094"/>
        <v>0</v>
      </c>
      <c r="CU838" s="540">
        <f t="shared" si="2095"/>
        <v>0</v>
      </c>
      <c r="CV838" s="541">
        <f t="shared" si="2096"/>
        <v>0</v>
      </c>
      <c r="CW838" s="542">
        <f t="shared" si="2097"/>
        <v>0</v>
      </c>
      <c r="CX838" s="542">
        <f t="shared" si="2098"/>
        <v>0</v>
      </c>
      <c r="CY838" s="542">
        <f t="shared" si="2099"/>
        <v>0</v>
      </c>
      <c r="CZ838" s="542">
        <f t="shared" si="2100"/>
        <v>0</v>
      </c>
      <c r="DA838" s="542">
        <f t="shared" si="2101"/>
        <v>0</v>
      </c>
      <c r="DB838" s="543">
        <f t="shared" si="2102"/>
        <v>0</v>
      </c>
      <c r="DC838" s="543">
        <f t="shared" si="2103"/>
        <v>0</v>
      </c>
      <c r="DD838" s="543">
        <f t="shared" si="2104"/>
        <v>0</v>
      </c>
      <c r="DE838" s="542">
        <f t="shared" si="2105"/>
        <v>0</v>
      </c>
      <c r="DF838" s="542">
        <f t="shared" si="2106"/>
        <v>0</v>
      </c>
      <c r="DG838" s="542">
        <f t="shared" si="2107"/>
        <v>0</v>
      </c>
      <c r="DH838" s="542">
        <f t="shared" si="2108"/>
        <v>0</v>
      </c>
      <c r="DI838" s="542">
        <f t="shared" si="2109"/>
        <v>0</v>
      </c>
      <c r="DJ838" s="541">
        <f t="shared" si="2110"/>
        <v>0</v>
      </c>
      <c r="DK838" s="540">
        <f t="shared" si="2111"/>
        <v>0</v>
      </c>
      <c r="DL838" s="657">
        <f t="shared" si="2112"/>
        <v>17</v>
      </c>
      <c r="DM838" s="106">
        <f t="shared" si="2113"/>
        <v>17</v>
      </c>
      <c r="DN838" s="106">
        <f t="shared" si="2114"/>
        <v>17</v>
      </c>
      <c r="DO838" s="106">
        <f t="shared" si="2115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3">SUM(B298)</f>
        <v>0</v>
      </c>
      <c r="C839" s="816">
        <f t="shared" si="2153"/>
        <v>0</v>
      </c>
      <c r="D839" s="816">
        <f t="shared" si="2153"/>
        <v>0</v>
      </c>
      <c r="E839" s="816">
        <f t="shared" si="2153"/>
        <v>0</v>
      </c>
      <c r="F839" s="816">
        <f t="shared" si="2153"/>
        <v>0</v>
      </c>
      <c r="G839" s="816">
        <f t="shared" si="2153"/>
        <v>0</v>
      </c>
      <c r="H839" s="816">
        <f t="shared" si="2153"/>
        <v>0</v>
      </c>
      <c r="I839" s="816">
        <f t="shared" si="2153"/>
        <v>0</v>
      </c>
      <c r="J839" s="816">
        <f t="shared" si="2153"/>
        <v>0</v>
      </c>
      <c r="K839" s="816">
        <f t="shared" si="2153"/>
        <v>0</v>
      </c>
      <c r="L839" s="816">
        <f t="shared" si="2153"/>
        <v>0</v>
      </c>
      <c r="M839" s="816">
        <f t="shared" si="2153"/>
        <v>0</v>
      </c>
      <c r="N839" s="816">
        <f t="shared" si="2153"/>
        <v>0</v>
      </c>
      <c r="O839" s="816">
        <f t="shared" si="2153"/>
        <v>0</v>
      </c>
      <c r="P839" s="816">
        <f t="shared" si="2153"/>
        <v>0</v>
      </c>
      <c r="Q839" s="816">
        <f t="shared" si="2153"/>
        <v>0</v>
      </c>
      <c r="R839" s="816">
        <f t="shared" si="2153"/>
        <v>0</v>
      </c>
      <c r="S839" s="815"/>
      <c r="T839" s="816">
        <f t="shared" ref="T839:AJ839" si="2154">SUM(T298)</f>
        <v>0</v>
      </c>
      <c r="U839" s="816">
        <f t="shared" si="2154"/>
        <v>0</v>
      </c>
      <c r="V839" s="816">
        <f t="shared" si="2154"/>
        <v>0</v>
      </c>
      <c r="W839" s="816">
        <f t="shared" si="2154"/>
        <v>0</v>
      </c>
      <c r="X839" s="816">
        <f t="shared" si="2154"/>
        <v>0</v>
      </c>
      <c r="Y839" s="816">
        <f t="shared" si="2154"/>
        <v>0</v>
      </c>
      <c r="Z839" s="816">
        <f t="shared" si="2154"/>
        <v>0</v>
      </c>
      <c r="AA839" s="816">
        <f t="shared" si="2154"/>
        <v>0</v>
      </c>
      <c r="AB839" s="816">
        <f t="shared" si="2154"/>
        <v>0</v>
      </c>
      <c r="AC839" s="816">
        <f t="shared" si="2154"/>
        <v>0</v>
      </c>
      <c r="AD839" s="816">
        <f t="shared" si="2154"/>
        <v>0</v>
      </c>
      <c r="AE839" s="816">
        <f t="shared" si="2154"/>
        <v>0</v>
      </c>
      <c r="AF839" s="816">
        <f t="shared" si="2154"/>
        <v>0</v>
      </c>
      <c r="AG839" s="816">
        <f t="shared" si="2154"/>
        <v>0</v>
      </c>
      <c r="AH839" s="816">
        <f t="shared" si="2154"/>
        <v>0</v>
      </c>
      <c r="AI839" s="816">
        <f t="shared" si="2154"/>
        <v>0</v>
      </c>
      <c r="AJ839" s="816">
        <f t="shared" si="2154"/>
        <v>0</v>
      </c>
      <c r="AK839" s="815"/>
      <c r="AL839" s="816">
        <f t="shared" ref="AL839:BB839" si="2155">SUM(AL298)</f>
        <v>0</v>
      </c>
      <c r="AM839" s="816">
        <f t="shared" si="2155"/>
        <v>0</v>
      </c>
      <c r="AN839" s="816">
        <f t="shared" si="2155"/>
        <v>0</v>
      </c>
      <c r="AO839" s="816">
        <f t="shared" si="2155"/>
        <v>0</v>
      </c>
      <c r="AP839" s="816">
        <f t="shared" si="2155"/>
        <v>0</v>
      </c>
      <c r="AQ839" s="816">
        <f t="shared" si="2155"/>
        <v>0</v>
      </c>
      <c r="AR839" s="816">
        <f t="shared" si="2155"/>
        <v>0</v>
      </c>
      <c r="AS839" s="816">
        <f t="shared" si="2155"/>
        <v>0</v>
      </c>
      <c r="AT839" s="816">
        <f t="shared" si="2155"/>
        <v>0</v>
      </c>
      <c r="AU839" s="816">
        <f t="shared" si="2155"/>
        <v>0</v>
      </c>
      <c r="AV839" s="816">
        <f t="shared" si="2155"/>
        <v>0</v>
      </c>
      <c r="AW839" s="816">
        <f t="shared" si="2155"/>
        <v>0</v>
      </c>
      <c r="AX839" s="816">
        <f t="shared" si="2155"/>
        <v>0</v>
      </c>
      <c r="AY839" s="816">
        <f t="shared" si="2155"/>
        <v>0</v>
      </c>
      <c r="AZ839" s="816">
        <f t="shared" si="2155"/>
        <v>0</v>
      </c>
      <c r="BA839" s="816">
        <f t="shared" si="2155"/>
        <v>0</v>
      </c>
      <c r="BB839" s="816">
        <f t="shared" si="2155"/>
        <v>0</v>
      </c>
      <c r="BC839" s="815"/>
      <c r="BD839" s="816">
        <f t="shared" ref="BD839:BT839" si="2156">SUM(BD298)</f>
        <v>0</v>
      </c>
      <c r="BE839" s="816">
        <f t="shared" si="2156"/>
        <v>0</v>
      </c>
      <c r="BF839" s="816">
        <f t="shared" si="2156"/>
        <v>0</v>
      </c>
      <c r="BG839" s="816">
        <f t="shared" si="2156"/>
        <v>0</v>
      </c>
      <c r="BH839" s="816">
        <f t="shared" si="2156"/>
        <v>0</v>
      </c>
      <c r="BI839" s="816">
        <f t="shared" si="2156"/>
        <v>0</v>
      </c>
      <c r="BJ839" s="816">
        <f t="shared" si="2156"/>
        <v>0</v>
      </c>
      <c r="BK839" s="816">
        <f t="shared" si="2156"/>
        <v>0</v>
      </c>
      <c r="BL839" s="816">
        <f t="shared" si="2156"/>
        <v>0</v>
      </c>
      <c r="BM839" s="816">
        <f t="shared" si="2156"/>
        <v>0</v>
      </c>
      <c r="BN839" s="816">
        <f t="shared" si="2156"/>
        <v>0</v>
      </c>
      <c r="BO839" s="816">
        <f t="shared" si="2156"/>
        <v>0</v>
      </c>
      <c r="BP839" s="816">
        <f t="shared" si="2156"/>
        <v>0</v>
      </c>
      <c r="BQ839" s="816">
        <f t="shared" si="2156"/>
        <v>0</v>
      </c>
      <c r="BR839" s="816">
        <f t="shared" si="2156"/>
        <v>0</v>
      </c>
      <c r="BS839" s="816">
        <f t="shared" si="2156"/>
        <v>0</v>
      </c>
      <c r="BT839" s="816">
        <f t="shared" si="2156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89"/>
        <v>0</v>
      </c>
      <c r="CA839" s="626">
        <f t="shared" si="2090"/>
        <v>0</v>
      </c>
      <c r="CB839" s="626">
        <f t="shared" si="2091"/>
        <v>0</v>
      </c>
      <c r="CC839" s="695">
        <f t="shared" si="2092"/>
        <v>0</v>
      </c>
      <c r="CD839" s="1353">
        <f t="shared" si="2120"/>
        <v>0</v>
      </c>
      <c r="CE839" s="1354">
        <f t="shared" si="2094"/>
        <v>0</v>
      </c>
      <c r="CF839" s="1355">
        <f t="shared" si="2094"/>
        <v>0</v>
      </c>
      <c r="CG839" s="1355">
        <f t="shared" si="2094"/>
        <v>0</v>
      </c>
      <c r="CH839" s="1355">
        <f t="shared" si="2094"/>
        <v>0</v>
      </c>
      <c r="CI839" s="1355">
        <f t="shared" si="2094"/>
        <v>0</v>
      </c>
      <c r="CJ839" s="1355">
        <f t="shared" si="2094"/>
        <v>0</v>
      </c>
      <c r="CK839" s="1356">
        <f t="shared" si="2094"/>
        <v>0</v>
      </c>
      <c r="CL839" s="1356">
        <f t="shared" si="2094"/>
        <v>0</v>
      </c>
      <c r="CM839" s="1356">
        <f t="shared" si="2094"/>
        <v>0</v>
      </c>
      <c r="CN839" s="1355">
        <f t="shared" si="2094"/>
        <v>0</v>
      </c>
      <c r="CO839" s="1355">
        <f t="shared" si="2094"/>
        <v>0</v>
      </c>
      <c r="CP839" s="1355">
        <f t="shared" si="2094"/>
        <v>0</v>
      </c>
      <c r="CQ839" s="1355">
        <f t="shared" si="2094"/>
        <v>0</v>
      </c>
      <c r="CR839" s="1355">
        <f t="shared" si="2094"/>
        <v>0</v>
      </c>
      <c r="CS839" s="1354">
        <f t="shared" si="2094"/>
        <v>0</v>
      </c>
      <c r="CT839" s="1357">
        <f t="shared" si="2094"/>
        <v>0</v>
      </c>
      <c r="CU839" s="540">
        <f t="shared" si="2095"/>
        <v>0</v>
      </c>
      <c r="CV839" s="541">
        <f t="shared" si="2096"/>
        <v>0</v>
      </c>
      <c r="CW839" s="542">
        <f t="shared" si="2097"/>
        <v>0</v>
      </c>
      <c r="CX839" s="542">
        <f t="shared" si="2098"/>
        <v>0</v>
      </c>
      <c r="CY839" s="542">
        <f t="shared" si="2099"/>
        <v>0</v>
      </c>
      <c r="CZ839" s="542">
        <f t="shared" si="2100"/>
        <v>0</v>
      </c>
      <c r="DA839" s="542">
        <f t="shared" si="2101"/>
        <v>0</v>
      </c>
      <c r="DB839" s="543">
        <f t="shared" si="2102"/>
        <v>0</v>
      </c>
      <c r="DC839" s="543">
        <f t="shared" si="2103"/>
        <v>0</v>
      </c>
      <c r="DD839" s="543">
        <f t="shared" si="2104"/>
        <v>0</v>
      </c>
      <c r="DE839" s="542">
        <f t="shared" si="2105"/>
        <v>0</v>
      </c>
      <c r="DF839" s="542">
        <f t="shared" si="2106"/>
        <v>0</v>
      </c>
      <c r="DG839" s="542">
        <f t="shared" si="2107"/>
        <v>0</v>
      </c>
      <c r="DH839" s="542">
        <f t="shared" si="2108"/>
        <v>0</v>
      </c>
      <c r="DI839" s="542">
        <f t="shared" si="2109"/>
        <v>0</v>
      </c>
      <c r="DJ839" s="541">
        <f t="shared" si="2110"/>
        <v>0</v>
      </c>
      <c r="DK839" s="540">
        <f t="shared" si="2111"/>
        <v>0</v>
      </c>
      <c r="DL839" s="657">
        <f t="shared" si="2112"/>
        <v>17</v>
      </c>
      <c r="DM839" s="106">
        <f t="shared" si="2113"/>
        <v>17</v>
      </c>
      <c r="DN839" s="106">
        <f t="shared" si="2114"/>
        <v>17</v>
      </c>
      <c r="DO839" s="106">
        <f t="shared" si="2115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7">SUM(B308)</f>
        <v>0</v>
      </c>
      <c r="C840" s="816">
        <f t="shared" si="2157"/>
        <v>0</v>
      </c>
      <c r="D840" s="816">
        <f t="shared" si="2157"/>
        <v>0</v>
      </c>
      <c r="E840" s="816">
        <f t="shared" si="2157"/>
        <v>0</v>
      </c>
      <c r="F840" s="816">
        <f t="shared" si="2157"/>
        <v>0</v>
      </c>
      <c r="G840" s="816">
        <f t="shared" si="2157"/>
        <v>0</v>
      </c>
      <c r="H840" s="816">
        <f t="shared" si="2157"/>
        <v>0</v>
      </c>
      <c r="I840" s="816">
        <f t="shared" si="2157"/>
        <v>0</v>
      </c>
      <c r="J840" s="816">
        <f t="shared" si="2157"/>
        <v>0</v>
      </c>
      <c r="K840" s="816">
        <f t="shared" si="2157"/>
        <v>0</v>
      </c>
      <c r="L840" s="816">
        <f t="shared" si="2157"/>
        <v>0</v>
      </c>
      <c r="M840" s="816">
        <f t="shared" si="2157"/>
        <v>0</v>
      </c>
      <c r="N840" s="816">
        <f t="shared" si="2157"/>
        <v>0</v>
      </c>
      <c r="O840" s="816">
        <f t="shared" si="2157"/>
        <v>0</v>
      </c>
      <c r="P840" s="816">
        <f t="shared" si="2157"/>
        <v>0</v>
      </c>
      <c r="Q840" s="816">
        <f t="shared" si="2157"/>
        <v>0</v>
      </c>
      <c r="R840" s="816">
        <f t="shared" si="2157"/>
        <v>0</v>
      </c>
      <c r="S840" s="815"/>
      <c r="T840" s="816">
        <f t="shared" ref="T840:AJ840" si="2158">SUM(T308)</f>
        <v>0</v>
      </c>
      <c r="U840" s="816">
        <f t="shared" si="2158"/>
        <v>0</v>
      </c>
      <c r="V840" s="816">
        <f t="shared" si="2158"/>
        <v>0</v>
      </c>
      <c r="W840" s="816">
        <f t="shared" si="2158"/>
        <v>0</v>
      </c>
      <c r="X840" s="816">
        <f t="shared" si="2158"/>
        <v>0</v>
      </c>
      <c r="Y840" s="816">
        <f t="shared" si="2158"/>
        <v>0</v>
      </c>
      <c r="Z840" s="816">
        <f t="shared" si="2158"/>
        <v>0</v>
      </c>
      <c r="AA840" s="816">
        <f t="shared" si="2158"/>
        <v>0</v>
      </c>
      <c r="AB840" s="816">
        <f t="shared" si="2158"/>
        <v>0</v>
      </c>
      <c r="AC840" s="816">
        <f t="shared" si="2158"/>
        <v>0</v>
      </c>
      <c r="AD840" s="816">
        <f t="shared" si="2158"/>
        <v>0</v>
      </c>
      <c r="AE840" s="816">
        <f t="shared" si="2158"/>
        <v>0</v>
      </c>
      <c r="AF840" s="816">
        <f t="shared" si="2158"/>
        <v>0</v>
      </c>
      <c r="AG840" s="816">
        <f t="shared" si="2158"/>
        <v>0</v>
      </c>
      <c r="AH840" s="816">
        <f t="shared" si="2158"/>
        <v>0</v>
      </c>
      <c r="AI840" s="816">
        <f t="shared" si="2158"/>
        <v>0</v>
      </c>
      <c r="AJ840" s="816">
        <f t="shared" si="2158"/>
        <v>0</v>
      </c>
      <c r="AK840" s="815"/>
      <c r="AL840" s="816">
        <f t="shared" ref="AL840:BB840" si="2159">SUM(AL308)</f>
        <v>0</v>
      </c>
      <c r="AM840" s="816">
        <f t="shared" si="2159"/>
        <v>0</v>
      </c>
      <c r="AN840" s="816">
        <f t="shared" si="2159"/>
        <v>0</v>
      </c>
      <c r="AO840" s="816">
        <f t="shared" si="2159"/>
        <v>0</v>
      </c>
      <c r="AP840" s="816">
        <f t="shared" si="2159"/>
        <v>0</v>
      </c>
      <c r="AQ840" s="816">
        <f t="shared" si="2159"/>
        <v>0</v>
      </c>
      <c r="AR840" s="816">
        <f t="shared" si="2159"/>
        <v>0</v>
      </c>
      <c r="AS840" s="816">
        <f t="shared" si="2159"/>
        <v>0</v>
      </c>
      <c r="AT840" s="816">
        <f t="shared" si="2159"/>
        <v>0</v>
      </c>
      <c r="AU840" s="816">
        <f t="shared" si="2159"/>
        <v>0</v>
      </c>
      <c r="AV840" s="816">
        <f t="shared" si="2159"/>
        <v>0</v>
      </c>
      <c r="AW840" s="816">
        <f t="shared" si="2159"/>
        <v>0</v>
      </c>
      <c r="AX840" s="816">
        <f t="shared" si="2159"/>
        <v>0</v>
      </c>
      <c r="AY840" s="816">
        <f t="shared" si="2159"/>
        <v>0</v>
      </c>
      <c r="AZ840" s="816">
        <f t="shared" si="2159"/>
        <v>0</v>
      </c>
      <c r="BA840" s="816">
        <f t="shared" si="2159"/>
        <v>0</v>
      </c>
      <c r="BB840" s="816">
        <f t="shared" si="2159"/>
        <v>0</v>
      </c>
      <c r="BC840" s="815"/>
      <c r="BD840" s="816">
        <f t="shared" ref="BD840:BT840" si="2160">SUM(BD308)</f>
        <v>0</v>
      </c>
      <c r="BE840" s="816">
        <f t="shared" si="2160"/>
        <v>0</v>
      </c>
      <c r="BF840" s="816">
        <f t="shared" si="2160"/>
        <v>0</v>
      </c>
      <c r="BG840" s="816">
        <f t="shared" si="2160"/>
        <v>0</v>
      </c>
      <c r="BH840" s="816">
        <f t="shared" si="2160"/>
        <v>0</v>
      </c>
      <c r="BI840" s="816">
        <f t="shared" si="2160"/>
        <v>0</v>
      </c>
      <c r="BJ840" s="816">
        <f t="shared" si="2160"/>
        <v>0</v>
      </c>
      <c r="BK840" s="816">
        <f t="shared" si="2160"/>
        <v>0</v>
      </c>
      <c r="BL840" s="816">
        <f t="shared" si="2160"/>
        <v>0</v>
      </c>
      <c r="BM840" s="816">
        <f t="shared" si="2160"/>
        <v>0</v>
      </c>
      <c r="BN840" s="816">
        <f t="shared" si="2160"/>
        <v>0</v>
      </c>
      <c r="BO840" s="816">
        <f t="shared" si="2160"/>
        <v>0</v>
      </c>
      <c r="BP840" s="816">
        <f t="shared" si="2160"/>
        <v>0</v>
      </c>
      <c r="BQ840" s="816">
        <f t="shared" si="2160"/>
        <v>0</v>
      </c>
      <c r="BR840" s="816">
        <f t="shared" si="2160"/>
        <v>0</v>
      </c>
      <c r="BS840" s="816">
        <f t="shared" si="2160"/>
        <v>0</v>
      </c>
      <c r="BT840" s="816">
        <f t="shared" si="2160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89"/>
        <v>0</v>
      </c>
      <c r="CA840" s="626">
        <f t="shared" si="2090"/>
        <v>0</v>
      </c>
      <c r="CB840" s="626">
        <f t="shared" si="2091"/>
        <v>0</v>
      </c>
      <c r="CC840" s="695">
        <f t="shared" si="2092"/>
        <v>0</v>
      </c>
      <c r="CD840" s="1353">
        <f t="shared" si="2120"/>
        <v>0</v>
      </c>
      <c r="CE840" s="1354">
        <f t="shared" si="2094"/>
        <v>0</v>
      </c>
      <c r="CF840" s="1355">
        <f t="shared" si="2094"/>
        <v>0</v>
      </c>
      <c r="CG840" s="1355">
        <f t="shared" si="2094"/>
        <v>0</v>
      </c>
      <c r="CH840" s="1355">
        <f t="shared" si="2094"/>
        <v>0</v>
      </c>
      <c r="CI840" s="1355">
        <f t="shared" si="2094"/>
        <v>0</v>
      </c>
      <c r="CJ840" s="1355">
        <f t="shared" si="2094"/>
        <v>0</v>
      </c>
      <c r="CK840" s="1356">
        <f t="shared" si="2094"/>
        <v>0</v>
      </c>
      <c r="CL840" s="1356">
        <f t="shared" si="2094"/>
        <v>0</v>
      </c>
      <c r="CM840" s="1356">
        <f t="shared" si="2094"/>
        <v>0</v>
      </c>
      <c r="CN840" s="1355">
        <f t="shared" si="2094"/>
        <v>0</v>
      </c>
      <c r="CO840" s="1355">
        <f t="shared" si="2094"/>
        <v>0</v>
      </c>
      <c r="CP840" s="1355">
        <f t="shared" si="2094"/>
        <v>0</v>
      </c>
      <c r="CQ840" s="1355">
        <f t="shared" si="2094"/>
        <v>0</v>
      </c>
      <c r="CR840" s="1355">
        <f t="shared" si="2094"/>
        <v>0</v>
      </c>
      <c r="CS840" s="1354">
        <f t="shared" si="2094"/>
        <v>0</v>
      </c>
      <c r="CT840" s="1357">
        <f t="shared" si="2094"/>
        <v>0</v>
      </c>
      <c r="CU840" s="540">
        <f t="shared" si="2095"/>
        <v>0</v>
      </c>
      <c r="CV840" s="541">
        <f t="shared" si="2096"/>
        <v>0</v>
      </c>
      <c r="CW840" s="542">
        <f t="shared" si="2097"/>
        <v>0</v>
      </c>
      <c r="CX840" s="542">
        <f t="shared" si="2098"/>
        <v>0</v>
      </c>
      <c r="CY840" s="542">
        <f t="shared" si="2099"/>
        <v>0</v>
      </c>
      <c r="CZ840" s="542">
        <f t="shared" si="2100"/>
        <v>0</v>
      </c>
      <c r="DA840" s="542">
        <f t="shared" si="2101"/>
        <v>0</v>
      </c>
      <c r="DB840" s="543">
        <f t="shared" si="2102"/>
        <v>0</v>
      </c>
      <c r="DC840" s="543">
        <f t="shared" si="2103"/>
        <v>0</v>
      </c>
      <c r="DD840" s="543">
        <f t="shared" si="2104"/>
        <v>0</v>
      </c>
      <c r="DE840" s="542">
        <f t="shared" si="2105"/>
        <v>0</v>
      </c>
      <c r="DF840" s="542">
        <f t="shared" si="2106"/>
        <v>0</v>
      </c>
      <c r="DG840" s="542">
        <f t="shared" si="2107"/>
        <v>0</v>
      </c>
      <c r="DH840" s="542">
        <f t="shared" si="2108"/>
        <v>0</v>
      </c>
      <c r="DI840" s="542">
        <f t="shared" si="2109"/>
        <v>0</v>
      </c>
      <c r="DJ840" s="541">
        <f t="shared" si="2110"/>
        <v>0</v>
      </c>
      <c r="DK840" s="540">
        <f t="shared" si="2111"/>
        <v>0</v>
      </c>
      <c r="DL840" s="657">
        <f t="shared" si="2112"/>
        <v>17</v>
      </c>
      <c r="DM840" s="106">
        <f t="shared" si="2113"/>
        <v>17</v>
      </c>
      <c r="DN840" s="106">
        <f t="shared" si="2114"/>
        <v>17</v>
      </c>
      <c r="DO840" s="106">
        <f t="shared" si="2115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1">SUM(B318)</f>
        <v>0</v>
      </c>
      <c r="C841" s="816">
        <f t="shared" si="2161"/>
        <v>0</v>
      </c>
      <c r="D841" s="816">
        <f t="shared" si="2161"/>
        <v>0</v>
      </c>
      <c r="E841" s="816">
        <f t="shared" si="2161"/>
        <v>0</v>
      </c>
      <c r="F841" s="816">
        <f t="shared" si="2161"/>
        <v>0</v>
      </c>
      <c r="G841" s="816">
        <f t="shared" si="2161"/>
        <v>0</v>
      </c>
      <c r="H841" s="816">
        <f t="shared" si="2161"/>
        <v>0</v>
      </c>
      <c r="I841" s="816">
        <f t="shared" si="2161"/>
        <v>0</v>
      </c>
      <c r="J841" s="816">
        <f t="shared" si="2161"/>
        <v>0</v>
      </c>
      <c r="K841" s="816">
        <f t="shared" si="2161"/>
        <v>0</v>
      </c>
      <c r="L841" s="816">
        <f t="shared" si="2161"/>
        <v>0</v>
      </c>
      <c r="M841" s="816">
        <f t="shared" si="2161"/>
        <v>0</v>
      </c>
      <c r="N841" s="816">
        <f t="shared" si="2161"/>
        <v>0</v>
      </c>
      <c r="O841" s="816">
        <f t="shared" si="2161"/>
        <v>0</v>
      </c>
      <c r="P841" s="816">
        <f t="shared" si="2161"/>
        <v>0</v>
      </c>
      <c r="Q841" s="816">
        <f t="shared" si="2161"/>
        <v>0</v>
      </c>
      <c r="R841" s="816">
        <f t="shared" si="2161"/>
        <v>0</v>
      </c>
      <c r="S841" s="815"/>
      <c r="T841" s="816">
        <f t="shared" ref="T841:AJ841" si="2162">SUM(T318)</f>
        <v>0</v>
      </c>
      <c r="U841" s="816">
        <f t="shared" si="2162"/>
        <v>0</v>
      </c>
      <c r="V841" s="816">
        <f t="shared" si="2162"/>
        <v>0</v>
      </c>
      <c r="W841" s="816">
        <f t="shared" si="2162"/>
        <v>0</v>
      </c>
      <c r="X841" s="816">
        <f t="shared" si="2162"/>
        <v>0</v>
      </c>
      <c r="Y841" s="816">
        <f t="shared" si="2162"/>
        <v>0</v>
      </c>
      <c r="Z841" s="816">
        <f t="shared" si="2162"/>
        <v>0</v>
      </c>
      <c r="AA841" s="816">
        <f t="shared" si="2162"/>
        <v>0</v>
      </c>
      <c r="AB841" s="816">
        <f t="shared" si="2162"/>
        <v>0</v>
      </c>
      <c r="AC841" s="816">
        <f t="shared" si="2162"/>
        <v>0</v>
      </c>
      <c r="AD841" s="816">
        <f t="shared" si="2162"/>
        <v>0</v>
      </c>
      <c r="AE841" s="816">
        <f t="shared" si="2162"/>
        <v>0</v>
      </c>
      <c r="AF841" s="816">
        <f t="shared" si="2162"/>
        <v>0</v>
      </c>
      <c r="AG841" s="816">
        <f t="shared" si="2162"/>
        <v>0</v>
      </c>
      <c r="AH841" s="816">
        <f t="shared" si="2162"/>
        <v>0</v>
      </c>
      <c r="AI841" s="816">
        <f t="shared" si="2162"/>
        <v>0</v>
      </c>
      <c r="AJ841" s="816">
        <f t="shared" si="2162"/>
        <v>0</v>
      </c>
      <c r="AK841" s="815"/>
      <c r="AL841" s="816">
        <f t="shared" ref="AL841:BB841" si="2163">SUM(AL318)</f>
        <v>0</v>
      </c>
      <c r="AM841" s="816">
        <f t="shared" si="2163"/>
        <v>0</v>
      </c>
      <c r="AN841" s="816">
        <f t="shared" si="2163"/>
        <v>0</v>
      </c>
      <c r="AO841" s="816">
        <f t="shared" si="2163"/>
        <v>0</v>
      </c>
      <c r="AP841" s="816">
        <f t="shared" si="2163"/>
        <v>0</v>
      </c>
      <c r="AQ841" s="816">
        <f t="shared" si="2163"/>
        <v>0</v>
      </c>
      <c r="AR841" s="816">
        <f t="shared" si="2163"/>
        <v>0</v>
      </c>
      <c r="AS841" s="816">
        <f t="shared" si="2163"/>
        <v>0</v>
      </c>
      <c r="AT841" s="816">
        <f t="shared" si="2163"/>
        <v>0</v>
      </c>
      <c r="AU841" s="816">
        <f t="shared" si="2163"/>
        <v>0</v>
      </c>
      <c r="AV841" s="816">
        <f t="shared" si="2163"/>
        <v>0</v>
      </c>
      <c r="AW841" s="816">
        <f t="shared" si="2163"/>
        <v>0</v>
      </c>
      <c r="AX841" s="816">
        <f t="shared" si="2163"/>
        <v>0</v>
      </c>
      <c r="AY841" s="816">
        <f t="shared" si="2163"/>
        <v>0</v>
      </c>
      <c r="AZ841" s="816">
        <f t="shared" si="2163"/>
        <v>0</v>
      </c>
      <c r="BA841" s="816">
        <f t="shared" si="2163"/>
        <v>0</v>
      </c>
      <c r="BB841" s="816">
        <f t="shared" si="2163"/>
        <v>0</v>
      </c>
      <c r="BC841" s="815"/>
      <c r="BD841" s="816">
        <f t="shared" ref="BD841:BT841" si="2164">SUM(BD318)</f>
        <v>0</v>
      </c>
      <c r="BE841" s="816">
        <f t="shared" si="2164"/>
        <v>0</v>
      </c>
      <c r="BF841" s="816">
        <f t="shared" si="2164"/>
        <v>0</v>
      </c>
      <c r="BG841" s="816">
        <f t="shared" si="2164"/>
        <v>0</v>
      </c>
      <c r="BH841" s="816">
        <f t="shared" si="2164"/>
        <v>0</v>
      </c>
      <c r="BI841" s="816">
        <f t="shared" si="2164"/>
        <v>0</v>
      </c>
      <c r="BJ841" s="816">
        <f t="shared" si="2164"/>
        <v>0</v>
      </c>
      <c r="BK841" s="816">
        <f t="shared" si="2164"/>
        <v>0</v>
      </c>
      <c r="BL841" s="816">
        <f t="shared" si="2164"/>
        <v>0</v>
      </c>
      <c r="BM841" s="816">
        <f t="shared" si="2164"/>
        <v>0</v>
      </c>
      <c r="BN841" s="816">
        <f t="shared" si="2164"/>
        <v>0</v>
      </c>
      <c r="BO841" s="816">
        <f t="shared" si="2164"/>
        <v>0</v>
      </c>
      <c r="BP841" s="816">
        <f t="shared" si="2164"/>
        <v>0</v>
      </c>
      <c r="BQ841" s="816">
        <f t="shared" si="2164"/>
        <v>0</v>
      </c>
      <c r="BR841" s="816">
        <f t="shared" si="2164"/>
        <v>0</v>
      </c>
      <c r="BS841" s="816">
        <f t="shared" si="2164"/>
        <v>0</v>
      </c>
      <c r="BT841" s="816">
        <f t="shared" si="2164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89"/>
        <v>0</v>
      </c>
      <c r="CA841" s="626">
        <f t="shared" si="2090"/>
        <v>0</v>
      </c>
      <c r="CB841" s="626">
        <f t="shared" si="2091"/>
        <v>0</v>
      </c>
      <c r="CC841" s="695">
        <f t="shared" si="2092"/>
        <v>0</v>
      </c>
      <c r="CD841" s="1353">
        <f t="shared" si="2120"/>
        <v>0</v>
      </c>
      <c r="CE841" s="1354">
        <f t="shared" si="2094"/>
        <v>0</v>
      </c>
      <c r="CF841" s="1355">
        <f t="shared" si="2094"/>
        <v>0</v>
      </c>
      <c r="CG841" s="1355">
        <f t="shared" si="2094"/>
        <v>0</v>
      </c>
      <c r="CH841" s="1355">
        <f t="shared" si="2094"/>
        <v>0</v>
      </c>
      <c r="CI841" s="1355">
        <f t="shared" si="2094"/>
        <v>0</v>
      </c>
      <c r="CJ841" s="1355">
        <f t="shared" si="2094"/>
        <v>0</v>
      </c>
      <c r="CK841" s="1356">
        <f t="shared" si="2094"/>
        <v>0</v>
      </c>
      <c r="CL841" s="1356">
        <f t="shared" si="2094"/>
        <v>0</v>
      </c>
      <c r="CM841" s="1356">
        <f t="shared" si="2094"/>
        <v>0</v>
      </c>
      <c r="CN841" s="1355">
        <f t="shared" si="2094"/>
        <v>0</v>
      </c>
      <c r="CO841" s="1355">
        <f t="shared" si="2094"/>
        <v>0</v>
      </c>
      <c r="CP841" s="1355">
        <f t="shared" si="2094"/>
        <v>0</v>
      </c>
      <c r="CQ841" s="1355">
        <f t="shared" si="2094"/>
        <v>0</v>
      </c>
      <c r="CR841" s="1355">
        <f t="shared" si="2094"/>
        <v>0</v>
      </c>
      <c r="CS841" s="1354">
        <f t="shared" si="2094"/>
        <v>0</v>
      </c>
      <c r="CT841" s="1357">
        <f t="shared" si="2094"/>
        <v>0</v>
      </c>
      <c r="CU841" s="540">
        <f t="shared" si="2095"/>
        <v>0</v>
      </c>
      <c r="CV841" s="541">
        <f t="shared" si="2096"/>
        <v>0</v>
      </c>
      <c r="CW841" s="542">
        <f t="shared" si="2097"/>
        <v>0</v>
      </c>
      <c r="CX841" s="542">
        <f t="shared" si="2098"/>
        <v>0</v>
      </c>
      <c r="CY841" s="542">
        <f t="shared" si="2099"/>
        <v>0</v>
      </c>
      <c r="CZ841" s="542">
        <f t="shared" si="2100"/>
        <v>0</v>
      </c>
      <c r="DA841" s="542">
        <f t="shared" si="2101"/>
        <v>0</v>
      </c>
      <c r="DB841" s="543">
        <f t="shared" si="2102"/>
        <v>0</v>
      </c>
      <c r="DC841" s="543">
        <f t="shared" si="2103"/>
        <v>0</v>
      </c>
      <c r="DD841" s="543">
        <f t="shared" si="2104"/>
        <v>0</v>
      </c>
      <c r="DE841" s="542">
        <f t="shared" si="2105"/>
        <v>0</v>
      </c>
      <c r="DF841" s="542">
        <f t="shared" si="2106"/>
        <v>0</v>
      </c>
      <c r="DG841" s="542">
        <f t="shared" si="2107"/>
        <v>0</v>
      </c>
      <c r="DH841" s="542">
        <f t="shared" si="2108"/>
        <v>0</v>
      </c>
      <c r="DI841" s="542">
        <f t="shared" si="2109"/>
        <v>0</v>
      </c>
      <c r="DJ841" s="541">
        <f t="shared" si="2110"/>
        <v>0</v>
      </c>
      <c r="DK841" s="540">
        <f t="shared" si="2111"/>
        <v>0</v>
      </c>
      <c r="DL841" s="657">
        <f t="shared" si="2112"/>
        <v>17</v>
      </c>
      <c r="DM841" s="106">
        <f t="shared" si="2113"/>
        <v>17</v>
      </c>
      <c r="DN841" s="106">
        <f t="shared" si="2114"/>
        <v>17</v>
      </c>
      <c r="DO841" s="106">
        <f t="shared" si="2115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5">SUM(B328)</f>
        <v>0</v>
      </c>
      <c r="C842" s="816">
        <f t="shared" si="2165"/>
        <v>0</v>
      </c>
      <c r="D842" s="816">
        <f t="shared" si="2165"/>
        <v>0</v>
      </c>
      <c r="E842" s="816">
        <f t="shared" si="2165"/>
        <v>0</v>
      </c>
      <c r="F842" s="816">
        <f t="shared" si="2165"/>
        <v>0</v>
      </c>
      <c r="G842" s="816">
        <f t="shared" si="2165"/>
        <v>0</v>
      </c>
      <c r="H842" s="816">
        <f t="shared" si="2165"/>
        <v>0</v>
      </c>
      <c r="I842" s="816">
        <f t="shared" si="2165"/>
        <v>0</v>
      </c>
      <c r="J842" s="816">
        <f t="shared" si="2165"/>
        <v>0</v>
      </c>
      <c r="K842" s="816">
        <f t="shared" si="2165"/>
        <v>0</v>
      </c>
      <c r="L842" s="816">
        <f t="shared" si="2165"/>
        <v>0</v>
      </c>
      <c r="M842" s="816">
        <f t="shared" si="2165"/>
        <v>0</v>
      </c>
      <c r="N842" s="816">
        <f t="shared" si="2165"/>
        <v>0</v>
      </c>
      <c r="O842" s="816">
        <f t="shared" si="2165"/>
        <v>0</v>
      </c>
      <c r="P842" s="816">
        <f t="shared" si="2165"/>
        <v>0</v>
      </c>
      <c r="Q842" s="816">
        <f t="shared" si="2165"/>
        <v>0</v>
      </c>
      <c r="R842" s="816">
        <f t="shared" si="2165"/>
        <v>0</v>
      </c>
      <c r="S842" s="815"/>
      <c r="T842" s="816">
        <f t="shared" ref="T842:AJ842" si="2166">SUM(T328)</f>
        <v>0</v>
      </c>
      <c r="U842" s="816">
        <f t="shared" si="2166"/>
        <v>0</v>
      </c>
      <c r="V842" s="816">
        <f t="shared" si="2166"/>
        <v>0</v>
      </c>
      <c r="W842" s="816">
        <f t="shared" si="2166"/>
        <v>0</v>
      </c>
      <c r="X842" s="816">
        <f t="shared" si="2166"/>
        <v>0</v>
      </c>
      <c r="Y842" s="816">
        <f t="shared" si="2166"/>
        <v>0</v>
      </c>
      <c r="Z842" s="816">
        <f t="shared" si="2166"/>
        <v>0</v>
      </c>
      <c r="AA842" s="816">
        <f t="shared" si="2166"/>
        <v>0</v>
      </c>
      <c r="AB842" s="816">
        <f t="shared" si="2166"/>
        <v>0</v>
      </c>
      <c r="AC842" s="816">
        <f t="shared" si="2166"/>
        <v>0</v>
      </c>
      <c r="AD842" s="816">
        <f t="shared" si="2166"/>
        <v>0</v>
      </c>
      <c r="AE842" s="816">
        <f t="shared" si="2166"/>
        <v>0</v>
      </c>
      <c r="AF842" s="816">
        <f t="shared" si="2166"/>
        <v>0</v>
      </c>
      <c r="AG842" s="816">
        <f t="shared" si="2166"/>
        <v>0</v>
      </c>
      <c r="AH842" s="816">
        <f t="shared" si="2166"/>
        <v>0</v>
      </c>
      <c r="AI842" s="816">
        <f t="shared" si="2166"/>
        <v>0</v>
      </c>
      <c r="AJ842" s="816">
        <f t="shared" si="2166"/>
        <v>0</v>
      </c>
      <c r="AK842" s="815"/>
      <c r="AL842" s="816">
        <f t="shared" ref="AL842:BB842" si="2167">SUM(AL328)</f>
        <v>0</v>
      </c>
      <c r="AM842" s="816">
        <f t="shared" si="2167"/>
        <v>0</v>
      </c>
      <c r="AN842" s="816">
        <f t="shared" si="2167"/>
        <v>0</v>
      </c>
      <c r="AO842" s="816">
        <f t="shared" si="2167"/>
        <v>0</v>
      </c>
      <c r="AP842" s="816">
        <f t="shared" si="2167"/>
        <v>0</v>
      </c>
      <c r="AQ842" s="816">
        <f t="shared" si="2167"/>
        <v>0</v>
      </c>
      <c r="AR842" s="816">
        <f t="shared" si="2167"/>
        <v>0</v>
      </c>
      <c r="AS842" s="816">
        <f t="shared" si="2167"/>
        <v>0</v>
      </c>
      <c r="AT842" s="816">
        <f t="shared" si="2167"/>
        <v>0</v>
      </c>
      <c r="AU842" s="816">
        <f t="shared" si="2167"/>
        <v>0</v>
      </c>
      <c r="AV842" s="816">
        <f t="shared" si="2167"/>
        <v>0</v>
      </c>
      <c r="AW842" s="816">
        <f t="shared" si="2167"/>
        <v>0</v>
      </c>
      <c r="AX842" s="816">
        <f t="shared" si="2167"/>
        <v>0</v>
      </c>
      <c r="AY842" s="816">
        <f t="shared" si="2167"/>
        <v>0</v>
      </c>
      <c r="AZ842" s="816">
        <f t="shared" si="2167"/>
        <v>0</v>
      </c>
      <c r="BA842" s="816">
        <f t="shared" si="2167"/>
        <v>0</v>
      </c>
      <c r="BB842" s="816">
        <f t="shared" si="2167"/>
        <v>0</v>
      </c>
      <c r="BC842" s="815"/>
      <c r="BD842" s="816">
        <f t="shared" ref="BD842:BT842" si="2168">SUM(BD328)</f>
        <v>0</v>
      </c>
      <c r="BE842" s="816">
        <f t="shared" si="2168"/>
        <v>0</v>
      </c>
      <c r="BF842" s="816">
        <f t="shared" si="2168"/>
        <v>0</v>
      </c>
      <c r="BG842" s="816">
        <f t="shared" si="2168"/>
        <v>0</v>
      </c>
      <c r="BH842" s="816">
        <f t="shared" si="2168"/>
        <v>0</v>
      </c>
      <c r="BI842" s="816">
        <f t="shared" si="2168"/>
        <v>0</v>
      </c>
      <c r="BJ842" s="816">
        <f t="shared" si="2168"/>
        <v>0</v>
      </c>
      <c r="BK842" s="816">
        <f t="shared" si="2168"/>
        <v>0</v>
      </c>
      <c r="BL842" s="816">
        <f t="shared" si="2168"/>
        <v>0</v>
      </c>
      <c r="BM842" s="816">
        <f t="shared" si="2168"/>
        <v>0</v>
      </c>
      <c r="BN842" s="816">
        <f t="shared" si="2168"/>
        <v>0</v>
      </c>
      <c r="BO842" s="816">
        <f t="shared" si="2168"/>
        <v>0</v>
      </c>
      <c r="BP842" s="816">
        <f t="shared" si="2168"/>
        <v>0</v>
      </c>
      <c r="BQ842" s="816">
        <f t="shared" si="2168"/>
        <v>0</v>
      </c>
      <c r="BR842" s="816">
        <f t="shared" si="2168"/>
        <v>0</v>
      </c>
      <c r="BS842" s="816">
        <f t="shared" si="2168"/>
        <v>0</v>
      </c>
      <c r="BT842" s="816">
        <f t="shared" si="2168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89"/>
        <v>0</v>
      </c>
      <c r="CA842" s="626">
        <f t="shared" si="2090"/>
        <v>0</v>
      </c>
      <c r="CB842" s="626">
        <f t="shared" si="2091"/>
        <v>0</v>
      </c>
      <c r="CC842" s="695">
        <f t="shared" si="2092"/>
        <v>0</v>
      </c>
      <c r="CD842" s="1353">
        <f t="shared" si="2120"/>
        <v>0</v>
      </c>
      <c r="CE842" s="1354">
        <f t="shared" si="2094"/>
        <v>0</v>
      </c>
      <c r="CF842" s="1355">
        <f t="shared" si="2094"/>
        <v>0</v>
      </c>
      <c r="CG842" s="1355">
        <f t="shared" si="2094"/>
        <v>0</v>
      </c>
      <c r="CH842" s="1355">
        <f t="shared" si="2094"/>
        <v>0</v>
      </c>
      <c r="CI842" s="1355">
        <f t="shared" si="2094"/>
        <v>0</v>
      </c>
      <c r="CJ842" s="1355">
        <f t="shared" si="2094"/>
        <v>0</v>
      </c>
      <c r="CK842" s="1356">
        <f t="shared" si="2094"/>
        <v>0</v>
      </c>
      <c r="CL842" s="1356">
        <f t="shared" si="2094"/>
        <v>0</v>
      </c>
      <c r="CM842" s="1356">
        <f t="shared" si="2094"/>
        <v>0</v>
      </c>
      <c r="CN842" s="1355">
        <f t="shared" si="2094"/>
        <v>0</v>
      </c>
      <c r="CO842" s="1355">
        <f t="shared" si="2094"/>
        <v>0</v>
      </c>
      <c r="CP842" s="1355">
        <f t="shared" si="2094"/>
        <v>0</v>
      </c>
      <c r="CQ842" s="1355">
        <f t="shared" si="2094"/>
        <v>0</v>
      </c>
      <c r="CR842" s="1355">
        <f t="shared" si="2094"/>
        <v>0</v>
      </c>
      <c r="CS842" s="1354">
        <f t="shared" si="2094"/>
        <v>0</v>
      </c>
      <c r="CT842" s="1357">
        <f t="shared" si="2094"/>
        <v>0</v>
      </c>
      <c r="CU842" s="540">
        <f t="shared" si="2095"/>
        <v>0</v>
      </c>
      <c r="CV842" s="541">
        <f t="shared" si="2096"/>
        <v>0</v>
      </c>
      <c r="CW842" s="542">
        <f t="shared" si="2097"/>
        <v>0</v>
      </c>
      <c r="CX842" s="542">
        <f t="shared" si="2098"/>
        <v>0</v>
      </c>
      <c r="CY842" s="542">
        <f t="shared" si="2099"/>
        <v>0</v>
      </c>
      <c r="CZ842" s="542">
        <f t="shared" si="2100"/>
        <v>0</v>
      </c>
      <c r="DA842" s="542">
        <f t="shared" si="2101"/>
        <v>0</v>
      </c>
      <c r="DB842" s="543">
        <f t="shared" si="2102"/>
        <v>0</v>
      </c>
      <c r="DC842" s="543">
        <f t="shared" si="2103"/>
        <v>0</v>
      </c>
      <c r="DD842" s="543">
        <f t="shared" si="2104"/>
        <v>0</v>
      </c>
      <c r="DE842" s="542">
        <f t="shared" si="2105"/>
        <v>0</v>
      </c>
      <c r="DF842" s="542">
        <f t="shared" si="2106"/>
        <v>0</v>
      </c>
      <c r="DG842" s="542">
        <f t="shared" si="2107"/>
        <v>0</v>
      </c>
      <c r="DH842" s="542">
        <f t="shared" si="2108"/>
        <v>0</v>
      </c>
      <c r="DI842" s="542">
        <f t="shared" si="2109"/>
        <v>0</v>
      </c>
      <c r="DJ842" s="541">
        <f t="shared" si="2110"/>
        <v>0</v>
      </c>
      <c r="DK842" s="540">
        <f t="shared" si="2111"/>
        <v>0</v>
      </c>
      <c r="DL842" s="657">
        <f t="shared" si="2112"/>
        <v>17</v>
      </c>
      <c r="DM842" s="106">
        <f t="shared" si="2113"/>
        <v>17</v>
      </c>
      <c r="DN842" s="106">
        <f t="shared" si="2114"/>
        <v>17</v>
      </c>
      <c r="DO842" s="106">
        <f t="shared" si="2115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69">SUM(B338)</f>
        <v>0</v>
      </c>
      <c r="C843" s="816">
        <f t="shared" si="2169"/>
        <v>0</v>
      </c>
      <c r="D843" s="816">
        <f t="shared" si="2169"/>
        <v>0</v>
      </c>
      <c r="E843" s="816">
        <f t="shared" si="2169"/>
        <v>0</v>
      </c>
      <c r="F843" s="816">
        <f t="shared" si="2169"/>
        <v>0</v>
      </c>
      <c r="G843" s="816">
        <f t="shared" si="2169"/>
        <v>0</v>
      </c>
      <c r="H843" s="816">
        <f t="shared" si="2169"/>
        <v>0</v>
      </c>
      <c r="I843" s="816">
        <f t="shared" si="2169"/>
        <v>0</v>
      </c>
      <c r="J843" s="816">
        <f t="shared" si="2169"/>
        <v>0</v>
      </c>
      <c r="K843" s="816">
        <f t="shared" si="2169"/>
        <v>0</v>
      </c>
      <c r="L843" s="816">
        <f t="shared" si="2169"/>
        <v>0</v>
      </c>
      <c r="M843" s="816">
        <f t="shared" si="2169"/>
        <v>0</v>
      </c>
      <c r="N843" s="816">
        <f t="shared" si="2169"/>
        <v>0</v>
      </c>
      <c r="O843" s="816">
        <f t="shared" si="2169"/>
        <v>0</v>
      </c>
      <c r="P843" s="816">
        <f t="shared" si="2169"/>
        <v>0</v>
      </c>
      <c r="Q843" s="816">
        <f t="shared" si="2169"/>
        <v>0</v>
      </c>
      <c r="R843" s="816">
        <f t="shared" si="2169"/>
        <v>0</v>
      </c>
      <c r="S843" s="815"/>
      <c r="T843" s="816">
        <f t="shared" ref="T843:AJ843" si="2170">SUM(T338)</f>
        <v>0</v>
      </c>
      <c r="U843" s="816">
        <f t="shared" si="2170"/>
        <v>0</v>
      </c>
      <c r="V843" s="816">
        <f t="shared" si="2170"/>
        <v>0</v>
      </c>
      <c r="W843" s="816">
        <f t="shared" si="2170"/>
        <v>0</v>
      </c>
      <c r="X843" s="816">
        <f t="shared" si="2170"/>
        <v>0</v>
      </c>
      <c r="Y843" s="816">
        <f t="shared" si="2170"/>
        <v>0</v>
      </c>
      <c r="Z843" s="816">
        <f t="shared" si="2170"/>
        <v>0</v>
      </c>
      <c r="AA843" s="816">
        <f t="shared" si="2170"/>
        <v>0</v>
      </c>
      <c r="AB843" s="816">
        <f t="shared" si="2170"/>
        <v>0</v>
      </c>
      <c r="AC843" s="816">
        <f t="shared" si="2170"/>
        <v>0</v>
      </c>
      <c r="AD843" s="816">
        <f t="shared" si="2170"/>
        <v>0</v>
      </c>
      <c r="AE843" s="816">
        <f t="shared" si="2170"/>
        <v>0</v>
      </c>
      <c r="AF843" s="816">
        <f t="shared" si="2170"/>
        <v>0</v>
      </c>
      <c r="AG843" s="816">
        <f t="shared" si="2170"/>
        <v>0</v>
      </c>
      <c r="AH843" s="816">
        <f t="shared" si="2170"/>
        <v>0</v>
      </c>
      <c r="AI843" s="816">
        <f t="shared" si="2170"/>
        <v>0</v>
      </c>
      <c r="AJ843" s="816">
        <f t="shared" si="2170"/>
        <v>0</v>
      </c>
      <c r="AK843" s="815"/>
      <c r="AL843" s="816">
        <f t="shared" ref="AL843:BB843" si="2171">SUM(AL338)</f>
        <v>0</v>
      </c>
      <c r="AM843" s="816">
        <f t="shared" si="2171"/>
        <v>0</v>
      </c>
      <c r="AN843" s="816">
        <f t="shared" si="2171"/>
        <v>0</v>
      </c>
      <c r="AO843" s="816">
        <f t="shared" si="2171"/>
        <v>0</v>
      </c>
      <c r="AP843" s="816">
        <f t="shared" si="2171"/>
        <v>0</v>
      </c>
      <c r="AQ843" s="816">
        <f t="shared" si="2171"/>
        <v>0</v>
      </c>
      <c r="AR843" s="816">
        <f t="shared" si="2171"/>
        <v>0</v>
      </c>
      <c r="AS843" s="816">
        <f t="shared" si="2171"/>
        <v>0</v>
      </c>
      <c r="AT843" s="816">
        <f t="shared" si="2171"/>
        <v>0</v>
      </c>
      <c r="AU843" s="816">
        <f t="shared" si="2171"/>
        <v>0</v>
      </c>
      <c r="AV843" s="816">
        <f t="shared" si="2171"/>
        <v>0</v>
      </c>
      <c r="AW843" s="816">
        <f t="shared" si="2171"/>
        <v>0</v>
      </c>
      <c r="AX843" s="816">
        <f t="shared" si="2171"/>
        <v>0</v>
      </c>
      <c r="AY843" s="816">
        <f t="shared" si="2171"/>
        <v>0</v>
      </c>
      <c r="AZ843" s="816">
        <f t="shared" si="2171"/>
        <v>0</v>
      </c>
      <c r="BA843" s="816">
        <f t="shared" si="2171"/>
        <v>0</v>
      </c>
      <c r="BB843" s="816">
        <f t="shared" si="2171"/>
        <v>0</v>
      </c>
      <c r="BC843" s="815"/>
      <c r="BD843" s="816">
        <f t="shared" ref="BD843:BT843" si="2172">SUM(BD338)</f>
        <v>0</v>
      </c>
      <c r="BE843" s="816">
        <f t="shared" si="2172"/>
        <v>0</v>
      </c>
      <c r="BF843" s="816">
        <f t="shared" si="2172"/>
        <v>0</v>
      </c>
      <c r="BG843" s="816">
        <f t="shared" si="2172"/>
        <v>0</v>
      </c>
      <c r="BH843" s="816">
        <f t="shared" si="2172"/>
        <v>0</v>
      </c>
      <c r="BI843" s="816">
        <f t="shared" si="2172"/>
        <v>0</v>
      </c>
      <c r="BJ843" s="816">
        <f t="shared" si="2172"/>
        <v>0</v>
      </c>
      <c r="BK843" s="816">
        <f t="shared" si="2172"/>
        <v>0</v>
      </c>
      <c r="BL843" s="816">
        <f t="shared" si="2172"/>
        <v>0</v>
      </c>
      <c r="BM843" s="816">
        <f t="shared" si="2172"/>
        <v>0</v>
      </c>
      <c r="BN843" s="816">
        <f t="shared" si="2172"/>
        <v>0</v>
      </c>
      <c r="BO843" s="816">
        <f t="shared" si="2172"/>
        <v>0</v>
      </c>
      <c r="BP843" s="816">
        <f t="shared" si="2172"/>
        <v>0</v>
      </c>
      <c r="BQ843" s="816">
        <f t="shared" si="2172"/>
        <v>0</v>
      </c>
      <c r="BR843" s="816">
        <f t="shared" si="2172"/>
        <v>0</v>
      </c>
      <c r="BS843" s="816">
        <f t="shared" si="2172"/>
        <v>0</v>
      </c>
      <c r="BT843" s="816">
        <f t="shared" si="2172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89"/>
        <v>0</v>
      </c>
      <c r="CA843" s="626">
        <f t="shared" si="2090"/>
        <v>0</v>
      </c>
      <c r="CB843" s="626">
        <f t="shared" si="2091"/>
        <v>0</v>
      </c>
      <c r="CC843" s="695">
        <f t="shared" si="2092"/>
        <v>0</v>
      </c>
      <c r="CD843" s="1353">
        <f t="shared" si="2120"/>
        <v>0</v>
      </c>
      <c r="CE843" s="1354">
        <f t="shared" si="2094"/>
        <v>0</v>
      </c>
      <c r="CF843" s="1355">
        <f t="shared" si="2094"/>
        <v>0</v>
      </c>
      <c r="CG843" s="1355">
        <f t="shared" si="2094"/>
        <v>0</v>
      </c>
      <c r="CH843" s="1355">
        <f t="shared" si="2094"/>
        <v>0</v>
      </c>
      <c r="CI843" s="1355">
        <f t="shared" si="2094"/>
        <v>0</v>
      </c>
      <c r="CJ843" s="1355">
        <f t="shared" si="2094"/>
        <v>0</v>
      </c>
      <c r="CK843" s="1356">
        <f t="shared" si="2094"/>
        <v>0</v>
      </c>
      <c r="CL843" s="1356">
        <f t="shared" si="2094"/>
        <v>0</v>
      </c>
      <c r="CM843" s="1356">
        <f t="shared" si="2094"/>
        <v>0</v>
      </c>
      <c r="CN843" s="1355">
        <f t="shared" si="2094"/>
        <v>0</v>
      </c>
      <c r="CO843" s="1355">
        <f t="shared" si="2094"/>
        <v>0</v>
      </c>
      <c r="CP843" s="1355">
        <f t="shared" si="2094"/>
        <v>0</v>
      </c>
      <c r="CQ843" s="1355">
        <f t="shared" si="2094"/>
        <v>0</v>
      </c>
      <c r="CR843" s="1355">
        <f t="shared" si="2094"/>
        <v>0</v>
      </c>
      <c r="CS843" s="1354">
        <f t="shared" si="2094"/>
        <v>0</v>
      </c>
      <c r="CT843" s="1357">
        <f t="shared" si="2094"/>
        <v>0</v>
      </c>
      <c r="CU843" s="540">
        <f t="shared" si="2095"/>
        <v>0</v>
      </c>
      <c r="CV843" s="541">
        <f t="shared" si="2096"/>
        <v>0</v>
      </c>
      <c r="CW843" s="542">
        <f t="shared" si="2097"/>
        <v>0</v>
      </c>
      <c r="CX843" s="542">
        <f t="shared" si="2098"/>
        <v>0</v>
      </c>
      <c r="CY843" s="542">
        <f t="shared" si="2099"/>
        <v>0</v>
      </c>
      <c r="CZ843" s="542">
        <f t="shared" si="2100"/>
        <v>0</v>
      </c>
      <c r="DA843" s="542">
        <f t="shared" si="2101"/>
        <v>0</v>
      </c>
      <c r="DB843" s="543">
        <f t="shared" si="2102"/>
        <v>0</v>
      </c>
      <c r="DC843" s="543">
        <f t="shared" si="2103"/>
        <v>0</v>
      </c>
      <c r="DD843" s="543">
        <f t="shared" si="2104"/>
        <v>0</v>
      </c>
      <c r="DE843" s="542">
        <f t="shared" si="2105"/>
        <v>0</v>
      </c>
      <c r="DF843" s="542">
        <f t="shared" si="2106"/>
        <v>0</v>
      </c>
      <c r="DG843" s="542">
        <f t="shared" si="2107"/>
        <v>0</v>
      </c>
      <c r="DH843" s="542">
        <f t="shared" si="2108"/>
        <v>0</v>
      </c>
      <c r="DI843" s="542">
        <f t="shared" si="2109"/>
        <v>0</v>
      </c>
      <c r="DJ843" s="541">
        <f t="shared" si="2110"/>
        <v>0</v>
      </c>
      <c r="DK843" s="540">
        <f t="shared" si="2111"/>
        <v>0</v>
      </c>
      <c r="DL843" s="657">
        <f t="shared" si="2112"/>
        <v>17</v>
      </c>
      <c r="DM843" s="106">
        <f t="shared" si="2113"/>
        <v>17</v>
      </c>
      <c r="DN843" s="106">
        <f t="shared" si="2114"/>
        <v>17</v>
      </c>
      <c r="DO843" s="106">
        <f t="shared" si="2115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3">SUM(B348)</f>
        <v>0.34936399217221137</v>
      </c>
      <c r="C844" s="816">
        <f t="shared" si="2173"/>
        <v>7.5538160469667326E-2</v>
      </c>
      <c r="D844" s="816">
        <f t="shared" si="2173"/>
        <v>0.23605675146771038</v>
      </c>
      <c r="E844" s="816">
        <f t="shared" si="2173"/>
        <v>8.3931289410741461E-2</v>
      </c>
      <c r="F844" s="816">
        <f t="shared" si="2173"/>
        <v>3.7769080234833663E-2</v>
      </c>
      <c r="G844" s="816">
        <f t="shared" si="2173"/>
        <v>0.11330724070450097</v>
      </c>
      <c r="H844" s="816">
        <f t="shared" si="2173"/>
        <v>0</v>
      </c>
      <c r="I844" s="816">
        <f t="shared" si="2173"/>
        <v>0.2060131649172745</v>
      </c>
      <c r="J844" s="816">
        <f t="shared" si="2173"/>
        <v>0</v>
      </c>
      <c r="K844" s="816">
        <f t="shared" si="2173"/>
        <v>0</v>
      </c>
      <c r="L844" s="816">
        <f t="shared" si="2173"/>
        <v>0</v>
      </c>
      <c r="M844" s="816">
        <f t="shared" si="2173"/>
        <v>0</v>
      </c>
      <c r="N844" s="816">
        <f t="shared" si="2173"/>
        <v>0</v>
      </c>
      <c r="O844" s="816">
        <f t="shared" si="2173"/>
        <v>0</v>
      </c>
      <c r="P844" s="816">
        <f t="shared" si="2173"/>
        <v>0</v>
      </c>
      <c r="Q844" s="816">
        <f t="shared" si="2173"/>
        <v>0</v>
      </c>
      <c r="R844" s="816">
        <f t="shared" si="2173"/>
        <v>0</v>
      </c>
      <c r="S844" s="815"/>
      <c r="T844" s="816">
        <f t="shared" ref="T844:AJ844" si="2174">SUM(T348)</f>
        <v>0.22661448140900195</v>
      </c>
      <c r="U844" s="816">
        <f t="shared" si="2174"/>
        <v>0.18884540117416829</v>
      </c>
      <c r="V844" s="816">
        <f t="shared" si="2174"/>
        <v>6.8671054972424844E-2</v>
      </c>
      <c r="W844" s="816">
        <f t="shared" si="2174"/>
        <v>0.22661448140900195</v>
      </c>
      <c r="X844" s="816">
        <f t="shared" si="2174"/>
        <v>1.3596868884540118E-2</v>
      </c>
      <c r="Y844" s="816">
        <f t="shared" si="2174"/>
        <v>0.17524853228962819</v>
      </c>
      <c r="Z844" s="816">
        <f t="shared" si="2174"/>
        <v>3.7769080234833663E-2</v>
      </c>
      <c r="AA844" s="816">
        <f t="shared" si="2174"/>
        <v>0.37769080234833657</v>
      </c>
      <c r="AB844" s="816">
        <f t="shared" si="2174"/>
        <v>0.10251607492311994</v>
      </c>
      <c r="AC844" s="816">
        <f t="shared" si="2174"/>
        <v>0</v>
      </c>
      <c r="AD844" s="816">
        <f t="shared" si="2174"/>
        <v>0</v>
      </c>
      <c r="AE844" s="816">
        <f t="shared" si="2174"/>
        <v>0</v>
      </c>
      <c r="AF844" s="816">
        <f t="shared" si="2174"/>
        <v>0</v>
      </c>
      <c r="AG844" s="816">
        <f t="shared" si="2174"/>
        <v>0</v>
      </c>
      <c r="AH844" s="816">
        <f t="shared" si="2174"/>
        <v>0</v>
      </c>
      <c r="AI844" s="816">
        <f t="shared" si="2174"/>
        <v>0</v>
      </c>
      <c r="AJ844" s="816">
        <f t="shared" si="2174"/>
        <v>0</v>
      </c>
      <c r="AK844" s="815"/>
      <c r="AL844" s="816">
        <f t="shared" ref="AL844:BB844" si="2175">SUM(AL348)</f>
        <v>3.1474233529028048E-2</v>
      </c>
      <c r="AM844" s="816">
        <f t="shared" si="2175"/>
        <v>0.27193737769080234</v>
      </c>
      <c r="AN844" s="816">
        <f t="shared" si="2175"/>
        <v>0.3021526418786693</v>
      </c>
      <c r="AO844" s="816">
        <f t="shared" si="2175"/>
        <v>0.25179386823222438</v>
      </c>
      <c r="AP844" s="816">
        <f t="shared" si="2175"/>
        <v>6.7984344422700585E-2</v>
      </c>
      <c r="AQ844" s="816">
        <f t="shared" si="2175"/>
        <v>0.18884540117416829</v>
      </c>
      <c r="AR844" s="816">
        <f t="shared" si="2175"/>
        <v>0.15107632093933465</v>
      </c>
      <c r="AS844" s="816">
        <f t="shared" si="2175"/>
        <v>0</v>
      </c>
      <c r="AT844" s="816">
        <f t="shared" si="2175"/>
        <v>0.11330724070450097</v>
      </c>
      <c r="AU844" s="816">
        <f t="shared" si="2175"/>
        <v>0</v>
      </c>
      <c r="AV844" s="816">
        <f t="shared" si="2175"/>
        <v>0</v>
      </c>
      <c r="AW844" s="816">
        <f t="shared" si="2175"/>
        <v>0</v>
      </c>
      <c r="AX844" s="816">
        <f t="shared" si="2175"/>
        <v>0</v>
      </c>
      <c r="AY844" s="816">
        <f t="shared" si="2175"/>
        <v>0</v>
      </c>
      <c r="AZ844" s="816">
        <f t="shared" si="2175"/>
        <v>0</v>
      </c>
      <c r="BA844" s="816">
        <f t="shared" si="2175"/>
        <v>0</v>
      </c>
      <c r="BB844" s="816">
        <f t="shared" si="2175"/>
        <v>0</v>
      </c>
      <c r="BC844" s="815"/>
      <c r="BD844" s="816">
        <f t="shared" ref="BD844:BT844" si="2176">SUM(BD348)</f>
        <v>7.5538160469667326E-2</v>
      </c>
      <c r="BE844" s="816">
        <f t="shared" si="2176"/>
        <v>0.11330724070450097</v>
      </c>
      <c r="BF844" s="816">
        <f t="shared" si="2176"/>
        <v>0.16996086105675146</v>
      </c>
      <c r="BG844" s="816">
        <f t="shared" si="2176"/>
        <v>0</v>
      </c>
      <c r="BH844" s="816">
        <f t="shared" si="2176"/>
        <v>0.27468421988969938</v>
      </c>
      <c r="BI844" s="816">
        <f t="shared" si="2176"/>
        <v>7.0817025440313111E-2</v>
      </c>
      <c r="BJ844" s="816">
        <f t="shared" si="2176"/>
        <v>0</v>
      </c>
      <c r="BK844" s="816">
        <f t="shared" si="2176"/>
        <v>0.15737116764514025</v>
      </c>
      <c r="BL844" s="816">
        <f t="shared" si="2176"/>
        <v>0.18884540117416829</v>
      </c>
      <c r="BM844" s="816">
        <f t="shared" si="2176"/>
        <v>0</v>
      </c>
      <c r="BN844" s="816">
        <f t="shared" si="2176"/>
        <v>0</v>
      </c>
      <c r="BO844" s="816">
        <f t="shared" si="2176"/>
        <v>0</v>
      </c>
      <c r="BP844" s="816">
        <f t="shared" si="2176"/>
        <v>0</v>
      </c>
      <c r="BQ844" s="816">
        <f t="shared" si="2176"/>
        <v>0</v>
      </c>
      <c r="BR844" s="816">
        <f t="shared" si="2176"/>
        <v>0</v>
      </c>
      <c r="BS844" s="816">
        <f t="shared" si="2176"/>
        <v>0</v>
      </c>
      <c r="BT844" s="816">
        <f t="shared" si="2176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89"/>
        <v>5.0174379146981883E-2</v>
      </c>
      <c r="CA844" s="626">
        <f t="shared" si="2090"/>
        <v>6.9325065019781265E-2</v>
      </c>
      <c r="CB844" s="626">
        <f t="shared" si="2091"/>
        <v>7.1761252446183962E-2</v>
      </c>
      <c r="CC844" s="695">
        <f t="shared" si="2092"/>
        <v>5.1722657099369428E-2</v>
      </c>
      <c r="CD844" s="1353">
        <f t="shared" si="2120"/>
        <v>0</v>
      </c>
      <c r="CE844" s="1354">
        <f t="shared" si="2094"/>
        <v>0</v>
      </c>
      <c r="CF844" s="1355">
        <f t="shared" si="2094"/>
        <v>0</v>
      </c>
      <c r="CG844" s="1355">
        <f t="shared" si="2094"/>
        <v>0</v>
      </c>
      <c r="CH844" s="1355">
        <f t="shared" si="2094"/>
        <v>0</v>
      </c>
      <c r="CI844" s="1355">
        <f t="shared" si="2094"/>
        <v>0</v>
      </c>
      <c r="CJ844" s="1355">
        <f t="shared" si="2094"/>
        <v>0</v>
      </c>
      <c r="CK844" s="1356">
        <f t="shared" si="2094"/>
        <v>0</v>
      </c>
      <c r="CL844" s="1356">
        <f t="shared" si="2094"/>
        <v>0</v>
      </c>
      <c r="CM844" s="1356">
        <f t="shared" si="2094"/>
        <v>0</v>
      </c>
      <c r="CN844" s="1355">
        <f t="shared" si="2094"/>
        <v>7.0817025440313111E-2</v>
      </c>
      <c r="CO844" s="1355">
        <f t="shared" si="2094"/>
        <v>7.5538160469667326E-2</v>
      </c>
      <c r="CP844" s="1355">
        <f t="shared" si="2094"/>
        <v>0.11330724070450097</v>
      </c>
      <c r="CQ844" s="1355">
        <f t="shared" si="2094"/>
        <v>0.15737116764514025</v>
      </c>
      <c r="CR844" s="1355">
        <f t="shared" si="2094"/>
        <v>0.16996086105675146</v>
      </c>
      <c r="CS844" s="1354">
        <f t="shared" si="2094"/>
        <v>0.18884540117416829</v>
      </c>
      <c r="CT844" s="1357">
        <f t="shared" si="2094"/>
        <v>0.27468421988969938</v>
      </c>
      <c r="CU844" s="540">
        <f t="shared" si="2095"/>
        <v>0</v>
      </c>
      <c r="CV844" s="541">
        <f t="shared" si="2096"/>
        <v>0</v>
      </c>
      <c r="CW844" s="542">
        <f t="shared" si="2097"/>
        <v>0</v>
      </c>
      <c r="CX844" s="542">
        <f t="shared" si="2098"/>
        <v>0</v>
      </c>
      <c r="CY844" s="542">
        <f t="shared" si="2099"/>
        <v>0</v>
      </c>
      <c r="CZ844" s="542">
        <f t="shared" si="2100"/>
        <v>0</v>
      </c>
      <c r="DA844" s="542">
        <f t="shared" si="2101"/>
        <v>0</v>
      </c>
      <c r="DB844" s="543">
        <f t="shared" si="2102"/>
        <v>0</v>
      </c>
      <c r="DC844" s="543">
        <f t="shared" si="2103"/>
        <v>0</v>
      </c>
      <c r="DD844" s="543">
        <f t="shared" si="2104"/>
        <v>0</v>
      </c>
      <c r="DE844" s="542">
        <f t="shared" si="2105"/>
        <v>7.0817025440313111E-2</v>
      </c>
      <c r="DF844" s="542">
        <f t="shared" si="2106"/>
        <v>7.5538160469667326E-2</v>
      </c>
      <c r="DG844" s="542">
        <f t="shared" si="2107"/>
        <v>0.11330724070450097</v>
      </c>
      <c r="DH844" s="542">
        <f t="shared" si="2108"/>
        <v>0.15737116764514025</v>
      </c>
      <c r="DI844" s="542">
        <f t="shared" si="2109"/>
        <v>0.16996086105675146</v>
      </c>
      <c r="DJ844" s="541">
        <f t="shared" si="2110"/>
        <v>0.18884540117416829</v>
      </c>
      <c r="DK844" s="540">
        <f t="shared" si="2111"/>
        <v>0.27468421988969938</v>
      </c>
      <c r="DL844" s="657">
        <f t="shared" si="2112"/>
        <v>17</v>
      </c>
      <c r="DM844" s="106">
        <f t="shared" si="2113"/>
        <v>17</v>
      </c>
      <c r="DN844" s="106">
        <f t="shared" si="2114"/>
        <v>17</v>
      </c>
      <c r="DO844" s="106">
        <f t="shared" si="2115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7">SUM(B358)</f>
        <v>0</v>
      </c>
      <c r="C845" s="816">
        <f t="shared" si="2177"/>
        <v>0</v>
      </c>
      <c r="D845" s="816">
        <f t="shared" si="2177"/>
        <v>0</v>
      </c>
      <c r="E845" s="816">
        <f t="shared" si="2177"/>
        <v>0</v>
      </c>
      <c r="F845" s="816">
        <f t="shared" si="2177"/>
        <v>0</v>
      </c>
      <c r="G845" s="816">
        <f t="shared" si="2177"/>
        <v>0</v>
      </c>
      <c r="H845" s="816">
        <f t="shared" si="2177"/>
        <v>0</v>
      </c>
      <c r="I845" s="816">
        <f t="shared" si="2177"/>
        <v>0</v>
      </c>
      <c r="J845" s="816">
        <f t="shared" si="2177"/>
        <v>0</v>
      </c>
      <c r="K845" s="816">
        <f t="shared" si="2177"/>
        <v>0</v>
      </c>
      <c r="L845" s="816">
        <f t="shared" si="2177"/>
        <v>0</v>
      </c>
      <c r="M845" s="816">
        <f t="shared" si="2177"/>
        <v>0</v>
      </c>
      <c r="N845" s="816">
        <f t="shared" si="2177"/>
        <v>0</v>
      </c>
      <c r="O845" s="816">
        <f t="shared" si="2177"/>
        <v>0</v>
      </c>
      <c r="P845" s="816">
        <f t="shared" si="2177"/>
        <v>0</v>
      </c>
      <c r="Q845" s="816">
        <f t="shared" si="2177"/>
        <v>0</v>
      </c>
      <c r="R845" s="816">
        <f t="shared" si="2177"/>
        <v>0</v>
      </c>
      <c r="S845" s="815"/>
      <c r="T845" s="816">
        <f t="shared" ref="T845:AJ845" si="2178">SUM(T358)</f>
        <v>0</v>
      </c>
      <c r="U845" s="816">
        <f t="shared" si="2178"/>
        <v>0</v>
      </c>
      <c r="V845" s="816">
        <f t="shared" si="2178"/>
        <v>0</v>
      </c>
      <c r="W845" s="816">
        <f t="shared" si="2178"/>
        <v>0</v>
      </c>
      <c r="X845" s="816">
        <f t="shared" si="2178"/>
        <v>0</v>
      </c>
      <c r="Y845" s="816">
        <f t="shared" si="2178"/>
        <v>0</v>
      </c>
      <c r="Z845" s="816">
        <f t="shared" si="2178"/>
        <v>0</v>
      </c>
      <c r="AA845" s="816">
        <f t="shared" si="2178"/>
        <v>0</v>
      </c>
      <c r="AB845" s="816">
        <f t="shared" si="2178"/>
        <v>0</v>
      </c>
      <c r="AC845" s="816">
        <f t="shared" si="2178"/>
        <v>0</v>
      </c>
      <c r="AD845" s="816">
        <f t="shared" si="2178"/>
        <v>0</v>
      </c>
      <c r="AE845" s="816">
        <f t="shared" si="2178"/>
        <v>0</v>
      </c>
      <c r="AF845" s="816">
        <f t="shared" si="2178"/>
        <v>0</v>
      </c>
      <c r="AG845" s="816">
        <f t="shared" si="2178"/>
        <v>0</v>
      </c>
      <c r="AH845" s="816">
        <f t="shared" si="2178"/>
        <v>0</v>
      </c>
      <c r="AI845" s="816">
        <f t="shared" si="2178"/>
        <v>0</v>
      </c>
      <c r="AJ845" s="816">
        <f t="shared" si="2178"/>
        <v>0</v>
      </c>
      <c r="AK845" s="815"/>
      <c r="AL845" s="816">
        <f t="shared" ref="AL845:BB845" si="2179">SUM(AL358)</f>
        <v>0</v>
      </c>
      <c r="AM845" s="816">
        <f t="shared" si="2179"/>
        <v>0</v>
      </c>
      <c r="AN845" s="816">
        <f t="shared" si="2179"/>
        <v>0</v>
      </c>
      <c r="AO845" s="816">
        <f t="shared" si="2179"/>
        <v>0</v>
      </c>
      <c r="AP845" s="816">
        <f t="shared" si="2179"/>
        <v>0</v>
      </c>
      <c r="AQ845" s="816">
        <f t="shared" si="2179"/>
        <v>0</v>
      </c>
      <c r="AR845" s="816">
        <f t="shared" si="2179"/>
        <v>0</v>
      </c>
      <c r="AS845" s="816">
        <f t="shared" si="2179"/>
        <v>0</v>
      </c>
      <c r="AT845" s="816">
        <f t="shared" si="2179"/>
        <v>0</v>
      </c>
      <c r="AU845" s="816">
        <f t="shared" si="2179"/>
        <v>0</v>
      </c>
      <c r="AV845" s="816">
        <f t="shared" si="2179"/>
        <v>0</v>
      </c>
      <c r="AW845" s="816">
        <f t="shared" si="2179"/>
        <v>0</v>
      </c>
      <c r="AX845" s="816">
        <f t="shared" si="2179"/>
        <v>0</v>
      </c>
      <c r="AY845" s="816">
        <f t="shared" si="2179"/>
        <v>0</v>
      </c>
      <c r="AZ845" s="816">
        <f t="shared" si="2179"/>
        <v>0</v>
      </c>
      <c r="BA845" s="816">
        <f t="shared" si="2179"/>
        <v>0</v>
      </c>
      <c r="BB845" s="816">
        <f t="shared" si="2179"/>
        <v>0</v>
      </c>
      <c r="BC845" s="815"/>
      <c r="BD845" s="816">
        <f t="shared" ref="BD845:BT845" si="2180">SUM(BD358)</f>
        <v>0</v>
      </c>
      <c r="BE845" s="816">
        <f t="shared" si="2180"/>
        <v>0</v>
      </c>
      <c r="BF845" s="816">
        <f t="shared" si="2180"/>
        <v>0</v>
      </c>
      <c r="BG845" s="816">
        <f t="shared" si="2180"/>
        <v>0</v>
      </c>
      <c r="BH845" s="816">
        <f t="shared" si="2180"/>
        <v>0</v>
      </c>
      <c r="BI845" s="816">
        <f t="shared" si="2180"/>
        <v>0</v>
      </c>
      <c r="BJ845" s="816">
        <f t="shared" si="2180"/>
        <v>0</v>
      </c>
      <c r="BK845" s="816">
        <f t="shared" si="2180"/>
        <v>0</v>
      </c>
      <c r="BL845" s="816">
        <f t="shared" si="2180"/>
        <v>0</v>
      </c>
      <c r="BM845" s="816">
        <f t="shared" si="2180"/>
        <v>0</v>
      </c>
      <c r="BN845" s="816">
        <f t="shared" si="2180"/>
        <v>0</v>
      </c>
      <c r="BO845" s="816">
        <f t="shared" si="2180"/>
        <v>0</v>
      </c>
      <c r="BP845" s="816">
        <f t="shared" si="2180"/>
        <v>0</v>
      </c>
      <c r="BQ845" s="816">
        <f t="shared" si="2180"/>
        <v>0</v>
      </c>
      <c r="BR845" s="816">
        <f t="shared" si="2180"/>
        <v>0</v>
      </c>
      <c r="BS845" s="816">
        <f t="shared" si="2180"/>
        <v>0</v>
      </c>
      <c r="BT845" s="816">
        <f t="shared" si="2180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89"/>
        <v>0</v>
      </c>
      <c r="CA845" s="626">
        <f t="shared" si="2090"/>
        <v>0</v>
      </c>
      <c r="CB845" s="626">
        <f t="shared" si="2091"/>
        <v>0</v>
      </c>
      <c r="CC845" s="695">
        <f t="shared" si="2092"/>
        <v>0</v>
      </c>
      <c r="CD845" s="1353">
        <f t="shared" si="2120"/>
        <v>0</v>
      </c>
      <c r="CE845" s="1354">
        <f t="shared" si="2094"/>
        <v>0</v>
      </c>
      <c r="CF845" s="1355">
        <f t="shared" si="2094"/>
        <v>0</v>
      </c>
      <c r="CG845" s="1355">
        <f t="shared" si="2094"/>
        <v>0</v>
      </c>
      <c r="CH845" s="1355">
        <f t="shared" si="2094"/>
        <v>0</v>
      </c>
      <c r="CI845" s="1355">
        <f t="shared" si="2094"/>
        <v>0</v>
      </c>
      <c r="CJ845" s="1355">
        <f t="shared" si="2094"/>
        <v>0</v>
      </c>
      <c r="CK845" s="1356">
        <f t="shared" si="2094"/>
        <v>0</v>
      </c>
      <c r="CL845" s="1356">
        <f t="shared" si="2094"/>
        <v>0</v>
      </c>
      <c r="CM845" s="1356">
        <f t="shared" si="2094"/>
        <v>0</v>
      </c>
      <c r="CN845" s="1355">
        <f t="shared" si="2094"/>
        <v>0</v>
      </c>
      <c r="CO845" s="1355">
        <f t="shared" si="2094"/>
        <v>0</v>
      </c>
      <c r="CP845" s="1355">
        <f t="shared" si="2094"/>
        <v>0</v>
      </c>
      <c r="CQ845" s="1355">
        <f t="shared" si="2094"/>
        <v>0</v>
      </c>
      <c r="CR845" s="1355">
        <f t="shared" si="2094"/>
        <v>0</v>
      </c>
      <c r="CS845" s="1354">
        <f t="shared" ref="CE845:CT848" si="218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7">
        <f t="shared" si="2181"/>
        <v>0</v>
      </c>
      <c r="CU845" s="540">
        <f t="shared" si="2095"/>
        <v>0</v>
      </c>
      <c r="CV845" s="541">
        <f t="shared" si="2096"/>
        <v>0</v>
      </c>
      <c r="CW845" s="542">
        <f t="shared" si="2097"/>
        <v>0</v>
      </c>
      <c r="CX845" s="542">
        <f t="shared" si="2098"/>
        <v>0</v>
      </c>
      <c r="CY845" s="542">
        <f t="shared" si="2099"/>
        <v>0</v>
      </c>
      <c r="CZ845" s="542">
        <f t="shared" si="2100"/>
        <v>0</v>
      </c>
      <c r="DA845" s="542">
        <f t="shared" si="2101"/>
        <v>0</v>
      </c>
      <c r="DB845" s="543">
        <f t="shared" si="2102"/>
        <v>0</v>
      </c>
      <c r="DC845" s="543">
        <f t="shared" si="2103"/>
        <v>0</v>
      </c>
      <c r="DD845" s="543">
        <f t="shared" si="2104"/>
        <v>0</v>
      </c>
      <c r="DE845" s="542">
        <f t="shared" si="2105"/>
        <v>0</v>
      </c>
      <c r="DF845" s="542">
        <f t="shared" si="2106"/>
        <v>0</v>
      </c>
      <c r="DG845" s="542">
        <f t="shared" si="2107"/>
        <v>0</v>
      </c>
      <c r="DH845" s="542">
        <f t="shared" si="2108"/>
        <v>0</v>
      </c>
      <c r="DI845" s="542">
        <f t="shared" si="2109"/>
        <v>0</v>
      </c>
      <c r="DJ845" s="541">
        <f t="shared" si="2110"/>
        <v>0</v>
      </c>
      <c r="DK845" s="540">
        <f t="shared" si="2111"/>
        <v>0</v>
      </c>
      <c r="DL845" s="657">
        <f t="shared" si="2112"/>
        <v>17</v>
      </c>
      <c r="DM845" s="106">
        <f t="shared" si="2113"/>
        <v>17</v>
      </c>
      <c r="DN845" s="106">
        <f t="shared" si="2114"/>
        <v>17</v>
      </c>
      <c r="DO845" s="106">
        <f t="shared" si="2115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2">SUM(B369)</f>
        <v>0</v>
      </c>
      <c r="C846" s="816">
        <f t="shared" si="2182"/>
        <v>6.692759295499022E-2</v>
      </c>
      <c r="D846" s="816">
        <f t="shared" si="2182"/>
        <v>1.8590998043052837E-2</v>
      </c>
      <c r="E846" s="816">
        <f t="shared" si="2182"/>
        <v>2.4787997390737115E-2</v>
      </c>
      <c r="F846" s="816">
        <f t="shared" si="2182"/>
        <v>3.7181996086105675E-3</v>
      </c>
      <c r="G846" s="816">
        <f t="shared" si="2182"/>
        <v>0</v>
      </c>
      <c r="H846" s="816">
        <f t="shared" si="2182"/>
        <v>0.14872798434442269</v>
      </c>
      <c r="I846" s="816">
        <f t="shared" si="2182"/>
        <v>0</v>
      </c>
      <c r="J846" s="816">
        <f t="shared" si="2182"/>
        <v>4.2493709812692203E-2</v>
      </c>
      <c r="K846" s="816">
        <f t="shared" si="2182"/>
        <v>0</v>
      </c>
      <c r="L846" s="816">
        <f t="shared" si="2182"/>
        <v>0</v>
      </c>
      <c r="M846" s="816">
        <f t="shared" si="2182"/>
        <v>0</v>
      </c>
      <c r="N846" s="816">
        <f t="shared" si="2182"/>
        <v>0</v>
      </c>
      <c r="O846" s="816">
        <f t="shared" si="2182"/>
        <v>0</v>
      </c>
      <c r="P846" s="816">
        <f t="shared" si="2182"/>
        <v>0</v>
      </c>
      <c r="Q846" s="816">
        <f t="shared" si="2182"/>
        <v>0</v>
      </c>
      <c r="R846" s="816">
        <f t="shared" si="2182"/>
        <v>0</v>
      </c>
      <c r="S846" s="815"/>
      <c r="T846" s="816">
        <f t="shared" ref="T846:AJ846" si="2183">SUM(T369)</f>
        <v>1.487279843444227E-2</v>
      </c>
      <c r="U846" s="816">
        <f t="shared" si="2183"/>
        <v>7.4363992172211346E-2</v>
      </c>
      <c r="V846" s="816">
        <f t="shared" si="2183"/>
        <v>2.028108877423946E-2</v>
      </c>
      <c r="W846" s="816">
        <f t="shared" si="2183"/>
        <v>0.11154598825831702</v>
      </c>
      <c r="X846" s="816">
        <f t="shared" si="2183"/>
        <v>0</v>
      </c>
      <c r="Y846" s="816">
        <f t="shared" si="2183"/>
        <v>7.4363992172211346E-2</v>
      </c>
      <c r="Z846" s="816">
        <f t="shared" si="2183"/>
        <v>0</v>
      </c>
      <c r="AA846" s="816">
        <f t="shared" si="2183"/>
        <v>0.18590998043052837</v>
      </c>
      <c r="AB846" s="816">
        <f t="shared" si="2183"/>
        <v>0.15935141179759574</v>
      </c>
      <c r="AC846" s="816">
        <f t="shared" si="2183"/>
        <v>0</v>
      </c>
      <c r="AD846" s="816">
        <f t="shared" si="2183"/>
        <v>0</v>
      </c>
      <c r="AE846" s="816">
        <f t="shared" si="2183"/>
        <v>0</v>
      </c>
      <c r="AF846" s="816">
        <f t="shared" si="2183"/>
        <v>0</v>
      </c>
      <c r="AG846" s="816">
        <f t="shared" si="2183"/>
        <v>0</v>
      </c>
      <c r="AH846" s="816">
        <f t="shared" si="2183"/>
        <v>0</v>
      </c>
      <c r="AI846" s="816">
        <f t="shared" si="2183"/>
        <v>0</v>
      </c>
      <c r="AJ846" s="816">
        <f t="shared" si="2183"/>
        <v>0</v>
      </c>
      <c r="AK846" s="815"/>
      <c r="AL846" s="816">
        <f t="shared" ref="AL846:BB846" si="2184">SUM(AL369)</f>
        <v>0</v>
      </c>
      <c r="AM846" s="816">
        <f t="shared" si="2184"/>
        <v>3.7181996086105673E-2</v>
      </c>
      <c r="AN846" s="816">
        <f t="shared" si="2184"/>
        <v>0</v>
      </c>
      <c r="AO846" s="816">
        <f t="shared" si="2184"/>
        <v>0</v>
      </c>
      <c r="AP846" s="816">
        <f t="shared" si="2184"/>
        <v>7.436399217221135E-3</v>
      </c>
      <c r="AQ846" s="816">
        <f t="shared" si="2184"/>
        <v>1.8590998043052837E-2</v>
      </c>
      <c r="AR846" s="816">
        <f t="shared" si="2184"/>
        <v>0</v>
      </c>
      <c r="AS846" s="816">
        <f t="shared" si="2184"/>
        <v>0.11154598825831702</v>
      </c>
      <c r="AT846" s="816">
        <f t="shared" si="2184"/>
        <v>0</v>
      </c>
      <c r="AU846" s="816">
        <f t="shared" si="2184"/>
        <v>0</v>
      </c>
      <c r="AV846" s="816">
        <f t="shared" si="2184"/>
        <v>0</v>
      </c>
      <c r="AW846" s="816">
        <f t="shared" si="2184"/>
        <v>0</v>
      </c>
      <c r="AX846" s="816">
        <f t="shared" si="2184"/>
        <v>0</v>
      </c>
      <c r="AY846" s="816">
        <f t="shared" si="2184"/>
        <v>0</v>
      </c>
      <c r="AZ846" s="816">
        <f t="shared" si="2184"/>
        <v>0</v>
      </c>
      <c r="BA846" s="816">
        <f t="shared" si="2184"/>
        <v>0</v>
      </c>
      <c r="BB846" s="816">
        <f t="shared" si="2184"/>
        <v>0</v>
      </c>
      <c r="BC846" s="815"/>
      <c r="BD846" s="816">
        <f t="shared" ref="BD846:BT846" si="2185">SUM(BD369)</f>
        <v>0</v>
      </c>
      <c r="BE846" s="816">
        <f t="shared" si="2185"/>
        <v>3.7181996086105673E-2</v>
      </c>
      <c r="BF846" s="816">
        <f t="shared" si="2185"/>
        <v>0</v>
      </c>
      <c r="BG846" s="816">
        <f t="shared" si="2185"/>
        <v>8.2626657969123718E-3</v>
      </c>
      <c r="BH846" s="816">
        <f t="shared" si="2185"/>
        <v>2.36612702366127E-2</v>
      </c>
      <c r="BI846" s="816">
        <f t="shared" si="2185"/>
        <v>0</v>
      </c>
      <c r="BJ846" s="816">
        <f t="shared" si="2185"/>
        <v>0</v>
      </c>
      <c r="BK846" s="816">
        <f t="shared" si="2185"/>
        <v>0</v>
      </c>
      <c r="BL846" s="816">
        <f t="shared" si="2185"/>
        <v>7.4363992172211346E-2</v>
      </c>
      <c r="BM846" s="816">
        <f t="shared" si="2185"/>
        <v>0</v>
      </c>
      <c r="BN846" s="816">
        <f t="shared" si="2185"/>
        <v>0</v>
      </c>
      <c r="BO846" s="816">
        <f t="shared" si="2185"/>
        <v>0</v>
      </c>
      <c r="BP846" s="816">
        <f t="shared" si="2185"/>
        <v>0</v>
      </c>
      <c r="BQ846" s="816">
        <f t="shared" si="2185"/>
        <v>0</v>
      </c>
      <c r="BR846" s="816">
        <f t="shared" si="2185"/>
        <v>0</v>
      </c>
      <c r="BS846" s="816">
        <f t="shared" si="2185"/>
        <v>0</v>
      </c>
      <c r="BT846" s="816">
        <f t="shared" si="2185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89"/>
        <v>1.0434566520672196E-2</v>
      </c>
      <c r="CA846" s="626">
        <f t="shared" si="2090"/>
        <v>3.0318618107267811E-2</v>
      </c>
      <c r="CB846" s="626">
        <f t="shared" si="2091"/>
        <v>4.2139595564253101E-3</v>
      </c>
      <c r="CC846" s="695">
        <f t="shared" si="2092"/>
        <v>4.607062141308715E-3</v>
      </c>
      <c r="CD846" s="1353">
        <f t="shared" si="2120"/>
        <v>0</v>
      </c>
      <c r="CE846" s="1354">
        <f t="shared" si="2181"/>
        <v>0</v>
      </c>
      <c r="CF846" s="1355">
        <f t="shared" si="2181"/>
        <v>0</v>
      </c>
      <c r="CG846" s="1355">
        <f t="shared" si="2181"/>
        <v>0</v>
      </c>
      <c r="CH846" s="1355">
        <f t="shared" si="2181"/>
        <v>0</v>
      </c>
      <c r="CI846" s="1355">
        <f t="shared" si="2181"/>
        <v>0</v>
      </c>
      <c r="CJ846" s="1355">
        <f t="shared" si="2181"/>
        <v>0</v>
      </c>
      <c r="CK846" s="1356">
        <f t="shared" si="2181"/>
        <v>0</v>
      </c>
      <c r="CL846" s="1356">
        <f t="shared" si="2181"/>
        <v>0</v>
      </c>
      <c r="CM846" s="1356">
        <f t="shared" si="2181"/>
        <v>0</v>
      </c>
      <c r="CN846" s="1355">
        <f t="shared" si="2181"/>
        <v>0</v>
      </c>
      <c r="CO846" s="1355">
        <f t="shared" si="2181"/>
        <v>0</v>
      </c>
      <c r="CP846" s="1355">
        <f t="shared" si="2181"/>
        <v>0</v>
      </c>
      <c r="CQ846" s="1355">
        <f t="shared" si="2181"/>
        <v>8.2626657969123718E-3</v>
      </c>
      <c r="CR846" s="1355">
        <f t="shared" si="2181"/>
        <v>2.36612702366127E-2</v>
      </c>
      <c r="CS846" s="1354">
        <f t="shared" si="2181"/>
        <v>3.7181996086105673E-2</v>
      </c>
      <c r="CT846" s="1357">
        <f t="shared" si="2181"/>
        <v>7.4363992172211346E-2</v>
      </c>
      <c r="CU846" s="540">
        <f t="shared" si="2095"/>
        <v>0</v>
      </c>
      <c r="CV846" s="541">
        <f t="shared" si="2096"/>
        <v>0</v>
      </c>
      <c r="CW846" s="542">
        <f t="shared" si="2097"/>
        <v>0</v>
      </c>
      <c r="CX846" s="542">
        <f t="shared" si="2098"/>
        <v>0</v>
      </c>
      <c r="CY846" s="542">
        <f t="shared" si="2099"/>
        <v>0</v>
      </c>
      <c r="CZ846" s="542">
        <f t="shared" si="2100"/>
        <v>0</v>
      </c>
      <c r="DA846" s="542">
        <f t="shared" si="2101"/>
        <v>0</v>
      </c>
      <c r="DB846" s="543">
        <f t="shared" si="2102"/>
        <v>0</v>
      </c>
      <c r="DC846" s="543">
        <f t="shared" si="2103"/>
        <v>0</v>
      </c>
      <c r="DD846" s="543">
        <f t="shared" si="2104"/>
        <v>0</v>
      </c>
      <c r="DE846" s="542">
        <f t="shared" si="2105"/>
        <v>0</v>
      </c>
      <c r="DF846" s="542">
        <f t="shared" si="2106"/>
        <v>0</v>
      </c>
      <c r="DG846" s="542">
        <f t="shared" si="2107"/>
        <v>0</v>
      </c>
      <c r="DH846" s="542">
        <f t="shared" si="2108"/>
        <v>8.2626657969123718E-3</v>
      </c>
      <c r="DI846" s="542">
        <f t="shared" si="2109"/>
        <v>2.36612702366127E-2</v>
      </c>
      <c r="DJ846" s="541">
        <f t="shared" si="2110"/>
        <v>3.7181996086105673E-2</v>
      </c>
      <c r="DK846" s="540">
        <f t="shared" si="2111"/>
        <v>7.4363992172211346E-2</v>
      </c>
      <c r="DL846" s="657">
        <f t="shared" si="2112"/>
        <v>17</v>
      </c>
      <c r="DM846" s="106">
        <f t="shared" si="2113"/>
        <v>17</v>
      </c>
      <c r="DN846" s="106">
        <f t="shared" si="2114"/>
        <v>17</v>
      </c>
      <c r="DO846" s="106">
        <f t="shared" si="2115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6">SUM(B380)</f>
        <v>0</v>
      </c>
      <c r="C847" s="816">
        <f t="shared" si="2186"/>
        <v>0</v>
      </c>
      <c r="D847" s="816">
        <f t="shared" si="2186"/>
        <v>0</v>
      </c>
      <c r="E847" s="816">
        <f t="shared" si="2186"/>
        <v>0</v>
      </c>
      <c r="F847" s="816">
        <f t="shared" si="2186"/>
        <v>0</v>
      </c>
      <c r="G847" s="816">
        <f t="shared" si="2186"/>
        <v>0</v>
      </c>
      <c r="H847" s="816">
        <f t="shared" si="2186"/>
        <v>0</v>
      </c>
      <c r="I847" s="816">
        <f t="shared" si="2186"/>
        <v>0</v>
      </c>
      <c r="J847" s="816">
        <f t="shared" si="2186"/>
        <v>0</v>
      </c>
      <c r="K847" s="816">
        <f t="shared" si="2186"/>
        <v>0</v>
      </c>
      <c r="L847" s="816">
        <f t="shared" si="2186"/>
        <v>0</v>
      </c>
      <c r="M847" s="816">
        <f t="shared" si="2186"/>
        <v>0</v>
      </c>
      <c r="N847" s="816">
        <f t="shared" si="2186"/>
        <v>0</v>
      </c>
      <c r="O847" s="816">
        <f t="shared" si="2186"/>
        <v>0</v>
      </c>
      <c r="P847" s="816">
        <f t="shared" si="2186"/>
        <v>0</v>
      </c>
      <c r="Q847" s="816">
        <f t="shared" si="2186"/>
        <v>0</v>
      </c>
      <c r="R847" s="816">
        <f t="shared" si="2186"/>
        <v>0</v>
      </c>
      <c r="S847" s="815"/>
      <c r="T847" s="816">
        <f t="shared" ref="T847:AJ847" si="2187">SUM(T380)</f>
        <v>0</v>
      </c>
      <c r="U847" s="816">
        <f t="shared" si="2187"/>
        <v>0</v>
      </c>
      <c r="V847" s="816">
        <f t="shared" si="2187"/>
        <v>0</v>
      </c>
      <c r="W847" s="816">
        <f t="shared" si="2187"/>
        <v>0</v>
      </c>
      <c r="X847" s="816">
        <f t="shared" si="2187"/>
        <v>7.6320939334637961E-2</v>
      </c>
      <c r="Y847" s="816">
        <f t="shared" si="2187"/>
        <v>0</v>
      </c>
      <c r="Z847" s="816">
        <f t="shared" si="2187"/>
        <v>7.749510763209394E-2</v>
      </c>
      <c r="AA847" s="816">
        <f t="shared" si="2187"/>
        <v>0</v>
      </c>
      <c r="AB847" s="816">
        <f t="shared" si="2187"/>
        <v>0</v>
      </c>
      <c r="AC847" s="816">
        <f t="shared" si="2187"/>
        <v>0</v>
      </c>
      <c r="AD847" s="816">
        <f t="shared" si="2187"/>
        <v>0</v>
      </c>
      <c r="AE847" s="816">
        <f t="shared" si="2187"/>
        <v>0</v>
      </c>
      <c r="AF847" s="816">
        <f t="shared" si="2187"/>
        <v>0</v>
      </c>
      <c r="AG847" s="816">
        <f t="shared" si="2187"/>
        <v>0</v>
      </c>
      <c r="AH847" s="816">
        <f t="shared" si="2187"/>
        <v>0</v>
      </c>
      <c r="AI847" s="816">
        <f t="shared" si="2187"/>
        <v>0</v>
      </c>
      <c r="AJ847" s="816">
        <f t="shared" si="2187"/>
        <v>0</v>
      </c>
      <c r="AK847" s="815"/>
      <c r="AL847" s="816">
        <f t="shared" ref="AL847:BB847" si="2188">SUM(AL380)</f>
        <v>0</v>
      </c>
      <c r="AM847" s="816">
        <f t="shared" si="2188"/>
        <v>0</v>
      </c>
      <c r="AN847" s="816">
        <f t="shared" si="2188"/>
        <v>0</v>
      </c>
      <c r="AO847" s="816">
        <f t="shared" si="2188"/>
        <v>7.8277886497064575E-2</v>
      </c>
      <c r="AP847" s="816">
        <f t="shared" si="2188"/>
        <v>0</v>
      </c>
      <c r="AQ847" s="816">
        <f t="shared" si="2188"/>
        <v>0</v>
      </c>
      <c r="AR847" s="816">
        <f t="shared" si="2188"/>
        <v>5.8708414872798438E-2</v>
      </c>
      <c r="AS847" s="816">
        <f t="shared" si="2188"/>
        <v>0</v>
      </c>
      <c r="AT847" s="816">
        <f t="shared" si="2188"/>
        <v>0</v>
      </c>
      <c r="AU847" s="816">
        <f t="shared" si="2188"/>
        <v>0</v>
      </c>
      <c r="AV847" s="816">
        <f t="shared" si="2188"/>
        <v>0</v>
      </c>
      <c r="AW847" s="816">
        <f t="shared" si="2188"/>
        <v>0</v>
      </c>
      <c r="AX847" s="816">
        <f t="shared" si="2188"/>
        <v>0</v>
      </c>
      <c r="AY847" s="816">
        <f t="shared" si="2188"/>
        <v>0</v>
      </c>
      <c r="AZ847" s="816">
        <f t="shared" si="2188"/>
        <v>0</v>
      </c>
      <c r="BA847" s="816">
        <f t="shared" si="2188"/>
        <v>0</v>
      </c>
      <c r="BB847" s="816">
        <f t="shared" si="2188"/>
        <v>0</v>
      </c>
      <c r="BC847" s="815"/>
      <c r="BD847" s="816">
        <f t="shared" ref="BD847:BT847" si="2189">SUM(BD380)</f>
        <v>0</v>
      </c>
      <c r="BE847" s="816">
        <f t="shared" si="2189"/>
        <v>0</v>
      </c>
      <c r="BF847" s="816">
        <f t="shared" si="2189"/>
        <v>0</v>
      </c>
      <c r="BG847" s="816">
        <f t="shared" si="2189"/>
        <v>0</v>
      </c>
      <c r="BH847" s="816">
        <f t="shared" si="2189"/>
        <v>0</v>
      </c>
      <c r="BI847" s="816">
        <f t="shared" si="2189"/>
        <v>0</v>
      </c>
      <c r="BJ847" s="816">
        <f t="shared" si="2189"/>
        <v>0</v>
      </c>
      <c r="BK847" s="816">
        <f t="shared" si="2189"/>
        <v>0</v>
      </c>
      <c r="BL847" s="816">
        <f t="shared" si="2189"/>
        <v>0</v>
      </c>
      <c r="BM847" s="816">
        <f t="shared" si="2189"/>
        <v>0</v>
      </c>
      <c r="BN847" s="816">
        <f t="shared" si="2189"/>
        <v>0</v>
      </c>
      <c r="BO847" s="816">
        <f t="shared" si="2189"/>
        <v>0</v>
      </c>
      <c r="BP847" s="816">
        <f t="shared" si="2189"/>
        <v>0</v>
      </c>
      <c r="BQ847" s="816">
        <f t="shared" si="2189"/>
        <v>0</v>
      </c>
      <c r="BR847" s="816">
        <f t="shared" si="2189"/>
        <v>0</v>
      </c>
      <c r="BS847" s="816">
        <f t="shared" si="2189"/>
        <v>0</v>
      </c>
      <c r="BT847" s="816">
        <f t="shared" si="2189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89"/>
        <v>0</v>
      </c>
      <c r="CA847" s="626">
        <f t="shared" si="2090"/>
        <v>5.0880626223091972E-3</v>
      </c>
      <c r="CB847" s="626">
        <f t="shared" si="2091"/>
        <v>3.9138943248532287E-3</v>
      </c>
      <c r="CC847" s="695">
        <f t="shared" si="2092"/>
        <v>0</v>
      </c>
      <c r="CD847" s="1353">
        <f t="shared" si="2120"/>
        <v>0</v>
      </c>
      <c r="CE847" s="1354">
        <f t="shared" si="2181"/>
        <v>0</v>
      </c>
      <c r="CF847" s="1355">
        <f t="shared" si="2181"/>
        <v>0</v>
      </c>
      <c r="CG847" s="1355">
        <f t="shared" si="2181"/>
        <v>0</v>
      </c>
      <c r="CH847" s="1355">
        <f t="shared" si="2181"/>
        <v>0</v>
      </c>
      <c r="CI847" s="1355">
        <f t="shared" si="2181"/>
        <v>0</v>
      </c>
      <c r="CJ847" s="1355">
        <f t="shared" si="2181"/>
        <v>0</v>
      </c>
      <c r="CK847" s="1356">
        <f t="shared" si="2181"/>
        <v>0</v>
      </c>
      <c r="CL847" s="1356">
        <f t="shared" si="2181"/>
        <v>0</v>
      </c>
      <c r="CM847" s="1356">
        <f t="shared" si="2181"/>
        <v>0</v>
      </c>
      <c r="CN847" s="1355">
        <f t="shared" si="2181"/>
        <v>0</v>
      </c>
      <c r="CO847" s="1355">
        <f t="shared" si="2181"/>
        <v>0</v>
      </c>
      <c r="CP847" s="1355">
        <f t="shared" si="2181"/>
        <v>0</v>
      </c>
      <c r="CQ847" s="1355">
        <f t="shared" si="2181"/>
        <v>0</v>
      </c>
      <c r="CR847" s="1355">
        <f t="shared" si="2181"/>
        <v>0</v>
      </c>
      <c r="CS847" s="1354">
        <f t="shared" si="2181"/>
        <v>0</v>
      </c>
      <c r="CT847" s="1357">
        <f t="shared" si="2181"/>
        <v>0</v>
      </c>
      <c r="CU847" s="540">
        <f t="shared" si="2095"/>
        <v>0</v>
      </c>
      <c r="CV847" s="541">
        <f t="shared" si="2096"/>
        <v>0</v>
      </c>
      <c r="CW847" s="542">
        <f t="shared" si="2097"/>
        <v>0</v>
      </c>
      <c r="CX847" s="542">
        <f t="shared" si="2098"/>
        <v>0</v>
      </c>
      <c r="CY847" s="542">
        <f t="shared" si="2099"/>
        <v>0</v>
      </c>
      <c r="CZ847" s="542">
        <f t="shared" si="2100"/>
        <v>0</v>
      </c>
      <c r="DA847" s="542">
        <f t="shared" si="2101"/>
        <v>0</v>
      </c>
      <c r="DB847" s="543">
        <f t="shared" si="2102"/>
        <v>0</v>
      </c>
      <c r="DC847" s="543">
        <f t="shared" si="2103"/>
        <v>0</v>
      </c>
      <c r="DD847" s="543">
        <f t="shared" si="2104"/>
        <v>0</v>
      </c>
      <c r="DE847" s="542">
        <f t="shared" si="2105"/>
        <v>0</v>
      </c>
      <c r="DF847" s="542">
        <f t="shared" si="2106"/>
        <v>0</v>
      </c>
      <c r="DG847" s="542">
        <f t="shared" si="2107"/>
        <v>0</v>
      </c>
      <c r="DH847" s="542">
        <f t="shared" si="2108"/>
        <v>0</v>
      </c>
      <c r="DI847" s="542">
        <f t="shared" si="2109"/>
        <v>0</v>
      </c>
      <c r="DJ847" s="541">
        <f t="shared" si="2110"/>
        <v>0</v>
      </c>
      <c r="DK847" s="540">
        <f t="shared" si="2111"/>
        <v>0</v>
      </c>
      <c r="DL847" s="657">
        <f t="shared" si="2112"/>
        <v>17</v>
      </c>
      <c r="DM847" s="106">
        <f t="shared" si="2113"/>
        <v>17</v>
      </c>
      <c r="DN847" s="106">
        <f t="shared" si="2114"/>
        <v>17</v>
      </c>
      <c r="DO847" s="106">
        <f t="shared" si="2115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0">SUM(B390)</f>
        <v>0</v>
      </c>
      <c r="C848" s="816">
        <f t="shared" si="2190"/>
        <v>0</v>
      </c>
      <c r="D848" s="816">
        <f t="shared" si="2190"/>
        <v>0</v>
      </c>
      <c r="E848" s="816">
        <f t="shared" si="2190"/>
        <v>0</v>
      </c>
      <c r="F848" s="816">
        <f t="shared" si="2190"/>
        <v>0</v>
      </c>
      <c r="G848" s="816">
        <f t="shared" si="2190"/>
        <v>0</v>
      </c>
      <c r="H848" s="816">
        <f t="shared" si="2190"/>
        <v>0</v>
      </c>
      <c r="I848" s="816">
        <f t="shared" si="2190"/>
        <v>0</v>
      </c>
      <c r="J848" s="816">
        <f t="shared" si="2190"/>
        <v>0</v>
      </c>
      <c r="K848" s="816">
        <f t="shared" si="2190"/>
        <v>0</v>
      </c>
      <c r="L848" s="816">
        <f t="shared" si="2190"/>
        <v>0</v>
      </c>
      <c r="M848" s="816">
        <f t="shared" si="2190"/>
        <v>0</v>
      </c>
      <c r="N848" s="816">
        <f t="shared" si="2190"/>
        <v>0</v>
      </c>
      <c r="O848" s="816">
        <f t="shared" si="2190"/>
        <v>0</v>
      </c>
      <c r="P848" s="816">
        <f t="shared" si="2190"/>
        <v>0</v>
      </c>
      <c r="Q848" s="816">
        <f t="shared" si="2190"/>
        <v>0</v>
      </c>
      <c r="R848" s="816">
        <f t="shared" si="2190"/>
        <v>0</v>
      </c>
      <c r="S848" s="815"/>
      <c r="T848" s="816">
        <f t="shared" ref="T848:AJ848" si="2191">SUM(T390)</f>
        <v>0</v>
      </c>
      <c r="U848" s="816">
        <f t="shared" si="2191"/>
        <v>0</v>
      </c>
      <c r="V848" s="816">
        <f t="shared" si="2191"/>
        <v>0</v>
      </c>
      <c r="W848" s="816">
        <f t="shared" si="2191"/>
        <v>0</v>
      </c>
      <c r="X848" s="816">
        <f t="shared" si="2191"/>
        <v>0</v>
      </c>
      <c r="Y848" s="816">
        <f t="shared" si="2191"/>
        <v>0</v>
      </c>
      <c r="Z848" s="816">
        <f t="shared" si="2191"/>
        <v>0</v>
      </c>
      <c r="AA848" s="816">
        <f t="shared" si="2191"/>
        <v>0</v>
      </c>
      <c r="AB848" s="816">
        <f t="shared" si="2191"/>
        <v>0</v>
      </c>
      <c r="AC848" s="816">
        <f t="shared" si="2191"/>
        <v>0</v>
      </c>
      <c r="AD848" s="816">
        <f t="shared" si="2191"/>
        <v>0</v>
      </c>
      <c r="AE848" s="816">
        <f t="shared" si="2191"/>
        <v>0</v>
      </c>
      <c r="AF848" s="816">
        <f t="shared" si="2191"/>
        <v>0</v>
      </c>
      <c r="AG848" s="816">
        <f t="shared" si="2191"/>
        <v>0</v>
      </c>
      <c r="AH848" s="816">
        <f t="shared" si="2191"/>
        <v>0</v>
      </c>
      <c r="AI848" s="816">
        <f t="shared" si="2191"/>
        <v>0</v>
      </c>
      <c r="AJ848" s="816">
        <f t="shared" si="2191"/>
        <v>0</v>
      </c>
      <c r="AK848" s="815"/>
      <c r="AL848" s="816">
        <f t="shared" ref="AL848:BB848" si="2192">SUM(AL390)</f>
        <v>0</v>
      </c>
      <c r="AM848" s="816">
        <f t="shared" si="2192"/>
        <v>0</v>
      </c>
      <c r="AN848" s="816">
        <f t="shared" si="2192"/>
        <v>0</v>
      </c>
      <c r="AO848" s="816">
        <f t="shared" si="2192"/>
        <v>0</v>
      </c>
      <c r="AP848" s="816">
        <f t="shared" si="2192"/>
        <v>0</v>
      </c>
      <c r="AQ848" s="816">
        <f t="shared" si="2192"/>
        <v>0</v>
      </c>
      <c r="AR848" s="816">
        <f t="shared" si="2192"/>
        <v>0</v>
      </c>
      <c r="AS848" s="816">
        <f t="shared" si="2192"/>
        <v>0</v>
      </c>
      <c r="AT848" s="816">
        <f t="shared" si="2192"/>
        <v>0</v>
      </c>
      <c r="AU848" s="816">
        <f t="shared" si="2192"/>
        <v>0</v>
      </c>
      <c r="AV848" s="816">
        <f t="shared" si="2192"/>
        <v>0</v>
      </c>
      <c r="AW848" s="816">
        <f t="shared" si="2192"/>
        <v>0</v>
      </c>
      <c r="AX848" s="816">
        <f t="shared" si="2192"/>
        <v>0</v>
      </c>
      <c r="AY848" s="816">
        <f t="shared" si="2192"/>
        <v>0</v>
      </c>
      <c r="AZ848" s="816">
        <f t="shared" si="2192"/>
        <v>0</v>
      </c>
      <c r="BA848" s="816">
        <f t="shared" si="2192"/>
        <v>0</v>
      </c>
      <c r="BB848" s="816">
        <f t="shared" si="2192"/>
        <v>0</v>
      </c>
      <c r="BC848" s="815"/>
      <c r="BD848" s="816">
        <f t="shared" ref="BD848:BT848" si="2193">SUM(BD390)</f>
        <v>0</v>
      </c>
      <c r="BE848" s="816">
        <f t="shared" si="2193"/>
        <v>0</v>
      </c>
      <c r="BF848" s="816">
        <f t="shared" si="2193"/>
        <v>0</v>
      </c>
      <c r="BG848" s="816">
        <f t="shared" si="2193"/>
        <v>0</v>
      </c>
      <c r="BH848" s="816">
        <f t="shared" si="2193"/>
        <v>0</v>
      </c>
      <c r="BI848" s="816">
        <f t="shared" si="2193"/>
        <v>0</v>
      </c>
      <c r="BJ848" s="816">
        <f t="shared" si="2193"/>
        <v>0</v>
      </c>
      <c r="BK848" s="816">
        <f t="shared" si="2193"/>
        <v>0</v>
      </c>
      <c r="BL848" s="816">
        <f t="shared" si="2193"/>
        <v>0</v>
      </c>
      <c r="BM848" s="816">
        <f t="shared" si="2193"/>
        <v>0</v>
      </c>
      <c r="BN848" s="816">
        <f t="shared" si="2193"/>
        <v>0</v>
      </c>
      <c r="BO848" s="816">
        <f t="shared" si="2193"/>
        <v>0</v>
      </c>
      <c r="BP848" s="816">
        <f t="shared" si="2193"/>
        <v>0</v>
      </c>
      <c r="BQ848" s="816">
        <f t="shared" si="2193"/>
        <v>0</v>
      </c>
      <c r="BR848" s="816">
        <f t="shared" si="2193"/>
        <v>0</v>
      </c>
      <c r="BS848" s="816">
        <f t="shared" si="2193"/>
        <v>0</v>
      </c>
      <c r="BT848" s="816">
        <f t="shared" si="2193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89"/>
        <v>0</v>
      </c>
      <c r="CA848" s="626">
        <f t="shared" si="2090"/>
        <v>0</v>
      </c>
      <c r="CB848" s="626">
        <f t="shared" si="2091"/>
        <v>0</v>
      </c>
      <c r="CC848" s="695">
        <f t="shared" si="2092"/>
        <v>0</v>
      </c>
      <c r="CD848" s="1353">
        <f t="shared" si="2120"/>
        <v>0</v>
      </c>
      <c r="CE848" s="1354">
        <f t="shared" si="2181"/>
        <v>0</v>
      </c>
      <c r="CF848" s="1355">
        <f t="shared" si="2181"/>
        <v>0</v>
      </c>
      <c r="CG848" s="1355">
        <f t="shared" si="2181"/>
        <v>0</v>
      </c>
      <c r="CH848" s="1355">
        <f t="shared" si="2181"/>
        <v>0</v>
      </c>
      <c r="CI848" s="1355">
        <f t="shared" si="2181"/>
        <v>0</v>
      </c>
      <c r="CJ848" s="1355">
        <f t="shared" si="2181"/>
        <v>0</v>
      </c>
      <c r="CK848" s="1356">
        <f t="shared" si="2181"/>
        <v>0</v>
      </c>
      <c r="CL848" s="1356">
        <f t="shared" si="2181"/>
        <v>0</v>
      </c>
      <c r="CM848" s="1356">
        <f t="shared" si="2181"/>
        <v>0</v>
      </c>
      <c r="CN848" s="1355">
        <f t="shared" si="2181"/>
        <v>0</v>
      </c>
      <c r="CO848" s="1355">
        <f t="shared" si="2181"/>
        <v>0</v>
      </c>
      <c r="CP848" s="1355">
        <f t="shared" si="2181"/>
        <v>0</v>
      </c>
      <c r="CQ848" s="1355">
        <f t="shared" si="2181"/>
        <v>0</v>
      </c>
      <c r="CR848" s="1355">
        <f t="shared" si="2181"/>
        <v>0</v>
      </c>
      <c r="CS848" s="1354">
        <f t="shared" si="2181"/>
        <v>0</v>
      </c>
      <c r="CT848" s="1357">
        <f t="shared" si="2181"/>
        <v>0</v>
      </c>
      <c r="CU848" s="540">
        <f t="shared" si="2095"/>
        <v>0</v>
      </c>
      <c r="CV848" s="541">
        <f t="shared" si="2096"/>
        <v>0</v>
      </c>
      <c r="CW848" s="542">
        <f t="shared" si="2097"/>
        <v>0</v>
      </c>
      <c r="CX848" s="542">
        <f t="shared" si="2098"/>
        <v>0</v>
      </c>
      <c r="CY848" s="542">
        <f t="shared" si="2099"/>
        <v>0</v>
      </c>
      <c r="CZ848" s="542">
        <f t="shared" si="2100"/>
        <v>0</v>
      </c>
      <c r="DA848" s="542">
        <f t="shared" si="2101"/>
        <v>0</v>
      </c>
      <c r="DB848" s="543">
        <f t="shared" si="2102"/>
        <v>0</v>
      </c>
      <c r="DC848" s="543">
        <f t="shared" si="2103"/>
        <v>0</v>
      </c>
      <c r="DD848" s="543">
        <f t="shared" si="2104"/>
        <v>0</v>
      </c>
      <c r="DE848" s="542">
        <f t="shared" si="2105"/>
        <v>0</v>
      </c>
      <c r="DF848" s="542">
        <f t="shared" si="2106"/>
        <v>0</v>
      </c>
      <c r="DG848" s="542">
        <f t="shared" si="2107"/>
        <v>0</v>
      </c>
      <c r="DH848" s="542">
        <f t="shared" si="2108"/>
        <v>0</v>
      </c>
      <c r="DI848" s="542">
        <f t="shared" si="2109"/>
        <v>0</v>
      </c>
      <c r="DJ848" s="541">
        <f t="shared" si="2110"/>
        <v>0</v>
      </c>
      <c r="DK848" s="540">
        <f t="shared" si="2111"/>
        <v>0</v>
      </c>
      <c r="DL848" s="657">
        <f t="shared" si="2112"/>
        <v>17</v>
      </c>
      <c r="DM848" s="106">
        <f t="shared" si="2113"/>
        <v>17</v>
      </c>
      <c r="DN848" s="106">
        <f t="shared" si="2114"/>
        <v>17</v>
      </c>
      <c r="DO848" s="106">
        <f t="shared" si="2115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383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2"/>
      <c r="CE849" s="1362"/>
      <c r="CF849" s="1362"/>
      <c r="CG849" s="1362"/>
      <c r="CH849" s="1362"/>
      <c r="CI849" s="1362"/>
      <c r="CJ849" s="1362"/>
      <c r="CK849" s="1362"/>
      <c r="CL849" s="1362"/>
      <c r="CM849" s="1362"/>
      <c r="CN849" s="1362"/>
      <c r="CO849" s="1362"/>
      <c r="CP849" s="1362"/>
      <c r="CQ849" s="1362"/>
      <c r="CR849" s="1362"/>
      <c r="CS849" s="1362"/>
      <c r="CT849" s="1363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4">SUM(B436)</f>
        <v>0</v>
      </c>
      <c r="C850" s="816">
        <f t="shared" si="2194"/>
        <v>0</v>
      </c>
      <c r="D850" s="816">
        <f t="shared" si="2194"/>
        <v>0</v>
      </c>
      <c r="E850" s="816">
        <f t="shared" si="2194"/>
        <v>0</v>
      </c>
      <c r="F850" s="816">
        <f t="shared" si="2194"/>
        <v>0</v>
      </c>
      <c r="G850" s="816">
        <f t="shared" si="2194"/>
        <v>0</v>
      </c>
      <c r="H850" s="816">
        <f t="shared" si="2194"/>
        <v>0</v>
      </c>
      <c r="I850" s="816">
        <f t="shared" si="2194"/>
        <v>0</v>
      </c>
      <c r="J850" s="816">
        <f t="shared" si="2194"/>
        <v>0</v>
      </c>
      <c r="K850" s="816">
        <f t="shared" si="2194"/>
        <v>0</v>
      </c>
      <c r="L850" s="816">
        <f t="shared" si="2194"/>
        <v>0</v>
      </c>
      <c r="M850" s="816">
        <f t="shared" si="2194"/>
        <v>0</v>
      </c>
      <c r="N850" s="816">
        <f t="shared" si="2194"/>
        <v>0</v>
      </c>
      <c r="O850" s="816">
        <f t="shared" si="2194"/>
        <v>0</v>
      </c>
      <c r="P850" s="816">
        <f t="shared" si="2194"/>
        <v>0</v>
      </c>
      <c r="Q850" s="816">
        <f t="shared" si="2194"/>
        <v>0</v>
      </c>
      <c r="R850" s="816">
        <f t="shared" si="2194"/>
        <v>0</v>
      </c>
      <c r="S850" s="815"/>
      <c r="T850" s="816">
        <f t="shared" ref="T850:AJ850" si="2195">SUM(T436)</f>
        <v>0</v>
      </c>
      <c r="U850" s="816">
        <f t="shared" si="2195"/>
        <v>0</v>
      </c>
      <c r="V850" s="816">
        <f t="shared" si="2195"/>
        <v>0</v>
      </c>
      <c r="W850" s="816">
        <f t="shared" si="2195"/>
        <v>0</v>
      </c>
      <c r="X850" s="816">
        <f t="shared" si="2195"/>
        <v>0</v>
      </c>
      <c r="Y850" s="816">
        <f t="shared" si="2195"/>
        <v>0</v>
      </c>
      <c r="Z850" s="816">
        <f t="shared" si="2195"/>
        <v>0</v>
      </c>
      <c r="AA850" s="816">
        <f t="shared" si="2195"/>
        <v>0</v>
      </c>
      <c r="AB850" s="816">
        <f t="shared" si="2195"/>
        <v>0</v>
      </c>
      <c r="AC850" s="816">
        <f t="shared" si="2195"/>
        <v>0</v>
      </c>
      <c r="AD850" s="816">
        <f t="shared" si="2195"/>
        <v>0</v>
      </c>
      <c r="AE850" s="816">
        <f t="shared" si="2195"/>
        <v>0</v>
      </c>
      <c r="AF850" s="816">
        <f t="shared" si="2195"/>
        <v>0</v>
      </c>
      <c r="AG850" s="816">
        <f t="shared" si="2195"/>
        <v>0</v>
      </c>
      <c r="AH850" s="816">
        <f t="shared" si="2195"/>
        <v>0</v>
      </c>
      <c r="AI850" s="816">
        <f t="shared" si="2195"/>
        <v>0</v>
      </c>
      <c r="AJ850" s="816">
        <f t="shared" si="2195"/>
        <v>0</v>
      </c>
      <c r="AK850" s="815"/>
      <c r="AL850" s="816">
        <f t="shared" ref="AL850:BB850" si="2196">SUM(AL436)</f>
        <v>0</v>
      </c>
      <c r="AM850" s="816">
        <f t="shared" si="2196"/>
        <v>0</v>
      </c>
      <c r="AN850" s="816">
        <f t="shared" si="2196"/>
        <v>0</v>
      </c>
      <c r="AO850" s="816">
        <f t="shared" si="2196"/>
        <v>0</v>
      </c>
      <c r="AP850" s="816">
        <f t="shared" si="2196"/>
        <v>0</v>
      </c>
      <c r="AQ850" s="816">
        <f t="shared" si="2196"/>
        <v>0</v>
      </c>
      <c r="AR850" s="816">
        <f t="shared" si="2196"/>
        <v>0</v>
      </c>
      <c r="AS850" s="816">
        <f t="shared" si="2196"/>
        <v>0</v>
      </c>
      <c r="AT850" s="816">
        <f t="shared" si="2196"/>
        <v>0</v>
      </c>
      <c r="AU850" s="816">
        <f t="shared" si="2196"/>
        <v>0</v>
      </c>
      <c r="AV850" s="816">
        <f t="shared" si="2196"/>
        <v>0</v>
      </c>
      <c r="AW850" s="816">
        <f t="shared" si="2196"/>
        <v>0</v>
      </c>
      <c r="AX850" s="816">
        <f t="shared" si="2196"/>
        <v>0</v>
      </c>
      <c r="AY850" s="816">
        <f t="shared" si="2196"/>
        <v>0</v>
      </c>
      <c r="AZ850" s="816">
        <f t="shared" si="2196"/>
        <v>0</v>
      </c>
      <c r="BA850" s="816">
        <f t="shared" si="2196"/>
        <v>0</v>
      </c>
      <c r="BB850" s="816">
        <f t="shared" si="2196"/>
        <v>0</v>
      </c>
      <c r="BC850" s="815"/>
      <c r="BD850" s="816">
        <f t="shared" ref="BD850:BT850" si="2197">SUM(BD436)</f>
        <v>0</v>
      </c>
      <c r="BE850" s="816">
        <f t="shared" si="2197"/>
        <v>0</v>
      </c>
      <c r="BF850" s="816">
        <f t="shared" si="2197"/>
        <v>0</v>
      </c>
      <c r="BG850" s="816">
        <f t="shared" si="2197"/>
        <v>0</v>
      </c>
      <c r="BH850" s="816">
        <f t="shared" si="2197"/>
        <v>0</v>
      </c>
      <c r="BI850" s="816">
        <f t="shared" si="2197"/>
        <v>0</v>
      </c>
      <c r="BJ850" s="816">
        <f t="shared" si="2197"/>
        <v>0</v>
      </c>
      <c r="BK850" s="816">
        <f t="shared" si="2197"/>
        <v>0</v>
      </c>
      <c r="BL850" s="816">
        <f t="shared" si="2197"/>
        <v>0</v>
      </c>
      <c r="BM850" s="816">
        <f t="shared" si="2197"/>
        <v>0</v>
      </c>
      <c r="BN850" s="816">
        <f t="shared" si="2197"/>
        <v>0</v>
      </c>
      <c r="BO850" s="816">
        <f t="shared" si="2197"/>
        <v>0</v>
      </c>
      <c r="BP850" s="816">
        <f t="shared" si="2197"/>
        <v>0</v>
      </c>
      <c r="BQ850" s="816">
        <f t="shared" si="2197"/>
        <v>0</v>
      </c>
      <c r="BR850" s="816">
        <f t="shared" si="2197"/>
        <v>0</v>
      </c>
      <c r="BS850" s="816">
        <f t="shared" si="2197"/>
        <v>0</v>
      </c>
      <c r="BT850" s="816">
        <f t="shared" si="2197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3">
        <f t="shared" ref="CD850:CS851" si="219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4">
        <f t="shared" si="2198"/>
        <v>0</v>
      </c>
      <c r="CF850" s="1355">
        <f t="shared" si="2198"/>
        <v>0</v>
      </c>
      <c r="CG850" s="1355">
        <f t="shared" si="2198"/>
        <v>0</v>
      </c>
      <c r="CH850" s="1355">
        <f t="shared" si="2198"/>
        <v>0</v>
      </c>
      <c r="CI850" s="1355">
        <f t="shared" si="2198"/>
        <v>0</v>
      </c>
      <c r="CJ850" s="1355">
        <f t="shared" si="2198"/>
        <v>0</v>
      </c>
      <c r="CK850" s="1356">
        <f t="shared" si="2198"/>
        <v>0</v>
      </c>
      <c r="CL850" s="1356">
        <f t="shared" si="2198"/>
        <v>0</v>
      </c>
      <c r="CM850" s="1356">
        <f t="shared" si="2198"/>
        <v>0</v>
      </c>
      <c r="CN850" s="1355">
        <f t="shared" si="2198"/>
        <v>0</v>
      </c>
      <c r="CO850" s="1355">
        <f t="shared" si="2198"/>
        <v>0</v>
      </c>
      <c r="CP850" s="1355">
        <f t="shared" si="2198"/>
        <v>0</v>
      </c>
      <c r="CQ850" s="1355">
        <f t="shared" si="2198"/>
        <v>0</v>
      </c>
      <c r="CR850" s="1355">
        <f t="shared" si="2198"/>
        <v>0</v>
      </c>
      <c r="CS850" s="1354">
        <f t="shared" si="2198"/>
        <v>0</v>
      </c>
      <c r="CT850" s="1357">
        <f t="shared" ref="CE850:CT851" si="219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0"/>
        <v>0</v>
      </c>
      <c r="CW850" s="542">
        <f t="shared" si="2200"/>
        <v>0</v>
      </c>
      <c r="CX850" s="542">
        <f t="shared" si="2200"/>
        <v>0</v>
      </c>
      <c r="CY850" s="542">
        <f t="shared" si="2200"/>
        <v>0</v>
      </c>
      <c r="CZ850" s="542">
        <f t="shared" si="2200"/>
        <v>0</v>
      </c>
      <c r="DA850" s="542">
        <f t="shared" si="2200"/>
        <v>0</v>
      </c>
      <c r="DB850" s="543">
        <f t="shared" si="2200"/>
        <v>0</v>
      </c>
      <c r="DC850" s="543">
        <f t="shared" si="2200"/>
        <v>0</v>
      </c>
      <c r="DD850" s="543">
        <f t="shared" si="2200"/>
        <v>0</v>
      </c>
      <c r="DE850" s="542">
        <f t="shared" ref="DE850:DK851" si="220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1"/>
        <v>0</v>
      </c>
      <c r="DG850" s="542">
        <f t="shared" si="2201"/>
        <v>0</v>
      </c>
      <c r="DH850" s="542">
        <f t="shared" si="2201"/>
        <v>0</v>
      </c>
      <c r="DI850" s="542">
        <f t="shared" si="2201"/>
        <v>0</v>
      </c>
      <c r="DJ850" s="541">
        <f t="shared" si="2201"/>
        <v>0</v>
      </c>
      <c r="DK850" s="540">
        <f t="shared" si="2201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2">SUM(B446)</f>
        <v>4.905414220482714E-3</v>
      </c>
      <c r="C851" s="816">
        <f t="shared" si="2202"/>
        <v>6.131767775603392E-3</v>
      </c>
      <c r="D851" s="816">
        <f t="shared" si="2202"/>
        <v>4.1389432485322893E-3</v>
      </c>
      <c r="E851" s="816">
        <f t="shared" si="2202"/>
        <v>7.7124012466478223E-2</v>
      </c>
      <c r="F851" s="816">
        <f t="shared" si="2202"/>
        <v>0.15452054794520548</v>
      </c>
      <c r="G851" s="816">
        <f t="shared" si="2202"/>
        <v>9.810828440965428E-3</v>
      </c>
      <c r="H851" s="816">
        <f t="shared" si="2202"/>
        <v>7.3581213307240701E-3</v>
      </c>
      <c r="I851" s="816">
        <f t="shared" si="2202"/>
        <v>6.6892012097491561E-3</v>
      </c>
      <c r="J851" s="816">
        <f t="shared" si="2202"/>
        <v>0</v>
      </c>
      <c r="K851" s="816">
        <f t="shared" si="2202"/>
        <v>0</v>
      </c>
      <c r="L851" s="816">
        <f t="shared" si="2202"/>
        <v>0</v>
      </c>
      <c r="M851" s="816">
        <f t="shared" si="2202"/>
        <v>0</v>
      </c>
      <c r="N851" s="816">
        <f t="shared" si="2202"/>
        <v>0</v>
      </c>
      <c r="O851" s="816">
        <f t="shared" si="2202"/>
        <v>0</v>
      </c>
      <c r="P851" s="816">
        <f t="shared" si="2202"/>
        <v>0</v>
      </c>
      <c r="Q851" s="816">
        <f t="shared" si="2202"/>
        <v>0</v>
      </c>
      <c r="R851" s="816">
        <f t="shared" si="2202"/>
        <v>0</v>
      </c>
      <c r="S851" s="815"/>
      <c r="T851" s="816">
        <f t="shared" ref="T851:AJ851" si="2203">SUM(T446)</f>
        <v>9.810828440965428E-3</v>
      </c>
      <c r="U851" s="816">
        <f t="shared" si="2203"/>
        <v>0</v>
      </c>
      <c r="V851" s="816">
        <f t="shared" si="2203"/>
        <v>0</v>
      </c>
      <c r="W851" s="816">
        <f t="shared" si="2203"/>
        <v>3.3111545988258315E-3</v>
      </c>
      <c r="X851" s="816">
        <f t="shared" si="2203"/>
        <v>1.9621656881930856E-2</v>
      </c>
      <c r="Y851" s="816">
        <f t="shared" si="2203"/>
        <v>6.1317677756033925E-4</v>
      </c>
      <c r="Z851" s="816">
        <f t="shared" si="2203"/>
        <v>1.2263535551206785E-3</v>
      </c>
      <c r="AA851" s="816">
        <f t="shared" si="2203"/>
        <v>4.2661448140900197E-3</v>
      </c>
      <c r="AB851" s="816">
        <f t="shared" si="2203"/>
        <v>1.6453266238002053E-2</v>
      </c>
      <c r="AC851" s="816">
        <f t="shared" si="2203"/>
        <v>0</v>
      </c>
      <c r="AD851" s="816">
        <f t="shared" si="2203"/>
        <v>0</v>
      </c>
      <c r="AE851" s="816">
        <f t="shared" si="2203"/>
        <v>0</v>
      </c>
      <c r="AF851" s="816">
        <f t="shared" si="2203"/>
        <v>0</v>
      </c>
      <c r="AG851" s="816">
        <f t="shared" si="2203"/>
        <v>0</v>
      </c>
      <c r="AH851" s="816">
        <f t="shared" si="2203"/>
        <v>0</v>
      </c>
      <c r="AI851" s="816">
        <f t="shared" si="2203"/>
        <v>0</v>
      </c>
      <c r="AJ851" s="816">
        <f t="shared" si="2203"/>
        <v>0</v>
      </c>
      <c r="AK851" s="815"/>
      <c r="AL851" s="816">
        <f t="shared" ref="AL851:BB851" si="2204">SUM(AL446)</f>
        <v>0</v>
      </c>
      <c r="AM851" s="816">
        <f t="shared" si="2204"/>
        <v>0</v>
      </c>
      <c r="AN851" s="816">
        <f t="shared" si="2204"/>
        <v>0</v>
      </c>
      <c r="AO851" s="816">
        <f t="shared" si="2204"/>
        <v>1.0219612959338987E-3</v>
      </c>
      <c r="AP851" s="816">
        <f t="shared" si="2204"/>
        <v>9.810828440965428E-3</v>
      </c>
      <c r="AQ851" s="816">
        <f t="shared" si="2204"/>
        <v>0</v>
      </c>
      <c r="AR851" s="816">
        <f t="shared" si="2204"/>
        <v>1.4103065883887801E-2</v>
      </c>
      <c r="AS851" s="816">
        <f t="shared" si="2204"/>
        <v>7.5581648184387907E-3</v>
      </c>
      <c r="AT851" s="816">
        <f t="shared" si="2204"/>
        <v>7.4807566862361381E-3</v>
      </c>
      <c r="AU851" s="816">
        <f t="shared" si="2204"/>
        <v>0</v>
      </c>
      <c r="AV851" s="816">
        <f t="shared" si="2204"/>
        <v>0</v>
      </c>
      <c r="AW851" s="816">
        <f t="shared" si="2204"/>
        <v>0</v>
      </c>
      <c r="AX851" s="816">
        <f t="shared" si="2204"/>
        <v>0</v>
      </c>
      <c r="AY851" s="816">
        <f t="shared" si="2204"/>
        <v>0</v>
      </c>
      <c r="AZ851" s="816">
        <f t="shared" si="2204"/>
        <v>0</v>
      </c>
      <c r="BA851" s="816">
        <f t="shared" si="2204"/>
        <v>0</v>
      </c>
      <c r="BB851" s="816">
        <f t="shared" si="2204"/>
        <v>0</v>
      </c>
      <c r="BC851" s="815"/>
      <c r="BD851" s="816">
        <f t="shared" ref="BD851:BT851" si="2205">SUM(BD446)</f>
        <v>0</v>
      </c>
      <c r="BE851" s="816">
        <f t="shared" si="2205"/>
        <v>0</v>
      </c>
      <c r="BF851" s="816">
        <f t="shared" si="2205"/>
        <v>0</v>
      </c>
      <c r="BG851" s="816">
        <f t="shared" si="2205"/>
        <v>2.0439225918677971E-3</v>
      </c>
      <c r="BH851" s="816">
        <f t="shared" si="2205"/>
        <v>1.3378402419498309E-2</v>
      </c>
      <c r="BI851" s="816">
        <f t="shared" si="2205"/>
        <v>0</v>
      </c>
      <c r="BJ851" s="816">
        <f t="shared" si="2205"/>
        <v>4.905414220482714E-3</v>
      </c>
      <c r="BK851" s="816">
        <f t="shared" si="2205"/>
        <v>0</v>
      </c>
      <c r="BL851" s="816">
        <f t="shared" si="2205"/>
        <v>0</v>
      </c>
      <c r="BM851" s="816">
        <f t="shared" si="2205"/>
        <v>0</v>
      </c>
      <c r="BN851" s="816">
        <f t="shared" si="2205"/>
        <v>0</v>
      </c>
      <c r="BO851" s="816">
        <f t="shared" si="2205"/>
        <v>0</v>
      </c>
      <c r="BP851" s="816">
        <f t="shared" si="2205"/>
        <v>0</v>
      </c>
      <c r="BQ851" s="816">
        <f t="shared" si="2205"/>
        <v>0</v>
      </c>
      <c r="BR851" s="816">
        <f t="shared" si="2205"/>
        <v>0</v>
      </c>
      <c r="BS851" s="816">
        <f t="shared" si="2205"/>
        <v>0</v>
      </c>
      <c r="BT851" s="816">
        <f t="shared" si="2205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3">
        <f t="shared" si="2198"/>
        <v>0</v>
      </c>
      <c r="CE851" s="1354">
        <f t="shared" si="2199"/>
        <v>0</v>
      </c>
      <c r="CF851" s="1355">
        <f t="shared" si="2199"/>
        <v>0</v>
      </c>
      <c r="CG851" s="1355">
        <f t="shared" si="2199"/>
        <v>0</v>
      </c>
      <c r="CH851" s="1355">
        <f t="shared" si="2199"/>
        <v>0</v>
      </c>
      <c r="CI851" s="1355">
        <f t="shared" si="2199"/>
        <v>0</v>
      </c>
      <c r="CJ851" s="1355">
        <f t="shared" si="2199"/>
        <v>0</v>
      </c>
      <c r="CK851" s="1356">
        <f t="shared" si="2199"/>
        <v>0</v>
      </c>
      <c r="CL851" s="1356">
        <f t="shared" si="2199"/>
        <v>0</v>
      </c>
      <c r="CM851" s="1356">
        <f t="shared" si="2199"/>
        <v>0</v>
      </c>
      <c r="CN851" s="1355">
        <f t="shared" si="2199"/>
        <v>0</v>
      </c>
      <c r="CO851" s="1355">
        <f t="shared" si="2199"/>
        <v>0</v>
      </c>
      <c r="CP851" s="1355">
        <f t="shared" si="2199"/>
        <v>0</v>
      </c>
      <c r="CQ851" s="1355">
        <f t="shared" si="2199"/>
        <v>0</v>
      </c>
      <c r="CR851" s="1355">
        <f t="shared" si="2199"/>
        <v>2.0439225918677971E-3</v>
      </c>
      <c r="CS851" s="1354">
        <f t="shared" si="2199"/>
        <v>4.905414220482714E-3</v>
      </c>
      <c r="CT851" s="1357">
        <f t="shared" si="2199"/>
        <v>1.3378402419498309E-2</v>
      </c>
      <c r="CU851" s="540">
        <f t="shared" si="2200"/>
        <v>0</v>
      </c>
      <c r="CV851" s="541">
        <f t="shared" si="2200"/>
        <v>0</v>
      </c>
      <c r="CW851" s="542">
        <f t="shared" si="2200"/>
        <v>0</v>
      </c>
      <c r="CX851" s="542">
        <f t="shared" si="2200"/>
        <v>0</v>
      </c>
      <c r="CY851" s="542">
        <f t="shared" si="2200"/>
        <v>0</v>
      </c>
      <c r="CZ851" s="542">
        <f t="shared" si="2200"/>
        <v>0</v>
      </c>
      <c r="DA851" s="542">
        <f t="shared" si="2200"/>
        <v>0</v>
      </c>
      <c r="DB851" s="543">
        <f t="shared" si="2200"/>
        <v>0</v>
      </c>
      <c r="DC851" s="543">
        <f t="shared" si="2200"/>
        <v>0</v>
      </c>
      <c r="DD851" s="543">
        <f t="shared" si="2200"/>
        <v>0</v>
      </c>
      <c r="DE851" s="542">
        <f t="shared" si="2201"/>
        <v>0</v>
      </c>
      <c r="DF851" s="542">
        <f t="shared" si="2201"/>
        <v>0</v>
      </c>
      <c r="DG851" s="542">
        <f t="shared" si="2201"/>
        <v>0</v>
      </c>
      <c r="DH851" s="542">
        <f t="shared" si="2201"/>
        <v>0</v>
      </c>
      <c r="DI851" s="542">
        <f t="shared" si="2201"/>
        <v>2.0439225918677971E-3</v>
      </c>
      <c r="DJ851" s="541">
        <f t="shared" si="2201"/>
        <v>4.905414220482714E-3</v>
      </c>
      <c r="DK851" s="540">
        <f t="shared" si="2201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8"/>
      <c r="CE852" s="1395"/>
      <c r="CF852" s="1395"/>
      <c r="CG852" s="1395"/>
      <c r="CH852" s="1395"/>
      <c r="CI852" s="1395"/>
      <c r="CJ852" s="1395"/>
      <c r="CK852" s="1395"/>
      <c r="CL852" s="1395"/>
      <c r="CM852" s="1395"/>
      <c r="CN852" s="1395"/>
      <c r="CO852" s="1395"/>
      <c r="CP852" s="1395"/>
      <c r="CQ852" s="1395"/>
      <c r="CR852" s="1395"/>
      <c r="CS852" s="1395"/>
      <c r="CT852" s="1360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6">SUM(B648)</f>
        <v>3.5518590998043054E-2</v>
      </c>
      <c r="C853" s="816">
        <f t="shared" si="2206"/>
        <v>0.13269745596868887</v>
      </c>
      <c r="D853" s="816">
        <f t="shared" si="2206"/>
        <v>0</v>
      </c>
      <c r="E853" s="816">
        <f t="shared" si="2206"/>
        <v>0</v>
      </c>
      <c r="F853" s="816">
        <f t="shared" si="2206"/>
        <v>7.814090019569471E-2</v>
      </c>
      <c r="G853" s="816">
        <f t="shared" si="2206"/>
        <v>1.8943248532289628E-2</v>
      </c>
      <c r="H853" s="816">
        <f t="shared" si="2206"/>
        <v>4.2622309197651663E-2</v>
      </c>
      <c r="I853" s="816">
        <f t="shared" si="2206"/>
        <v>0.43483365949119374</v>
      </c>
      <c r="J853" s="816">
        <f t="shared" si="2206"/>
        <v>0</v>
      </c>
      <c r="K853" s="816">
        <f t="shared" si="2206"/>
        <v>0</v>
      </c>
      <c r="L853" s="816">
        <f t="shared" si="2206"/>
        <v>0</v>
      </c>
      <c r="M853" s="816">
        <f t="shared" si="2206"/>
        <v>0</v>
      </c>
      <c r="N853" s="816">
        <f t="shared" si="2206"/>
        <v>0</v>
      </c>
      <c r="O853" s="816">
        <f t="shared" si="2206"/>
        <v>0</v>
      </c>
      <c r="P853" s="816">
        <f t="shared" si="2206"/>
        <v>0</v>
      </c>
      <c r="Q853" s="816">
        <f t="shared" si="2206"/>
        <v>0</v>
      </c>
      <c r="R853" s="816">
        <f t="shared" si="2206"/>
        <v>0</v>
      </c>
      <c r="S853" s="815"/>
      <c r="T853" s="816">
        <f t="shared" ref="T853:AJ853" si="2207">SUM(T648)</f>
        <v>1.8943248532289628E-2</v>
      </c>
      <c r="U853" s="816">
        <f t="shared" si="2207"/>
        <v>0.14207436399217221</v>
      </c>
      <c r="V853" s="816">
        <f t="shared" si="2207"/>
        <v>7.749510763209394E-2</v>
      </c>
      <c r="W853" s="816">
        <f t="shared" si="2207"/>
        <v>7.1037181996086107E-2</v>
      </c>
      <c r="X853" s="816">
        <f t="shared" si="2207"/>
        <v>0</v>
      </c>
      <c r="Y853" s="816">
        <f t="shared" si="2207"/>
        <v>8.5244618395303329E-3</v>
      </c>
      <c r="Z853" s="816">
        <f t="shared" si="2207"/>
        <v>5.1146771037181994E-2</v>
      </c>
      <c r="AA853" s="816">
        <f t="shared" si="2207"/>
        <v>1.1839530332681017E-2</v>
      </c>
      <c r="AB853" s="816">
        <f t="shared" si="2207"/>
        <v>6.7654459043891522E-3</v>
      </c>
      <c r="AC853" s="816">
        <f t="shared" si="2207"/>
        <v>0</v>
      </c>
      <c r="AD853" s="816">
        <f t="shared" si="2207"/>
        <v>0</v>
      </c>
      <c r="AE853" s="816">
        <f t="shared" si="2207"/>
        <v>0</v>
      </c>
      <c r="AF853" s="816">
        <f t="shared" si="2207"/>
        <v>0</v>
      </c>
      <c r="AG853" s="816">
        <f t="shared" si="2207"/>
        <v>0</v>
      </c>
      <c r="AH853" s="816">
        <f t="shared" si="2207"/>
        <v>0</v>
      </c>
      <c r="AI853" s="816">
        <f t="shared" si="2207"/>
        <v>0</v>
      </c>
      <c r="AJ853" s="816">
        <f t="shared" si="2207"/>
        <v>0</v>
      </c>
      <c r="AK853" s="815"/>
      <c r="AL853" s="816">
        <f t="shared" ref="AL853:BB853" si="2208">SUM(AL648)</f>
        <v>0</v>
      </c>
      <c r="AM853" s="816">
        <f t="shared" si="2208"/>
        <v>0</v>
      </c>
      <c r="AN853" s="816">
        <f t="shared" si="2208"/>
        <v>0.1682791911285062</v>
      </c>
      <c r="AO853" s="816">
        <f t="shared" si="2208"/>
        <v>0</v>
      </c>
      <c r="AP853" s="816">
        <f t="shared" si="2208"/>
        <v>0</v>
      </c>
      <c r="AQ853" s="816">
        <f t="shared" si="2208"/>
        <v>0</v>
      </c>
      <c r="AR853" s="816">
        <f t="shared" si="2208"/>
        <v>0</v>
      </c>
      <c r="AS853" s="816">
        <f t="shared" si="2208"/>
        <v>0</v>
      </c>
      <c r="AT853" s="816">
        <f t="shared" si="2208"/>
        <v>0</v>
      </c>
      <c r="AU853" s="816">
        <f t="shared" si="2208"/>
        <v>0</v>
      </c>
      <c r="AV853" s="816">
        <f t="shared" si="2208"/>
        <v>0</v>
      </c>
      <c r="AW853" s="816">
        <f t="shared" si="2208"/>
        <v>0</v>
      </c>
      <c r="AX853" s="816">
        <f t="shared" si="2208"/>
        <v>0</v>
      </c>
      <c r="AY853" s="816">
        <f t="shared" si="2208"/>
        <v>0</v>
      </c>
      <c r="AZ853" s="816">
        <f t="shared" si="2208"/>
        <v>0</v>
      </c>
      <c r="BA853" s="816">
        <f t="shared" si="2208"/>
        <v>0</v>
      </c>
      <c r="BB853" s="816">
        <f t="shared" si="2208"/>
        <v>0</v>
      </c>
      <c r="BC853" s="815"/>
      <c r="BD853" s="816">
        <f t="shared" ref="BD853:BT853" si="2209">SUM(BD648)</f>
        <v>0</v>
      </c>
      <c r="BE853" s="816">
        <f t="shared" si="2209"/>
        <v>0</v>
      </c>
      <c r="BF853" s="816">
        <f t="shared" si="2209"/>
        <v>0</v>
      </c>
      <c r="BG853" s="816">
        <f t="shared" si="2209"/>
        <v>0</v>
      </c>
      <c r="BH853" s="816">
        <f t="shared" si="2209"/>
        <v>0</v>
      </c>
      <c r="BI853" s="816">
        <f t="shared" si="2209"/>
        <v>0</v>
      </c>
      <c r="BJ853" s="816">
        <f t="shared" si="2209"/>
        <v>0</v>
      </c>
      <c r="BK853" s="816">
        <f t="shared" si="2209"/>
        <v>0</v>
      </c>
      <c r="BL853" s="816">
        <f t="shared" si="2209"/>
        <v>0</v>
      </c>
      <c r="BM853" s="816">
        <f t="shared" si="2209"/>
        <v>0</v>
      </c>
      <c r="BN853" s="816">
        <f t="shared" si="2209"/>
        <v>0</v>
      </c>
      <c r="BO853" s="816">
        <f t="shared" si="2209"/>
        <v>0</v>
      </c>
      <c r="BP853" s="816">
        <f t="shared" si="2209"/>
        <v>0</v>
      </c>
      <c r="BQ853" s="816">
        <f t="shared" si="2209"/>
        <v>0</v>
      </c>
      <c r="BR853" s="816">
        <f t="shared" si="2209"/>
        <v>0</v>
      </c>
      <c r="BS853" s="816">
        <f t="shared" si="2209"/>
        <v>0</v>
      </c>
      <c r="BT853" s="816">
        <f t="shared" si="2209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3">
        <f t="shared" ref="CD853:CS853" si="221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4">
        <f t="shared" si="2210"/>
        <v>0</v>
      </c>
      <c r="CF853" s="1355">
        <f t="shared" si="2210"/>
        <v>0</v>
      </c>
      <c r="CG853" s="1355">
        <f t="shared" si="2210"/>
        <v>0</v>
      </c>
      <c r="CH853" s="1355">
        <f t="shared" si="2210"/>
        <v>0</v>
      </c>
      <c r="CI853" s="1355">
        <f t="shared" si="2210"/>
        <v>0</v>
      </c>
      <c r="CJ853" s="1355">
        <f t="shared" si="2210"/>
        <v>0</v>
      </c>
      <c r="CK853" s="1356">
        <f t="shared" si="2210"/>
        <v>0</v>
      </c>
      <c r="CL853" s="1356">
        <f t="shared" si="2210"/>
        <v>0</v>
      </c>
      <c r="CM853" s="1356">
        <f t="shared" si="2210"/>
        <v>0</v>
      </c>
      <c r="CN853" s="1355">
        <f t="shared" si="2210"/>
        <v>0</v>
      </c>
      <c r="CO853" s="1355">
        <f t="shared" si="2210"/>
        <v>0</v>
      </c>
      <c r="CP853" s="1355">
        <f t="shared" si="2210"/>
        <v>0</v>
      </c>
      <c r="CQ853" s="1355">
        <f t="shared" si="2210"/>
        <v>0</v>
      </c>
      <c r="CR853" s="1355">
        <f t="shared" si="2210"/>
        <v>0</v>
      </c>
      <c r="CS853" s="1354">
        <f t="shared" si="2210"/>
        <v>0</v>
      </c>
      <c r="CT853" s="1357">
        <f t="shared" ref="CE853:CT856" si="221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2"/>
        <v>0</v>
      </c>
      <c r="CW853" s="542">
        <f t="shared" si="2212"/>
        <v>0</v>
      </c>
      <c r="CX853" s="542">
        <f t="shared" si="2212"/>
        <v>0</v>
      </c>
      <c r="CY853" s="542">
        <f t="shared" si="2212"/>
        <v>0</v>
      </c>
      <c r="CZ853" s="542">
        <f t="shared" si="2212"/>
        <v>0</v>
      </c>
      <c r="DA853" s="542">
        <f t="shared" si="2212"/>
        <v>0</v>
      </c>
      <c r="DB853" s="543">
        <f t="shared" si="2212"/>
        <v>0</v>
      </c>
      <c r="DC853" s="543">
        <f t="shared" si="2212"/>
        <v>0</v>
      </c>
      <c r="DD853" s="543">
        <f t="shared" si="2212"/>
        <v>0</v>
      </c>
      <c r="DE853" s="542">
        <f t="shared" ref="DE853:DK856" si="221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3"/>
        <v>0</v>
      </c>
      <c r="DG853" s="542">
        <f t="shared" si="2213"/>
        <v>0</v>
      </c>
      <c r="DH853" s="542">
        <f t="shared" si="2213"/>
        <v>0</v>
      </c>
      <c r="DI853" s="542">
        <f t="shared" si="2213"/>
        <v>0</v>
      </c>
      <c r="DJ853" s="541">
        <f t="shared" si="2213"/>
        <v>0</v>
      </c>
      <c r="DK853" s="540">
        <f t="shared" si="2213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4">SUM(B654)</f>
        <v>3.5518590998043054E-2</v>
      </c>
      <c r="C854" s="816">
        <f t="shared" si="2214"/>
        <v>0.24863013698630138</v>
      </c>
      <c r="D854" s="816">
        <f t="shared" si="2214"/>
        <v>0.11188356164383562</v>
      </c>
      <c r="E854" s="816">
        <f t="shared" si="2214"/>
        <v>0.14523157208088713</v>
      </c>
      <c r="F854" s="816">
        <f t="shared" si="2214"/>
        <v>7.814090019569471E-2</v>
      </c>
      <c r="G854" s="816">
        <f t="shared" si="2214"/>
        <v>2.8414872798434444E-2</v>
      </c>
      <c r="H854" s="816">
        <f t="shared" si="2214"/>
        <v>4.2622309197651663E-2</v>
      </c>
      <c r="I854" s="816">
        <f t="shared" si="2214"/>
        <v>8.6107397260273985E-2</v>
      </c>
      <c r="J854" s="816">
        <f t="shared" si="2214"/>
        <v>0.18266703941850712</v>
      </c>
      <c r="K854" s="816">
        <f t="shared" si="2214"/>
        <v>0</v>
      </c>
      <c r="L854" s="816">
        <f t="shared" si="2214"/>
        <v>0</v>
      </c>
      <c r="M854" s="816">
        <f t="shared" si="2214"/>
        <v>0</v>
      </c>
      <c r="N854" s="816">
        <f t="shared" si="2214"/>
        <v>0</v>
      </c>
      <c r="O854" s="816">
        <f t="shared" si="2214"/>
        <v>0</v>
      </c>
      <c r="P854" s="816">
        <f t="shared" si="2214"/>
        <v>0</v>
      </c>
      <c r="Q854" s="816">
        <f t="shared" si="2214"/>
        <v>0</v>
      </c>
      <c r="R854" s="816">
        <f t="shared" si="2214"/>
        <v>0</v>
      </c>
      <c r="S854" s="815"/>
      <c r="T854" s="816">
        <f t="shared" ref="T854:AJ854" si="2215">SUM(T654)</f>
        <v>2.8414872798434444E-2</v>
      </c>
      <c r="U854" s="816">
        <f t="shared" si="2215"/>
        <v>7.1037181996086107E-2</v>
      </c>
      <c r="V854" s="816">
        <f t="shared" si="2215"/>
        <v>7.749510763209394E-2</v>
      </c>
      <c r="W854" s="816">
        <f t="shared" si="2215"/>
        <v>3.5518590998043054E-2</v>
      </c>
      <c r="X854" s="816">
        <f t="shared" si="2215"/>
        <v>0.11934246575342465</v>
      </c>
      <c r="Y854" s="816">
        <f t="shared" si="2215"/>
        <v>8.5244618395303329E-3</v>
      </c>
      <c r="Z854" s="816">
        <f t="shared" si="2215"/>
        <v>6.8195694716242664E-2</v>
      </c>
      <c r="AA854" s="816">
        <f t="shared" si="2215"/>
        <v>1.1839530332681017E-2</v>
      </c>
      <c r="AB854" s="816">
        <f t="shared" si="2215"/>
        <v>6.0889013139502381E-2</v>
      </c>
      <c r="AC854" s="816">
        <f t="shared" si="2215"/>
        <v>0</v>
      </c>
      <c r="AD854" s="816">
        <f t="shared" si="2215"/>
        <v>0</v>
      </c>
      <c r="AE854" s="816">
        <f t="shared" si="2215"/>
        <v>0</v>
      </c>
      <c r="AF854" s="816">
        <f t="shared" si="2215"/>
        <v>0</v>
      </c>
      <c r="AG854" s="816">
        <f t="shared" si="2215"/>
        <v>0</v>
      </c>
      <c r="AH854" s="816">
        <f t="shared" si="2215"/>
        <v>0</v>
      </c>
      <c r="AI854" s="816">
        <f t="shared" si="2215"/>
        <v>0</v>
      </c>
      <c r="AJ854" s="816">
        <f t="shared" si="2215"/>
        <v>0</v>
      </c>
      <c r="AK854" s="815"/>
      <c r="AL854" s="816">
        <f t="shared" ref="AL854:BB854" si="2216">SUM(AL654)</f>
        <v>0</v>
      </c>
      <c r="AM854" s="816">
        <f t="shared" si="2216"/>
        <v>0</v>
      </c>
      <c r="AN854" s="816">
        <f t="shared" si="2216"/>
        <v>0.10524026962383128</v>
      </c>
      <c r="AO854" s="816">
        <f t="shared" si="2216"/>
        <v>0</v>
      </c>
      <c r="AP854" s="816">
        <f t="shared" si="2216"/>
        <v>0</v>
      </c>
      <c r="AQ854" s="816">
        <f t="shared" si="2216"/>
        <v>0</v>
      </c>
      <c r="AR854" s="816">
        <f t="shared" si="2216"/>
        <v>0</v>
      </c>
      <c r="AS854" s="816">
        <f t="shared" si="2216"/>
        <v>0</v>
      </c>
      <c r="AT854" s="816">
        <f t="shared" si="2216"/>
        <v>0</v>
      </c>
      <c r="AU854" s="816">
        <f t="shared" si="2216"/>
        <v>0</v>
      </c>
      <c r="AV854" s="816">
        <f t="shared" si="2216"/>
        <v>0</v>
      </c>
      <c r="AW854" s="816">
        <f t="shared" si="2216"/>
        <v>0</v>
      </c>
      <c r="AX854" s="816">
        <f t="shared" si="2216"/>
        <v>0</v>
      </c>
      <c r="AY854" s="816">
        <f t="shared" si="2216"/>
        <v>0</v>
      </c>
      <c r="AZ854" s="816">
        <f t="shared" si="2216"/>
        <v>0</v>
      </c>
      <c r="BA854" s="816">
        <f t="shared" si="2216"/>
        <v>0</v>
      </c>
      <c r="BB854" s="816">
        <f t="shared" si="2216"/>
        <v>0</v>
      </c>
      <c r="BC854" s="815"/>
      <c r="BD854" s="816">
        <f t="shared" ref="BD854:BT854" si="2217">SUM(BD654)</f>
        <v>0</v>
      </c>
      <c r="BE854" s="816">
        <f t="shared" si="2217"/>
        <v>0</v>
      </c>
      <c r="BF854" s="816">
        <f t="shared" si="2217"/>
        <v>0</v>
      </c>
      <c r="BG854" s="816">
        <f t="shared" si="2217"/>
        <v>0</v>
      </c>
      <c r="BH854" s="816">
        <f t="shared" si="2217"/>
        <v>0</v>
      </c>
      <c r="BI854" s="816">
        <f t="shared" si="2217"/>
        <v>0</v>
      </c>
      <c r="BJ854" s="816">
        <f t="shared" si="2217"/>
        <v>0</v>
      </c>
      <c r="BK854" s="816">
        <f t="shared" si="2217"/>
        <v>0</v>
      </c>
      <c r="BL854" s="816">
        <f t="shared" si="2217"/>
        <v>0</v>
      </c>
      <c r="BM854" s="816">
        <f t="shared" si="2217"/>
        <v>0</v>
      </c>
      <c r="BN854" s="816">
        <f t="shared" si="2217"/>
        <v>0</v>
      </c>
      <c r="BO854" s="816">
        <f t="shared" si="2217"/>
        <v>0</v>
      </c>
      <c r="BP854" s="816">
        <f t="shared" si="2217"/>
        <v>0</v>
      </c>
      <c r="BQ854" s="816">
        <f t="shared" si="2217"/>
        <v>0</v>
      </c>
      <c r="BR854" s="816">
        <f t="shared" si="2217"/>
        <v>0</v>
      </c>
      <c r="BS854" s="816">
        <f t="shared" si="2217"/>
        <v>0</v>
      </c>
      <c r="BT854" s="816">
        <f t="shared" si="2217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211"/>
        <v>0</v>
      </c>
      <c r="CF854" s="1355">
        <f t="shared" si="2211"/>
        <v>0</v>
      </c>
      <c r="CG854" s="1355">
        <f t="shared" si="2211"/>
        <v>0</v>
      </c>
      <c r="CH854" s="1355">
        <f t="shared" si="2211"/>
        <v>0</v>
      </c>
      <c r="CI854" s="1355">
        <f t="shared" si="2211"/>
        <v>0</v>
      </c>
      <c r="CJ854" s="1355">
        <f t="shared" si="2211"/>
        <v>0</v>
      </c>
      <c r="CK854" s="1356">
        <f t="shared" si="2211"/>
        <v>0</v>
      </c>
      <c r="CL854" s="1356">
        <f t="shared" si="2211"/>
        <v>0</v>
      </c>
      <c r="CM854" s="1356">
        <f t="shared" si="2211"/>
        <v>0</v>
      </c>
      <c r="CN854" s="1355">
        <f t="shared" si="2211"/>
        <v>0</v>
      </c>
      <c r="CO854" s="1355">
        <f t="shared" si="2211"/>
        <v>0</v>
      </c>
      <c r="CP854" s="1355">
        <f t="shared" si="2211"/>
        <v>0</v>
      </c>
      <c r="CQ854" s="1355">
        <f t="shared" si="2211"/>
        <v>0</v>
      </c>
      <c r="CR854" s="1355">
        <f t="shared" si="2211"/>
        <v>0</v>
      </c>
      <c r="CS854" s="1354">
        <f t="shared" si="2211"/>
        <v>0</v>
      </c>
      <c r="CT854" s="1357">
        <f t="shared" si="2211"/>
        <v>0</v>
      </c>
      <c r="CU854" s="540">
        <f t="shared" si="2212"/>
        <v>0</v>
      </c>
      <c r="CV854" s="541">
        <f t="shared" si="2212"/>
        <v>0</v>
      </c>
      <c r="CW854" s="542">
        <f t="shared" si="2212"/>
        <v>0</v>
      </c>
      <c r="CX854" s="542">
        <f t="shared" si="2212"/>
        <v>0</v>
      </c>
      <c r="CY854" s="542">
        <f t="shared" si="2212"/>
        <v>0</v>
      </c>
      <c r="CZ854" s="542">
        <f t="shared" si="2212"/>
        <v>0</v>
      </c>
      <c r="DA854" s="542">
        <f t="shared" si="2212"/>
        <v>0</v>
      </c>
      <c r="DB854" s="543">
        <f t="shared" si="2212"/>
        <v>0</v>
      </c>
      <c r="DC854" s="543">
        <f t="shared" si="2212"/>
        <v>0</v>
      </c>
      <c r="DD854" s="543">
        <f t="shared" si="2212"/>
        <v>0</v>
      </c>
      <c r="DE854" s="542">
        <f t="shared" si="2213"/>
        <v>0</v>
      </c>
      <c r="DF854" s="542">
        <f t="shared" si="2213"/>
        <v>0</v>
      </c>
      <c r="DG854" s="542">
        <f t="shared" si="2213"/>
        <v>0</v>
      </c>
      <c r="DH854" s="542">
        <f t="shared" si="2213"/>
        <v>0</v>
      </c>
      <c r="DI854" s="542">
        <f t="shared" si="2213"/>
        <v>0</v>
      </c>
      <c r="DJ854" s="541">
        <f t="shared" si="2213"/>
        <v>0</v>
      </c>
      <c r="DK854" s="540">
        <f t="shared" si="2213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18">SUM(B660)</f>
        <v>3.5518590998043054E-2</v>
      </c>
      <c r="C855" s="816">
        <f t="shared" si="2218"/>
        <v>0</v>
      </c>
      <c r="D855" s="816">
        <f t="shared" si="2218"/>
        <v>2.663894324853229E-2</v>
      </c>
      <c r="E855" s="816">
        <f t="shared" si="2218"/>
        <v>7.8732876712328773E-2</v>
      </c>
      <c r="F855" s="816">
        <f t="shared" si="2218"/>
        <v>0</v>
      </c>
      <c r="G855" s="816">
        <f t="shared" si="2218"/>
        <v>0.1617329095890411</v>
      </c>
      <c r="H855" s="816">
        <f t="shared" si="2218"/>
        <v>4.2622309197651663E-2</v>
      </c>
      <c r="I855" s="816">
        <f t="shared" si="2218"/>
        <v>0</v>
      </c>
      <c r="J855" s="816">
        <f t="shared" si="2218"/>
        <v>0.18266703941850712</v>
      </c>
      <c r="K855" s="816">
        <f t="shared" si="2218"/>
        <v>0</v>
      </c>
      <c r="L855" s="816">
        <f t="shared" si="2218"/>
        <v>0</v>
      </c>
      <c r="M855" s="816">
        <f t="shared" si="2218"/>
        <v>0</v>
      </c>
      <c r="N855" s="816">
        <f t="shared" si="2218"/>
        <v>0</v>
      </c>
      <c r="O855" s="816">
        <f t="shared" si="2218"/>
        <v>0</v>
      </c>
      <c r="P855" s="816">
        <f t="shared" si="2218"/>
        <v>0</v>
      </c>
      <c r="Q855" s="816">
        <f t="shared" si="2218"/>
        <v>0</v>
      </c>
      <c r="R855" s="816">
        <f t="shared" si="2218"/>
        <v>0</v>
      </c>
      <c r="S855" s="815"/>
      <c r="T855" s="816">
        <f t="shared" ref="T855:AJ855" si="2219">SUM(T660)</f>
        <v>0</v>
      </c>
      <c r="U855" s="816">
        <f t="shared" si="2219"/>
        <v>7.1037181996086107E-2</v>
      </c>
      <c r="V855" s="816">
        <f t="shared" si="2219"/>
        <v>0</v>
      </c>
      <c r="W855" s="816">
        <f t="shared" si="2219"/>
        <v>2.3679060665362035E-2</v>
      </c>
      <c r="X855" s="816">
        <f t="shared" si="2219"/>
        <v>0.15753205479452054</v>
      </c>
      <c r="Y855" s="816">
        <f t="shared" si="2219"/>
        <v>8.5244618395303329E-3</v>
      </c>
      <c r="Z855" s="816">
        <f t="shared" si="2219"/>
        <v>6.8195694716242664E-2</v>
      </c>
      <c r="AA855" s="816">
        <f t="shared" si="2219"/>
        <v>2.1311154598825831E-2</v>
      </c>
      <c r="AB855" s="816">
        <f t="shared" si="2219"/>
        <v>4.7358121330724069E-2</v>
      </c>
      <c r="AC855" s="816">
        <f t="shared" si="2219"/>
        <v>0</v>
      </c>
      <c r="AD855" s="816">
        <f t="shared" si="2219"/>
        <v>0</v>
      </c>
      <c r="AE855" s="816">
        <f t="shared" si="2219"/>
        <v>0</v>
      </c>
      <c r="AF855" s="816">
        <f t="shared" si="2219"/>
        <v>0</v>
      </c>
      <c r="AG855" s="816">
        <f t="shared" si="2219"/>
        <v>0</v>
      </c>
      <c r="AH855" s="816">
        <f t="shared" si="2219"/>
        <v>0</v>
      </c>
      <c r="AI855" s="816">
        <f t="shared" si="2219"/>
        <v>0</v>
      </c>
      <c r="AJ855" s="816">
        <f t="shared" si="2219"/>
        <v>0</v>
      </c>
      <c r="AK855" s="815"/>
      <c r="AL855" s="816">
        <f t="shared" ref="AL855:BB855" si="2220">SUM(AL660)</f>
        <v>0</v>
      </c>
      <c r="AM855" s="816">
        <f t="shared" si="2220"/>
        <v>0</v>
      </c>
      <c r="AN855" s="816">
        <f t="shared" si="2220"/>
        <v>5.2620134811915638E-2</v>
      </c>
      <c r="AO855" s="816">
        <f t="shared" si="2220"/>
        <v>0</v>
      </c>
      <c r="AP855" s="816">
        <f t="shared" si="2220"/>
        <v>0</v>
      </c>
      <c r="AQ855" s="816">
        <f t="shared" si="2220"/>
        <v>0</v>
      </c>
      <c r="AR855" s="816">
        <f t="shared" si="2220"/>
        <v>0</v>
      </c>
      <c r="AS855" s="816">
        <f t="shared" si="2220"/>
        <v>0</v>
      </c>
      <c r="AT855" s="816">
        <f t="shared" si="2220"/>
        <v>0</v>
      </c>
      <c r="AU855" s="816">
        <f t="shared" si="2220"/>
        <v>0</v>
      </c>
      <c r="AV855" s="816">
        <f t="shared" si="2220"/>
        <v>0</v>
      </c>
      <c r="AW855" s="816">
        <f t="shared" si="2220"/>
        <v>0</v>
      </c>
      <c r="AX855" s="816">
        <f t="shared" si="2220"/>
        <v>0</v>
      </c>
      <c r="AY855" s="816">
        <f t="shared" si="2220"/>
        <v>0</v>
      </c>
      <c r="AZ855" s="816">
        <f t="shared" si="2220"/>
        <v>0</v>
      </c>
      <c r="BA855" s="816">
        <f t="shared" si="2220"/>
        <v>0</v>
      </c>
      <c r="BB855" s="816">
        <f t="shared" si="2220"/>
        <v>0</v>
      </c>
      <c r="BC855" s="815"/>
      <c r="BD855" s="816">
        <f t="shared" ref="BD855:BT855" si="2221">SUM(BD660)</f>
        <v>0</v>
      </c>
      <c r="BE855" s="816">
        <f t="shared" si="2221"/>
        <v>0</v>
      </c>
      <c r="BF855" s="816">
        <f t="shared" si="2221"/>
        <v>0</v>
      </c>
      <c r="BG855" s="816">
        <f t="shared" si="2221"/>
        <v>0</v>
      </c>
      <c r="BH855" s="816">
        <f t="shared" si="2221"/>
        <v>0</v>
      </c>
      <c r="BI855" s="816">
        <f t="shared" si="2221"/>
        <v>0</v>
      </c>
      <c r="BJ855" s="816">
        <f t="shared" si="2221"/>
        <v>0</v>
      </c>
      <c r="BK855" s="816">
        <f t="shared" si="2221"/>
        <v>0</v>
      </c>
      <c r="BL855" s="816">
        <f t="shared" si="2221"/>
        <v>0</v>
      </c>
      <c r="BM855" s="816">
        <f t="shared" si="2221"/>
        <v>0</v>
      </c>
      <c r="BN855" s="816">
        <f t="shared" si="2221"/>
        <v>0</v>
      </c>
      <c r="BO855" s="816">
        <f t="shared" si="2221"/>
        <v>0</v>
      </c>
      <c r="BP855" s="816">
        <f t="shared" si="2221"/>
        <v>0</v>
      </c>
      <c r="BQ855" s="816">
        <f t="shared" si="2221"/>
        <v>0</v>
      </c>
      <c r="BR855" s="816">
        <f t="shared" si="2221"/>
        <v>0</v>
      </c>
      <c r="BS855" s="816">
        <f t="shared" si="2221"/>
        <v>0</v>
      </c>
      <c r="BT855" s="816">
        <f t="shared" si="2221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211"/>
        <v>0</v>
      </c>
      <c r="CF855" s="1355">
        <f t="shared" si="2211"/>
        <v>0</v>
      </c>
      <c r="CG855" s="1355">
        <f t="shared" si="2211"/>
        <v>0</v>
      </c>
      <c r="CH855" s="1355">
        <f t="shared" si="2211"/>
        <v>0</v>
      </c>
      <c r="CI855" s="1355">
        <f t="shared" si="2211"/>
        <v>0</v>
      </c>
      <c r="CJ855" s="1355">
        <f t="shared" si="2211"/>
        <v>0</v>
      </c>
      <c r="CK855" s="1356">
        <f t="shared" si="2211"/>
        <v>0</v>
      </c>
      <c r="CL855" s="1356">
        <f t="shared" si="2211"/>
        <v>0</v>
      </c>
      <c r="CM855" s="1356">
        <f t="shared" si="2211"/>
        <v>0</v>
      </c>
      <c r="CN855" s="1355">
        <f t="shared" si="2211"/>
        <v>0</v>
      </c>
      <c r="CO855" s="1355">
        <f t="shared" si="2211"/>
        <v>0</v>
      </c>
      <c r="CP855" s="1355">
        <f t="shared" si="2211"/>
        <v>0</v>
      </c>
      <c r="CQ855" s="1355">
        <f t="shared" si="2211"/>
        <v>0</v>
      </c>
      <c r="CR855" s="1355">
        <f t="shared" si="2211"/>
        <v>0</v>
      </c>
      <c r="CS855" s="1354">
        <f t="shared" si="2211"/>
        <v>0</v>
      </c>
      <c r="CT855" s="1357">
        <f t="shared" si="2211"/>
        <v>0</v>
      </c>
      <c r="CU855" s="540">
        <f t="shared" si="2212"/>
        <v>0</v>
      </c>
      <c r="CV855" s="541">
        <f t="shared" si="2212"/>
        <v>0</v>
      </c>
      <c r="CW855" s="542">
        <f t="shared" si="2212"/>
        <v>0</v>
      </c>
      <c r="CX855" s="542">
        <f t="shared" si="2212"/>
        <v>0</v>
      </c>
      <c r="CY855" s="542">
        <f t="shared" si="2212"/>
        <v>0</v>
      </c>
      <c r="CZ855" s="542">
        <f t="shared" si="2212"/>
        <v>0</v>
      </c>
      <c r="DA855" s="542">
        <f t="shared" si="2212"/>
        <v>0</v>
      </c>
      <c r="DB855" s="543">
        <f t="shared" si="2212"/>
        <v>0</v>
      </c>
      <c r="DC855" s="543">
        <f t="shared" si="2212"/>
        <v>0</v>
      </c>
      <c r="DD855" s="543">
        <f t="shared" si="2212"/>
        <v>0</v>
      </c>
      <c r="DE855" s="542">
        <f t="shared" si="2213"/>
        <v>0</v>
      </c>
      <c r="DF855" s="542">
        <f t="shared" si="2213"/>
        <v>0</v>
      </c>
      <c r="DG855" s="542">
        <f t="shared" si="2213"/>
        <v>0</v>
      </c>
      <c r="DH855" s="542">
        <f t="shared" si="2213"/>
        <v>0</v>
      </c>
      <c r="DI855" s="542">
        <f t="shared" si="2213"/>
        <v>0</v>
      </c>
      <c r="DJ855" s="541">
        <f t="shared" si="2213"/>
        <v>0</v>
      </c>
      <c r="DK855" s="540">
        <f t="shared" si="2213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2">SUM(B663)</f>
        <v>0</v>
      </c>
      <c r="C856" s="816">
        <f t="shared" si="2222"/>
        <v>0</v>
      </c>
      <c r="D856" s="816">
        <f t="shared" si="2222"/>
        <v>0</v>
      </c>
      <c r="E856" s="816">
        <f t="shared" si="2222"/>
        <v>0</v>
      </c>
      <c r="F856" s="816">
        <f t="shared" si="2222"/>
        <v>0</v>
      </c>
      <c r="G856" s="816">
        <f t="shared" si="2222"/>
        <v>0</v>
      </c>
      <c r="H856" s="816">
        <f t="shared" si="2222"/>
        <v>0</v>
      </c>
      <c r="I856" s="816">
        <f t="shared" si="2222"/>
        <v>0</v>
      </c>
      <c r="J856" s="816">
        <f t="shared" si="2222"/>
        <v>0</v>
      </c>
      <c r="K856" s="816">
        <f t="shared" si="2222"/>
        <v>0</v>
      </c>
      <c r="L856" s="816">
        <f t="shared" si="2222"/>
        <v>0</v>
      </c>
      <c r="M856" s="816">
        <f t="shared" si="2222"/>
        <v>0</v>
      </c>
      <c r="N856" s="816">
        <f t="shared" si="2222"/>
        <v>0</v>
      </c>
      <c r="O856" s="816">
        <f t="shared" si="2222"/>
        <v>0</v>
      </c>
      <c r="P856" s="816">
        <f t="shared" si="2222"/>
        <v>0</v>
      </c>
      <c r="Q856" s="816">
        <f t="shared" si="2222"/>
        <v>0</v>
      </c>
      <c r="R856" s="816">
        <f t="shared" si="2222"/>
        <v>0</v>
      </c>
      <c r="S856" s="815"/>
      <c r="T856" s="816">
        <f t="shared" ref="T856:AJ856" si="2223">SUM(T663)</f>
        <v>0</v>
      </c>
      <c r="U856" s="816">
        <f t="shared" si="2223"/>
        <v>0</v>
      </c>
      <c r="V856" s="816">
        <f t="shared" si="2223"/>
        <v>0</v>
      </c>
      <c r="W856" s="816">
        <f t="shared" si="2223"/>
        <v>0</v>
      </c>
      <c r="X856" s="816">
        <f t="shared" si="2223"/>
        <v>0</v>
      </c>
      <c r="Y856" s="816">
        <f t="shared" si="2223"/>
        <v>0</v>
      </c>
      <c r="Z856" s="816">
        <f t="shared" si="2223"/>
        <v>0</v>
      </c>
      <c r="AA856" s="816">
        <f t="shared" si="2223"/>
        <v>0</v>
      </c>
      <c r="AB856" s="816">
        <f t="shared" si="2223"/>
        <v>0</v>
      </c>
      <c r="AC856" s="816">
        <f t="shared" si="2223"/>
        <v>0</v>
      </c>
      <c r="AD856" s="816">
        <f t="shared" si="2223"/>
        <v>0</v>
      </c>
      <c r="AE856" s="816">
        <f t="shared" si="2223"/>
        <v>0</v>
      </c>
      <c r="AF856" s="816">
        <f t="shared" si="2223"/>
        <v>0</v>
      </c>
      <c r="AG856" s="816">
        <f t="shared" si="2223"/>
        <v>0</v>
      </c>
      <c r="AH856" s="816">
        <f t="shared" si="2223"/>
        <v>0</v>
      </c>
      <c r="AI856" s="816">
        <f t="shared" si="2223"/>
        <v>0</v>
      </c>
      <c r="AJ856" s="816">
        <f t="shared" si="2223"/>
        <v>0</v>
      </c>
      <c r="AK856" s="815"/>
      <c r="AL856" s="816">
        <f t="shared" ref="AL856:BB856" si="2224">SUM(AL663)</f>
        <v>0</v>
      </c>
      <c r="AM856" s="816">
        <f t="shared" si="2224"/>
        <v>0</v>
      </c>
      <c r="AN856" s="816">
        <f t="shared" si="2224"/>
        <v>0</v>
      </c>
      <c r="AO856" s="816">
        <f t="shared" si="2224"/>
        <v>0</v>
      </c>
      <c r="AP856" s="816">
        <f t="shared" si="2224"/>
        <v>0</v>
      </c>
      <c r="AQ856" s="816">
        <f t="shared" si="2224"/>
        <v>0</v>
      </c>
      <c r="AR856" s="816">
        <f t="shared" si="2224"/>
        <v>0</v>
      </c>
      <c r="AS856" s="816">
        <f t="shared" si="2224"/>
        <v>0</v>
      </c>
      <c r="AT856" s="816">
        <f t="shared" si="2224"/>
        <v>0</v>
      </c>
      <c r="AU856" s="816">
        <f t="shared" si="2224"/>
        <v>0</v>
      </c>
      <c r="AV856" s="816">
        <f t="shared" si="2224"/>
        <v>0</v>
      </c>
      <c r="AW856" s="816">
        <f t="shared" si="2224"/>
        <v>0</v>
      </c>
      <c r="AX856" s="816">
        <f t="shared" si="2224"/>
        <v>0</v>
      </c>
      <c r="AY856" s="816">
        <f t="shared" si="2224"/>
        <v>0</v>
      </c>
      <c r="AZ856" s="816">
        <f t="shared" si="2224"/>
        <v>0</v>
      </c>
      <c r="BA856" s="816">
        <f t="shared" si="2224"/>
        <v>0</v>
      </c>
      <c r="BB856" s="816">
        <f t="shared" si="2224"/>
        <v>0</v>
      </c>
      <c r="BC856" s="815"/>
      <c r="BD856" s="816">
        <f t="shared" ref="BD856:BT856" si="2225">SUM(BD663)</f>
        <v>0</v>
      </c>
      <c r="BE856" s="816">
        <f t="shared" si="2225"/>
        <v>0</v>
      </c>
      <c r="BF856" s="816">
        <f t="shared" si="2225"/>
        <v>0</v>
      </c>
      <c r="BG856" s="816">
        <f t="shared" si="2225"/>
        <v>0</v>
      </c>
      <c r="BH856" s="816">
        <f t="shared" si="2225"/>
        <v>0</v>
      </c>
      <c r="BI856" s="816">
        <f t="shared" si="2225"/>
        <v>0</v>
      </c>
      <c r="BJ856" s="816">
        <f t="shared" si="2225"/>
        <v>0</v>
      </c>
      <c r="BK856" s="816">
        <f t="shared" si="2225"/>
        <v>0</v>
      </c>
      <c r="BL856" s="816">
        <f t="shared" si="2225"/>
        <v>0</v>
      </c>
      <c r="BM856" s="816">
        <f t="shared" si="2225"/>
        <v>0</v>
      </c>
      <c r="BN856" s="816">
        <f t="shared" si="2225"/>
        <v>0</v>
      </c>
      <c r="BO856" s="816">
        <f t="shared" si="2225"/>
        <v>0</v>
      </c>
      <c r="BP856" s="816">
        <f t="shared" si="2225"/>
        <v>0</v>
      </c>
      <c r="BQ856" s="816">
        <f t="shared" si="2225"/>
        <v>0</v>
      </c>
      <c r="BR856" s="816">
        <f t="shared" si="2225"/>
        <v>0</v>
      </c>
      <c r="BS856" s="816">
        <f t="shared" si="2225"/>
        <v>0</v>
      </c>
      <c r="BT856" s="816">
        <f t="shared" si="2225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211"/>
        <v>0</v>
      </c>
      <c r="CF856" s="1355">
        <f t="shared" si="2211"/>
        <v>0</v>
      </c>
      <c r="CG856" s="1355">
        <f t="shared" si="2211"/>
        <v>0</v>
      </c>
      <c r="CH856" s="1355">
        <f t="shared" si="2211"/>
        <v>0</v>
      </c>
      <c r="CI856" s="1355">
        <f t="shared" si="2211"/>
        <v>0</v>
      </c>
      <c r="CJ856" s="1355">
        <f t="shared" si="2211"/>
        <v>0</v>
      </c>
      <c r="CK856" s="1356">
        <f t="shared" si="2211"/>
        <v>0</v>
      </c>
      <c r="CL856" s="1356">
        <f t="shared" si="2211"/>
        <v>0</v>
      </c>
      <c r="CM856" s="1356">
        <f t="shared" si="2211"/>
        <v>0</v>
      </c>
      <c r="CN856" s="1355">
        <f t="shared" si="2211"/>
        <v>0</v>
      </c>
      <c r="CO856" s="1355">
        <f t="shared" si="2211"/>
        <v>0</v>
      </c>
      <c r="CP856" s="1355">
        <f t="shared" si="2211"/>
        <v>0</v>
      </c>
      <c r="CQ856" s="1355">
        <f t="shared" si="2211"/>
        <v>0</v>
      </c>
      <c r="CR856" s="1355">
        <f t="shared" si="2211"/>
        <v>0</v>
      </c>
      <c r="CS856" s="1354">
        <f t="shared" si="2211"/>
        <v>0</v>
      </c>
      <c r="CT856" s="1357">
        <f t="shared" si="2211"/>
        <v>0</v>
      </c>
      <c r="CU856" s="540">
        <f t="shared" si="2212"/>
        <v>0</v>
      </c>
      <c r="CV856" s="541">
        <f t="shared" si="2212"/>
        <v>0</v>
      </c>
      <c r="CW856" s="542">
        <f t="shared" si="2212"/>
        <v>0</v>
      </c>
      <c r="CX856" s="542">
        <f t="shared" si="2212"/>
        <v>0</v>
      </c>
      <c r="CY856" s="542">
        <f t="shared" si="2212"/>
        <v>0</v>
      </c>
      <c r="CZ856" s="542">
        <f t="shared" si="2212"/>
        <v>0</v>
      </c>
      <c r="DA856" s="542">
        <f t="shared" si="2212"/>
        <v>0</v>
      </c>
      <c r="DB856" s="543">
        <f t="shared" si="2212"/>
        <v>0</v>
      </c>
      <c r="DC856" s="543">
        <f t="shared" si="2212"/>
        <v>0</v>
      </c>
      <c r="DD856" s="543">
        <f t="shared" si="2212"/>
        <v>0</v>
      </c>
      <c r="DE856" s="542">
        <f t="shared" si="2213"/>
        <v>0</v>
      </c>
      <c r="DF856" s="542">
        <f t="shared" si="2213"/>
        <v>0</v>
      </c>
      <c r="DG856" s="542">
        <f t="shared" si="2213"/>
        <v>0</v>
      </c>
      <c r="DH856" s="542">
        <f t="shared" si="2213"/>
        <v>0</v>
      </c>
      <c r="DI856" s="542">
        <f t="shared" si="2213"/>
        <v>0</v>
      </c>
      <c r="DJ856" s="541">
        <f t="shared" si="2213"/>
        <v>0</v>
      </c>
      <c r="DK856" s="540">
        <f t="shared" si="2213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8"/>
      <c r="CE857" s="1395"/>
      <c r="CF857" s="1395"/>
      <c r="CG857" s="1395"/>
      <c r="CH857" s="1395"/>
      <c r="CI857" s="1395"/>
      <c r="CJ857" s="1395"/>
      <c r="CK857" s="1395"/>
      <c r="CL857" s="1395"/>
      <c r="CM857" s="1395"/>
      <c r="CN857" s="1395"/>
      <c r="CO857" s="1395"/>
      <c r="CP857" s="1395"/>
      <c r="CQ857" s="1395"/>
      <c r="CR857" s="1395"/>
      <c r="CS857" s="1395"/>
      <c r="CT857" s="1360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6">SUM(C454)</f>
        <v>4.6947945205479451E-2</v>
      </c>
      <c r="D858" s="816">
        <f t="shared" si="2226"/>
        <v>0.21135029354207438</v>
      </c>
      <c r="E858" s="816">
        <f t="shared" si="2226"/>
        <v>0.18264840182648404</v>
      </c>
      <c r="F858" s="816">
        <f t="shared" si="2226"/>
        <v>9.3928767123287668E-2</v>
      </c>
      <c r="G858" s="816">
        <f t="shared" si="2226"/>
        <v>7.0450097847358117E-2</v>
      </c>
      <c r="H858" s="816">
        <f t="shared" si="2226"/>
        <v>0</v>
      </c>
      <c r="I858" s="816">
        <f t="shared" si="2226"/>
        <v>4.2697028998398862E-2</v>
      </c>
      <c r="J858" s="816">
        <f t="shared" si="2226"/>
        <v>0</v>
      </c>
      <c r="K858" s="816">
        <f t="shared" si="2226"/>
        <v>0</v>
      </c>
      <c r="L858" s="816">
        <f t="shared" si="2226"/>
        <v>0</v>
      </c>
      <c r="M858" s="816">
        <f t="shared" si="2226"/>
        <v>0</v>
      </c>
      <c r="N858" s="816">
        <f t="shared" si="2226"/>
        <v>0</v>
      </c>
      <c r="O858" s="816">
        <f t="shared" si="2226"/>
        <v>0</v>
      </c>
      <c r="P858" s="816">
        <f t="shared" si="2226"/>
        <v>0</v>
      </c>
      <c r="Q858" s="816">
        <f t="shared" si="2226"/>
        <v>0</v>
      </c>
      <c r="R858" s="816">
        <f t="shared" si="2226"/>
        <v>0</v>
      </c>
      <c r="S858" s="815"/>
      <c r="T858" s="816">
        <f>SUM(T454)</f>
        <v>0.10144814090019569</v>
      </c>
      <c r="U858" s="816">
        <f t="shared" ref="U858:AJ858" si="2227">SUM(U454)</f>
        <v>0.3131115459882583</v>
      </c>
      <c r="V858" s="816">
        <f t="shared" si="2227"/>
        <v>0.149439601494396</v>
      </c>
      <c r="W858" s="816">
        <f t="shared" si="2227"/>
        <v>0</v>
      </c>
      <c r="X858" s="816">
        <f t="shared" si="2227"/>
        <v>7.0450097847358117E-2</v>
      </c>
      <c r="Y858" s="816">
        <f t="shared" si="2227"/>
        <v>0</v>
      </c>
      <c r="Z858" s="816">
        <f t="shared" si="2227"/>
        <v>0</v>
      </c>
      <c r="AA858" s="816">
        <f t="shared" si="2227"/>
        <v>0</v>
      </c>
      <c r="AB858" s="816">
        <f t="shared" si="2227"/>
        <v>0</v>
      </c>
      <c r="AC858" s="816">
        <f t="shared" si="2227"/>
        <v>0</v>
      </c>
      <c r="AD858" s="816">
        <f t="shared" si="2227"/>
        <v>0</v>
      </c>
      <c r="AE858" s="816">
        <f t="shared" si="2227"/>
        <v>0</v>
      </c>
      <c r="AF858" s="816">
        <f t="shared" si="2227"/>
        <v>0</v>
      </c>
      <c r="AG858" s="816">
        <f t="shared" si="2227"/>
        <v>0</v>
      </c>
      <c r="AH858" s="816">
        <f t="shared" si="2227"/>
        <v>0</v>
      </c>
      <c r="AI858" s="816">
        <f t="shared" si="2227"/>
        <v>0</v>
      </c>
      <c r="AJ858" s="816">
        <f t="shared" si="2227"/>
        <v>0</v>
      </c>
      <c r="AK858" s="815"/>
      <c r="AL858" s="816">
        <f>SUM(AL454)</f>
        <v>0</v>
      </c>
      <c r="AM858" s="816">
        <f t="shared" ref="AM858:BB858" si="2228">SUM(AM454)</f>
        <v>0</v>
      </c>
      <c r="AN858" s="816">
        <f t="shared" si="2228"/>
        <v>0</v>
      </c>
      <c r="AO858" s="816">
        <f t="shared" si="2228"/>
        <v>0</v>
      </c>
      <c r="AP858" s="816">
        <f t="shared" si="2228"/>
        <v>0</v>
      </c>
      <c r="AQ858" s="816">
        <f t="shared" si="2228"/>
        <v>0</v>
      </c>
      <c r="AR858" s="816">
        <f t="shared" si="2228"/>
        <v>0</v>
      </c>
      <c r="AS858" s="816">
        <f t="shared" si="2228"/>
        <v>0</v>
      </c>
      <c r="AT858" s="816">
        <f t="shared" si="2228"/>
        <v>0</v>
      </c>
      <c r="AU858" s="816">
        <f t="shared" si="2228"/>
        <v>0</v>
      </c>
      <c r="AV858" s="816">
        <f t="shared" si="2228"/>
        <v>0</v>
      </c>
      <c r="AW858" s="816">
        <f t="shared" si="2228"/>
        <v>0</v>
      </c>
      <c r="AX858" s="816">
        <f t="shared" si="2228"/>
        <v>0</v>
      </c>
      <c r="AY858" s="816">
        <f t="shared" si="2228"/>
        <v>0</v>
      </c>
      <c r="AZ858" s="816">
        <f t="shared" si="2228"/>
        <v>0</v>
      </c>
      <c r="BA858" s="816">
        <f t="shared" si="2228"/>
        <v>0</v>
      </c>
      <c r="BB858" s="816">
        <f t="shared" si="2228"/>
        <v>0</v>
      </c>
      <c r="BC858" s="815"/>
      <c r="BD858" s="816">
        <f>SUM(BD454)</f>
        <v>0</v>
      </c>
      <c r="BE858" s="816">
        <f t="shared" ref="BE858:BT858" si="2229">SUM(BE454)</f>
        <v>0</v>
      </c>
      <c r="BF858" s="816">
        <f t="shared" si="2229"/>
        <v>0</v>
      </c>
      <c r="BG858" s="816">
        <f t="shared" si="2229"/>
        <v>0</v>
      </c>
      <c r="BH858" s="816">
        <f t="shared" si="2229"/>
        <v>0</v>
      </c>
      <c r="BI858" s="816">
        <f t="shared" si="2229"/>
        <v>0</v>
      </c>
      <c r="BJ858" s="816">
        <f t="shared" si="2229"/>
        <v>0</v>
      </c>
      <c r="BK858" s="816">
        <f t="shared" si="2229"/>
        <v>0</v>
      </c>
      <c r="BL858" s="816">
        <f t="shared" si="2229"/>
        <v>0</v>
      </c>
      <c r="BM858" s="816">
        <f t="shared" si="2229"/>
        <v>0</v>
      </c>
      <c r="BN858" s="816">
        <f t="shared" si="2229"/>
        <v>0</v>
      </c>
      <c r="BO858" s="816">
        <f t="shared" si="2229"/>
        <v>0</v>
      </c>
      <c r="BP858" s="816">
        <f t="shared" si="2229"/>
        <v>0</v>
      </c>
      <c r="BQ858" s="816">
        <f t="shared" si="2229"/>
        <v>0</v>
      </c>
      <c r="BR858" s="816">
        <f t="shared" si="2229"/>
        <v>0</v>
      </c>
      <c r="BS858" s="816">
        <f t="shared" si="2229"/>
        <v>0</v>
      </c>
      <c r="BT858" s="816">
        <f t="shared" si="2229"/>
        <v>0</v>
      </c>
      <c r="BU858" s="815"/>
      <c r="BV858" s="816">
        <f>SUM(BV454)</f>
        <v>8.0514397539837856E-2</v>
      </c>
      <c r="BW858" s="816">
        <f t="shared" ref="BW858:BY858" si="2230">SUM(BW454)</f>
        <v>0.12524461839530335</v>
      </c>
      <c r="BX858" s="816">
        <f t="shared" si="2230"/>
        <v>0</v>
      </c>
      <c r="BY858" s="816">
        <f t="shared" si="2230"/>
        <v>0</v>
      </c>
      <c r="BZ858" s="626">
        <f t="shared" ref="BZ858:BZ886" si="2231">IF(DL858&lt;3,"",(SUM(B858:R858)-MIN(B858:R858)-MAX(B858:R858))/(DL858-2))</f>
        <v>3.6939271383107007E-2</v>
      </c>
      <c r="CA858" s="626">
        <f t="shared" ref="CA858:CA886" si="2232">IF(DM858&lt;3,"",(SUM(T858:AJ858)-MIN(T858:AJ858)-MAX(T858:AJ858))/(DM858-2))</f>
        <v>2.1422522682796652E-2</v>
      </c>
      <c r="CB858" s="626">
        <f t="shared" ref="CB858:CB886" si="2233">IF(DN858&lt;3,"",(SUM(AL858:BB858)-MIN(AL858:BB858)-MAX(AL858:BB858))/(DN858-2))</f>
        <v>0</v>
      </c>
      <c r="CC858" s="695">
        <f t="shared" ref="CC858:CC886" si="2234">IF(DO858&lt;3,"",(SUM(BD858:BT858)-MIN(BD858:BT858)-MAX(BD858:BT858))/(DO858-2))</f>
        <v>0</v>
      </c>
      <c r="CD858" s="1353">
        <f t="shared" ref="CD858:CS873" si="223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4">
        <f t="shared" si="2235"/>
        <v>0</v>
      </c>
      <c r="CF858" s="1355">
        <f t="shared" si="2235"/>
        <v>0</v>
      </c>
      <c r="CG858" s="1355">
        <f t="shared" si="2235"/>
        <v>0</v>
      </c>
      <c r="CH858" s="1355">
        <f t="shared" si="2235"/>
        <v>0</v>
      </c>
      <c r="CI858" s="1355">
        <f t="shared" si="2235"/>
        <v>0</v>
      </c>
      <c r="CJ858" s="1355">
        <f t="shared" si="2235"/>
        <v>0</v>
      </c>
      <c r="CK858" s="1356">
        <f t="shared" si="2235"/>
        <v>0</v>
      </c>
      <c r="CL858" s="1356">
        <f t="shared" si="2235"/>
        <v>0</v>
      </c>
      <c r="CM858" s="1356">
        <f t="shared" si="2235"/>
        <v>0</v>
      </c>
      <c r="CN858" s="1355">
        <f t="shared" si="2235"/>
        <v>0</v>
      </c>
      <c r="CO858" s="1355">
        <f t="shared" si="2235"/>
        <v>0</v>
      </c>
      <c r="CP858" s="1355">
        <f t="shared" si="2235"/>
        <v>0</v>
      </c>
      <c r="CQ858" s="1355">
        <f t="shared" si="2235"/>
        <v>0</v>
      </c>
      <c r="CR858" s="1355">
        <f t="shared" si="2235"/>
        <v>0</v>
      </c>
      <c r="CS858" s="1354">
        <f t="shared" si="2235"/>
        <v>0</v>
      </c>
      <c r="CT858" s="1385">
        <f t="shared" ref="CT858:CT886" si="223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23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8">
        <f t="shared" si="2237"/>
        <v>0</v>
      </c>
      <c r="CW858" s="1369">
        <f t="shared" si="2237"/>
        <v>0</v>
      </c>
      <c r="CX858" s="1369">
        <f t="shared" si="2237"/>
        <v>0</v>
      </c>
      <c r="CY858" s="1369">
        <f t="shared" si="2237"/>
        <v>0</v>
      </c>
      <c r="CZ858" s="1369">
        <f t="shared" si="2237"/>
        <v>0</v>
      </c>
      <c r="DA858" s="1369">
        <f t="shared" si="2237"/>
        <v>0</v>
      </c>
      <c r="DB858" s="1370">
        <f t="shared" si="2237"/>
        <v>0</v>
      </c>
      <c r="DC858" s="1370">
        <f t="shared" si="2237"/>
        <v>0</v>
      </c>
      <c r="DD858" s="1370">
        <f t="shared" si="2237"/>
        <v>0</v>
      </c>
      <c r="DE858" s="1369">
        <f t="shared" si="2237"/>
        <v>0</v>
      </c>
      <c r="DF858" s="1369">
        <f t="shared" si="2237"/>
        <v>0</v>
      </c>
      <c r="DG858" s="1369">
        <f t="shared" si="2237"/>
        <v>0</v>
      </c>
      <c r="DH858" s="1369">
        <f t="shared" si="2237"/>
        <v>0</v>
      </c>
      <c r="DI858" s="1369">
        <f t="shared" si="2237"/>
        <v>0</v>
      </c>
      <c r="DJ858" s="1368">
        <f t="shared" si="2237"/>
        <v>0</v>
      </c>
      <c r="DK858" s="1438">
        <f t="shared" ref="DK858:DK886" si="223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39">COUNT(B858:R858)</f>
        <v>17</v>
      </c>
      <c r="DM858" s="106">
        <f t="shared" ref="DM858:DM886" si="2240">COUNT(T858:AJ858)</f>
        <v>17</v>
      </c>
      <c r="DN858" s="106">
        <f t="shared" ref="DN858:DN886" si="2241">COUNT(AL858:BB858)</f>
        <v>17</v>
      </c>
      <c r="DO858" s="106">
        <f t="shared" ref="DO858:DO886" si="2242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3">SUM(C463)</f>
        <v>0</v>
      </c>
      <c r="D859" s="816">
        <f t="shared" si="2243"/>
        <v>0</v>
      </c>
      <c r="E859" s="816">
        <f t="shared" si="2243"/>
        <v>0</v>
      </c>
      <c r="F859" s="816">
        <f t="shared" si="2243"/>
        <v>0</v>
      </c>
      <c r="G859" s="816">
        <f t="shared" si="2243"/>
        <v>0</v>
      </c>
      <c r="H859" s="816">
        <f t="shared" si="2243"/>
        <v>0</v>
      </c>
      <c r="I859" s="816">
        <f t="shared" si="2243"/>
        <v>0</v>
      </c>
      <c r="J859" s="816">
        <f t="shared" si="2243"/>
        <v>0</v>
      </c>
      <c r="K859" s="816">
        <f t="shared" si="2243"/>
        <v>0</v>
      </c>
      <c r="L859" s="816">
        <f t="shared" si="2243"/>
        <v>0</v>
      </c>
      <c r="M859" s="816">
        <f t="shared" si="2243"/>
        <v>0</v>
      </c>
      <c r="N859" s="816">
        <f t="shared" si="2243"/>
        <v>0</v>
      </c>
      <c r="O859" s="816">
        <f t="shared" si="2243"/>
        <v>0</v>
      </c>
      <c r="P859" s="816">
        <f t="shared" si="2243"/>
        <v>0</v>
      </c>
      <c r="Q859" s="816">
        <f t="shared" si="2243"/>
        <v>0</v>
      </c>
      <c r="R859" s="816">
        <f t="shared" si="2243"/>
        <v>0</v>
      </c>
      <c r="S859" s="815"/>
      <c r="T859" s="816">
        <f t="shared" ref="T859:AJ859" si="2244">SUM(T463)</f>
        <v>0</v>
      </c>
      <c r="U859" s="816">
        <f t="shared" si="2244"/>
        <v>0</v>
      </c>
      <c r="V859" s="816">
        <f t="shared" si="2244"/>
        <v>0</v>
      </c>
      <c r="W859" s="816">
        <f t="shared" si="2244"/>
        <v>0</v>
      </c>
      <c r="X859" s="816">
        <f t="shared" si="2244"/>
        <v>0</v>
      </c>
      <c r="Y859" s="816">
        <f t="shared" si="2244"/>
        <v>0</v>
      </c>
      <c r="Z859" s="816">
        <f t="shared" si="2244"/>
        <v>0</v>
      </c>
      <c r="AA859" s="816">
        <f t="shared" si="2244"/>
        <v>0</v>
      </c>
      <c r="AB859" s="816">
        <f t="shared" si="2244"/>
        <v>0</v>
      </c>
      <c r="AC859" s="816">
        <f t="shared" si="2244"/>
        <v>0</v>
      </c>
      <c r="AD859" s="816">
        <f t="shared" si="2244"/>
        <v>0</v>
      </c>
      <c r="AE859" s="816">
        <f t="shared" si="2244"/>
        <v>0</v>
      </c>
      <c r="AF859" s="816">
        <f t="shared" si="2244"/>
        <v>0</v>
      </c>
      <c r="AG859" s="816">
        <f t="shared" si="2244"/>
        <v>0</v>
      </c>
      <c r="AH859" s="816">
        <f t="shared" si="2244"/>
        <v>0</v>
      </c>
      <c r="AI859" s="816">
        <f t="shared" si="2244"/>
        <v>0</v>
      </c>
      <c r="AJ859" s="816">
        <f t="shared" si="2244"/>
        <v>0</v>
      </c>
      <c r="AK859" s="815"/>
      <c r="AL859" s="816">
        <f t="shared" ref="AL859:BB859" si="2245">SUM(AL463)</f>
        <v>0</v>
      </c>
      <c r="AM859" s="816">
        <f t="shared" si="2245"/>
        <v>0</v>
      </c>
      <c r="AN859" s="816">
        <f t="shared" si="2245"/>
        <v>0</v>
      </c>
      <c r="AO859" s="816">
        <f t="shared" si="2245"/>
        <v>0</v>
      </c>
      <c r="AP859" s="816">
        <f t="shared" si="2245"/>
        <v>0</v>
      </c>
      <c r="AQ859" s="816">
        <f t="shared" si="2245"/>
        <v>0</v>
      </c>
      <c r="AR859" s="816">
        <f t="shared" si="2245"/>
        <v>0</v>
      </c>
      <c r="AS859" s="816">
        <f t="shared" si="2245"/>
        <v>0</v>
      </c>
      <c r="AT859" s="816">
        <f t="shared" si="2245"/>
        <v>0</v>
      </c>
      <c r="AU859" s="816">
        <f t="shared" si="2245"/>
        <v>0</v>
      </c>
      <c r="AV859" s="816">
        <f t="shared" si="2245"/>
        <v>0</v>
      </c>
      <c r="AW859" s="816">
        <f t="shared" si="2245"/>
        <v>0</v>
      </c>
      <c r="AX859" s="816">
        <f t="shared" si="2245"/>
        <v>0</v>
      </c>
      <c r="AY859" s="816">
        <f t="shared" si="2245"/>
        <v>0</v>
      </c>
      <c r="AZ859" s="816">
        <f t="shared" si="2245"/>
        <v>0</v>
      </c>
      <c r="BA859" s="816">
        <f t="shared" si="2245"/>
        <v>0</v>
      </c>
      <c r="BB859" s="816">
        <f t="shared" si="2245"/>
        <v>0</v>
      </c>
      <c r="BC859" s="815"/>
      <c r="BD859" s="816">
        <f t="shared" ref="BD859:BT859" si="2246">SUM(BD463)</f>
        <v>0</v>
      </c>
      <c r="BE859" s="816">
        <f t="shared" si="2246"/>
        <v>0</v>
      </c>
      <c r="BF859" s="816">
        <f t="shared" si="2246"/>
        <v>0</v>
      </c>
      <c r="BG859" s="816">
        <f t="shared" si="2246"/>
        <v>0</v>
      </c>
      <c r="BH859" s="816">
        <f t="shared" si="2246"/>
        <v>0</v>
      </c>
      <c r="BI859" s="816">
        <f t="shared" si="2246"/>
        <v>0</v>
      </c>
      <c r="BJ859" s="816">
        <f t="shared" si="2246"/>
        <v>0</v>
      </c>
      <c r="BK859" s="816">
        <f t="shared" si="2246"/>
        <v>0</v>
      </c>
      <c r="BL859" s="816">
        <f t="shared" si="2246"/>
        <v>0</v>
      </c>
      <c r="BM859" s="816">
        <f t="shared" si="2246"/>
        <v>0</v>
      </c>
      <c r="BN859" s="816">
        <f t="shared" si="2246"/>
        <v>0</v>
      </c>
      <c r="BO859" s="816">
        <f t="shared" si="2246"/>
        <v>0</v>
      </c>
      <c r="BP859" s="816">
        <f t="shared" si="2246"/>
        <v>0</v>
      </c>
      <c r="BQ859" s="816">
        <f t="shared" si="2246"/>
        <v>0</v>
      </c>
      <c r="BR859" s="816">
        <f t="shared" si="2246"/>
        <v>0</v>
      </c>
      <c r="BS859" s="816">
        <f t="shared" si="2246"/>
        <v>0</v>
      </c>
      <c r="BT859" s="816">
        <f t="shared" si="2246"/>
        <v>0</v>
      </c>
      <c r="BU859" s="815"/>
      <c r="BV859" s="816">
        <f>SUM(BV463)</f>
        <v>0</v>
      </c>
      <c r="BW859" s="816">
        <f t="shared" ref="BW859:BY859" si="2247">SUM(BW463)</f>
        <v>0</v>
      </c>
      <c r="BX859" s="816">
        <f t="shared" si="2247"/>
        <v>0</v>
      </c>
      <c r="BY859" s="816">
        <f t="shared" si="2247"/>
        <v>0</v>
      </c>
      <c r="BZ859" s="626">
        <f t="shared" si="2231"/>
        <v>0</v>
      </c>
      <c r="CA859" s="626">
        <f t="shared" si="2232"/>
        <v>0</v>
      </c>
      <c r="CB859" s="626">
        <f t="shared" si="2233"/>
        <v>0</v>
      </c>
      <c r="CC859" s="695">
        <f t="shared" si="2234"/>
        <v>0</v>
      </c>
      <c r="CD859" s="1353">
        <f t="shared" si="2235"/>
        <v>0</v>
      </c>
      <c r="CE859" s="1354">
        <f t="shared" si="2235"/>
        <v>0</v>
      </c>
      <c r="CF859" s="1355">
        <f t="shared" si="2235"/>
        <v>0</v>
      </c>
      <c r="CG859" s="1355">
        <f t="shared" si="2235"/>
        <v>0</v>
      </c>
      <c r="CH859" s="1355">
        <f t="shared" si="2235"/>
        <v>0</v>
      </c>
      <c r="CI859" s="1355">
        <f t="shared" si="2235"/>
        <v>0</v>
      </c>
      <c r="CJ859" s="1355">
        <f t="shared" si="2235"/>
        <v>0</v>
      </c>
      <c r="CK859" s="1356">
        <f t="shared" si="2235"/>
        <v>0</v>
      </c>
      <c r="CL859" s="1356">
        <f t="shared" si="2235"/>
        <v>0</v>
      </c>
      <c r="CM859" s="1356">
        <f t="shared" si="2235"/>
        <v>0</v>
      </c>
      <c r="CN859" s="1355">
        <f t="shared" si="2235"/>
        <v>0</v>
      </c>
      <c r="CO859" s="1355">
        <f t="shared" si="2235"/>
        <v>0</v>
      </c>
      <c r="CP859" s="1355">
        <f t="shared" si="2235"/>
        <v>0</v>
      </c>
      <c r="CQ859" s="1355">
        <f t="shared" si="2235"/>
        <v>0</v>
      </c>
      <c r="CR859" s="1355">
        <f t="shared" si="2235"/>
        <v>0</v>
      </c>
      <c r="CS859" s="1354">
        <f t="shared" si="2235"/>
        <v>0</v>
      </c>
      <c r="CT859" s="1385">
        <f t="shared" si="2236"/>
        <v>0</v>
      </c>
      <c r="CU859" s="1438">
        <f t="shared" si="2237"/>
        <v>0</v>
      </c>
      <c r="CV859" s="1368">
        <f t="shared" si="2237"/>
        <v>0</v>
      </c>
      <c r="CW859" s="1369">
        <f t="shared" si="2237"/>
        <v>0</v>
      </c>
      <c r="CX859" s="1369">
        <f t="shared" si="2237"/>
        <v>0</v>
      </c>
      <c r="CY859" s="1369">
        <f t="shared" si="2237"/>
        <v>0</v>
      </c>
      <c r="CZ859" s="1369">
        <f t="shared" si="2237"/>
        <v>0</v>
      </c>
      <c r="DA859" s="1369">
        <f t="shared" si="2237"/>
        <v>0</v>
      </c>
      <c r="DB859" s="1370">
        <f t="shared" si="2237"/>
        <v>0</v>
      </c>
      <c r="DC859" s="1370">
        <f t="shared" si="2237"/>
        <v>0</v>
      </c>
      <c r="DD859" s="1370">
        <f t="shared" si="2237"/>
        <v>0</v>
      </c>
      <c r="DE859" s="1369">
        <f t="shared" si="2237"/>
        <v>0</v>
      </c>
      <c r="DF859" s="1369">
        <f t="shared" si="2237"/>
        <v>0</v>
      </c>
      <c r="DG859" s="1369">
        <f t="shared" si="2237"/>
        <v>0</v>
      </c>
      <c r="DH859" s="1369">
        <f t="shared" si="2237"/>
        <v>0</v>
      </c>
      <c r="DI859" s="1369">
        <f t="shared" si="2237"/>
        <v>0</v>
      </c>
      <c r="DJ859" s="1368">
        <f t="shared" si="2237"/>
        <v>0</v>
      </c>
      <c r="DK859" s="1438">
        <f t="shared" si="2238"/>
        <v>0</v>
      </c>
      <c r="DL859" s="657">
        <f t="shared" si="2239"/>
        <v>17</v>
      </c>
      <c r="DM859" s="106">
        <f t="shared" si="2240"/>
        <v>17</v>
      </c>
      <c r="DN859" s="106">
        <f t="shared" si="2241"/>
        <v>17</v>
      </c>
      <c r="DO859" s="106">
        <f t="shared" si="2242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48">SUM(C472)</f>
        <v>0</v>
      </c>
      <c r="D860" s="816">
        <f t="shared" si="2248"/>
        <v>0</v>
      </c>
      <c r="E860" s="816">
        <f t="shared" si="2248"/>
        <v>0</v>
      </c>
      <c r="F860" s="816">
        <f t="shared" si="2248"/>
        <v>0</v>
      </c>
      <c r="G860" s="816">
        <f t="shared" si="2248"/>
        <v>0</v>
      </c>
      <c r="H860" s="816">
        <f t="shared" si="2248"/>
        <v>0</v>
      </c>
      <c r="I860" s="816">
        <f t="shared" si="2248"/>
        <v>0</v>
      </c>
      <c r="J860" s="816">
        <f t="shared" si="2248"/>
        <v>0</v>
      </c>
      <c r="K860" s="816">
        <f t="shared" si="2248"/>
        <v>0</v>
      </c>
      <c r="L860" s="816">
        <f t="shared" si="2248"/>
        <v>0</v>
      </c>
      <c r="M860" s="816">
        <f t="shared" si="2248"/>
        <v>0</v>
      </c>
      <c r="N860" s="816">
        <f t="shared" si="2248"/>
        <v>0</v>
      </c>
      <c r="O860" s="816">
        <f t="shared" si="2248"/>
        <v>0</v>
      </c>
      <c r="P860" s="816">
        <f t="shared" si="2248"/>
        <v>0</v>
      </c>
      <c r="Q860" s="816">
        <f t="shared" si="2248"/>
        <v>0</v>
      </c>
      <c r="R860" s="816">
        <f t="shared" si="2248"/>
        <v>0</v>
      </c>
      <c r="S860" s="815"/>
      <c r="T860" s="816">
        <f>SUM(T472)</f>
        <v>0</v>
      </c>
      <c r="U860" s="816">
        <f t="shared" ref="U860:AJ860" si="2249">SUM(U472)</f>
        <v>0</v>
      </c>
      <c r="V860" s="816">
        <f t="shared" si="2249"/>
        <v>0</v>
      </c>
      <c r="W860" s="816">
        <f t="shared" si="2249"/>
        <v>0</v>
      </c>
      <c r="X860" s="816">
        <f t="shared" si="2249"/>
        <v>0</v>
      </c>
      <c r="Y860" s="816">
        <f t="shared" si="2249"/>
        <v>0</v>
      </c>
      <c r="Z860" s="816">
        <f t="shared" si="2249"/>
        <v>0</v>
      </c>
      <c r="AA860" s="816">
        <f t="shared" si="2249"/>
        <v>0</v>
      </c>
      <c r="AB860" s="816">
        <f t="shared" si="2249"/>
        <v>0</v>
      </c>
      <c r="AC860" s="816">
        <f t="shared" si="2249"/>
        <v>0</v>
      </c>
      <c r="AD860" s="816">
        <f t="shared" si="2249"/>
        <v>0</v>
      </c>
      <c r="AE860" s="816">
        <f t="shared" si="2249"/>
        <v>0</v>
      </c>
      <c r="AF860" s="816">
        <f t="shared" si="2249"/>
        <v>0</v>
      </c>
      <c r="AG860" s="816">
        <f t="shared" si="2249"/>
        <v>0</v>
      </c>
      <c r="AH860" s="816">
        <f t="shared" si="2249"/>
        <v>0</v>
      </c>
      <c r="AI860" s="816">
        <f t="shared" si="2249"/>
        <v>0</v>
      </c>
      <c r="AJ860" s="816">
        <f t="shared" si="2249"/>
        <v>0</v>
      </c>
      <c r="AK860" s="815"/>
      <c r="AL860" s="816">
        <f>SUM(AL472)</f>
        <v>0</v>
      </c>
      <c r="AM860" s="816">
        <f t="shared" ref="AM860:BB860" si="2250">SUM(AM472)</f>
        <v>0</v>
      </c>
      <c r="AN860" s="816">
        <f t="shared" si="2250"/>
        <v>0</v>
      </c>
      <c r="AO860" s="816">
        <f t="shared" si="2250"/>
        <v>6.1578604044357473E-3</v>
      </c>
      <c r="AP860" s="816">
        <f t="shared" si="2250"/>
        <v>0</v>
      </c>
      <c r="AQ860" s="816">
        <f t="shared" si="2250"/>
        <v>0</v>
      </c>
      <c r="AR860" s="816">
        <f t="shared" si="2250"/>
        <v>0.1385518590998043</v>
      </c>
      <c r="AS860" s="816">
        <f t="shared" si="2250"/>
        <v>0.11545988258317025</v>
      </c>
      <c r="AT860" s="816">
        <f t="shared" si="2250"/>
        <v>8.3131115459882596E-2</v>
      </c>
      <c r="AU860" s="816">
        <f t="shared" si="2250"/>
        <v>0</v>
      </c>
      <c r="AV860" s="816">
        <f t="shared" si="2250"/>
        <v>0</v>
      </c>
      <c r="AW860" s="816">
        <f t="shared" si="2250"/>
        <v>0</v>
      </c>
      <c r="AX860" s="816">
        <f t="shared" si="2250"/>
        <v>0</v>
      </c>
      <c r="AY860" s="816">
        <f t="shared" si="2250"/>
        <v>0</v>
      </c>
      <c r="AZ860" s="816">
        <f t="shared" si="2250"/>
        <v>0</v>
      </c>
      <c r="BA860" s="816">
        <f t="shared" si="2250"/>
        <v>0</v>
      </c>
      <c r="BB860" s="816">
        <f t="shared" si="2250"/>
        <v>0</v>
      </c>
      <c r="BC860" s="815"/>
      <c r="BD860" s="816">
        <f>SUM(BD472)</f>
        <v>2.7710371819960861E-2</v>
      </c>
      <c r="BE860" s="816">
        <f t="shared" ref="BE860:BT860" si="2251">SUM(BE472)</f>
        <v>1.385518590998043E-2</v>
      </c>
      <c r="BF860" s="816">
        <f t="shared" si="2251"/>
        <v>2.7710371819960861E-2</v>
      </c>
      <c r="BG860" s="816">
        <f t="shared" si="2251"/>
        <v>1.2828875842574474E-2</v>
      </c>
      <c r="BH860" s="816">
        <f t="shared" si="2251"/>
        <v>1.2595623554527664E-2</v>
      </c>
      <c r="BI860" s="816">
        <f t="shared" si="2251"/>
        <v>1.7318982387475538E-2</v>
      </c>
      <c r="BJ860" s="816">
        <f t="shared" si="2251"/>
        <v>5.5420743639921721E-2</v>
      </c>
      <c r="BK860" s="816">
        <f t="shared" si="2251"/>
        <v>0</v>
      </c>
      <c r="BL860" s="816">
        <f t="shared" si="2251"/>
        <v>2.7710371819960861E-2</v>
      </c>
      <c r="BM860" s="816">
        <f t="shared" si="2251"/>
        <v>0</v>
      </c>
      <c r="BN860" s="816">
        <f t="shared" si="2251"/>
        <v>0</v>
      </c>
      <c r="BO860" s="816">
        <f t="shared" si="2251"/>
        <v>0</v>
      </c>
      <c r="BP860" s="816">
        <f t="shared" si="2251"/>
        <v>0</v>
      </c>
      <c r="BQ860" s="816">
        <f t="shared" si="2251"/>
        <v>0</v>
      </c>
      <c r="BR860" s="816">
        <f t="shared" si="2251"/>
        <v>0</v>
      </c>
      <c r="BS860" s="816">
        <f t="shared" si="2251"/>
        <v>0</v>
      </c>
      <c r="BT860" s="816">
        <f t="shared" si="2251"/>
        <v>0</v>
      </c>
      <c r="BU860" s="815"/>
      <c r="BV860" s="816">
        <f>SUM(BV472)</f>
        <v>0</v>
      </c>
      <c r="BW860" s="816">
        <f t="shared" ref="BW860:BY860" si="2252">SUM(BW472)</f>
        <v>0</v>
      </c>
      <c r="BX860" s="816">
        <f t="shared" si="2252"/>
        <v>2.7710371819960861E-2</v>
      </c>
      <c r="BY860" s="816">
        <f t="shared" si="2252"/>
        <v>2.7710371819960861E-2</v>
      </c>
      <c r="BZ860" s="626">
        <f t="shared" si="2231"/>
        <v>0</v>
      </c>
      <c r="CA860" s="626">
        <f t="shared" si="2232"/>
        <v>0</v>
      </c>
      <c r="CB860" s="626">
        <f t="shared" si="2233"/>
        <v>1.3649923896499241E-2</v>
      </c>
      <c r="CC860" s="695">
        <f t="shared" si="2234"/>
        <v>9.315318876962712E-3</v>
      </c>
      <c r="CD860" s="1353">
        <f t="shared" si="2235"/>
        <v>0</v>
      </c>
      <c r="CE860" s="1354">
        <f t="shared" si="2235"/>
        <v>0</v>
      </c>
      <c r="CF860" s="1355">
        <f t="shared" si="2235"/>
        <v>0</v>
      </c>
      <c r="CG860" s="1355">
        <f t="shared" si="2235"/>
        <v>0</v>
      </c>
      <c r="CH860" s="1355">
        <f t="shared" si="2235"/>
        <v>0</v>
      </c>
      <c r="CI860" s="1355">
        <f t="shared" si="2235"/>
        <v>0</v>
      </c>
      <c r="CJ860" s="1355">
        <f t="shared" si="2235"/>
        <v>0</v>
      </c>
      <c r="CK860" s="1356">
        <f t="shared" si="2235"/>
        <v>0</v>
      </c>
      <c r="CL860" s="1356">
        <f t="shared" si="2235"/>
        <v>0</v>
      </c>
      <c r="CM860" s="1356">
        <f t="shared" si="2235"/>
        <v>0</v>
      </c>
      <c r="CN860" s="1355">
        <f t="shared" si="2235"/>
        <v>0</v>
      </c>
      <c r="CO860" s="1355">
        <f t="shared" si="2235"/>
        <v>0</v>
      </c>
      <c r="CP860" s="1355">
        <f t="shared" si="2235"/>
        <v>0</v>
      </c>
      <c r="CQ860" s="1355">
        <f t="shared" si="2235"/>
        <v>6.1578604044357473E-3</v>
      </c>
      <c r="CR860" s="1355">
        <f t="shared" si="2235"/>
        <v>8.3131115459882596E-2</v>
      </c>
      <c r="CS860" s="1354">
        <f t="shared" si="2235"/>
        <v>0.11545988258317025</v>
      </c>
      <c r="CT860" s="1385">
        <f t="shared" si="2236"/>
        <v>0.1385518590998043</v>
      </c>
      <c r="CU860" s="1438">
        <f t="shared" si="2237"/>
        <v>0</v>
      </c>
      <c r="CV860" s="1368">
        <f t="shared" si="2237"/>
        <v>0</v>
      </c>
      <c r="CW860" s="1369">
        <f t="shared" si="2237"/>
        <v>0</v>
      </c>
      <c r="CX860" s="1369">
        <f t="shared" si="2237"/>
        <v>0</v>
      </c>
      <c r="CY860" s="1369">
        <f t="shared" si="2237"/>
        <v>0</v>
      </c>
      <c r="CZ860" s="1369">
        <f t="shared" si="2237"/>
        <v>0</v>
      </c>
      <c r="DA860" s="1369">
        <f t="shared" si="2237"/>
        <v>0</v>
      </c>
      <c r="DB860" s="1370">
        <f t="shared" si="2237"/>
        <v>0</v>
      </c>
      <c r="DC860" s="1370">
        <f t="shared" si="2237"/>
        <v>0</v>
      </c>
      <c r="DD860" s="1370">
        <f t="shared" si="2237"/>
        <v>1.2595623554527664E-2</v>
      </c>
      <c r="DE860" s="1369">
        <f t="shared" si="2237"/>
        <v>1.2828875842574474E-2</v>
      </c>
      <c r="DF860" s="1369">
        <f t="shared" si="2237"/>
        <v>1.385518590998043E-2</v>
      </c>
      <c r="DG860" s="1369">
        <f t="shared" si="2237"/>
        <v>1.7318982387475538E-2</v>
      </c>
      <c r="DH860" s="1369">
        <f t="shared" si="2237"/>
        <v>2.7710371819960861E-2</v>
      </c>
      <c r="DI860" s="1369">
        <f t="shared" si="2237"/>
        <v>2.7710371819960861E-2</v>
      </c>
      <c r="DJ860" s="1368">
        <f t="shared" si="2237"/>
        <v>2.7710371819960861E-2</v>
      </c>
      <c r="DK860" s="1438">
        <f t="shared" si="2238"/>
        <v>5.5420743639921721E-2</v>
      </c>
      <c r="DL860" s="657">
        <f t="shared" si="2239"/>
        <v>17</v>
      </c>
      <c r="DM860" s="106">
        <f t="shared" si="2240"/>
        <v>17</v>
      </c>
      <c r="DN860" s="106">
        <f t="shared" si="2241"/>
        <v>17</v>
      </c>
      <c r="DO860" s="106">
        <f t="shared" si="2242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3">SUM(C481)</f>
        <v>0</v>
      </c>
      <c r="D861" s="816">
        <f t="shared" si="2253"/>
        <v>0</v>
      </c>
      <c r="E861" s="816">
        <f t="shared" si="2253"/>
        <v>0</v>
      </c>
      <c r="F861" s="816">
        <f t="shared" si="2253"/>
        <v>0</v>
      </c>
      <c r="G861" s="816">
        <f t="shared" si="2253"/>
        <v>0</v>
      </c>
      <c r="H861" s="816">
        <f t="shared" si="2253"/>
        <v>0</v>
      </c>
      <c r="I861" s="816">
        <f t="shared" si="2253"/>
        <v>0</v>
      </c>
      <c r="J861" s="816">
        <f t="shared" si="2253"/>
        <v>0</v>
      </c>
      <c r="K861" s="816">
        <f t="shared" si="2253"/>
        <v>0</v>
      </c>
      <c r="L861" s="816">
        <f t="shared" si="2253"/>
        <v>0</v>
      </c>
      <c r="M861" s="816">
        <f t="shared" si="2253"/>
        <v>0</v>
      </c>
      <c r="N861" s="816">
        <f t="shared" si="2253"/>
        <v>0</v>
      </c>
      <c r="O861" s="816">
        <f t="shared" si="2253"/>
        <v>0</v>
      </c>
      <c r="P861" s="816">
        <f t="shared" si="2253"/>
        <v>0</v>
      </c>
      <c r="Q861" s="816">
        <f t="shared" si="2253"/>
        <v>0</v>
      </c>
      <c r="R861" s="816">
        <f t="shared" si="2253"/>
        <v>0</v>
      </c>
      <c r="S861" s="815"/>
      <c r="T861" s="816">
        <f t="shared" ref="T861:AJ861" si="2254">SUM(T481)</f>
        <v>0</v>
      </c>
      <c r="U861" s="816">
        <f t="shared" si="2254"/>
        <v>0</v>
      </c>
      <c r="V861" s="816">
        <f t="shared" si="2254"/>
        <v>0</v>
      </c>
      <c r="W861" s="816">
        <f t="shared" si="2254"/>
        <v>0</v>
      </c>
      <c r="X861" s="816">
        <f t="shared" si="2254"/>
        <v>0</v>
      </c>
      <c r="Y861" s="816">
        <f t="shared" si="2254"/>
        <v>0</v>
      </c>
      <c r="Z861" s="816">
        <f t="shared" si="2254"/>
        <v>0</v>
      </c>
      <c r="AA861" s="816">
        <f t="shared" si="2254"/>
        <v>0</v>
      </c>
      <c r="AB861" s="816">
        <f t="shared" si="2254"/>
        <v>0</v>
      </c>
      <c r="AC861" s="816">
        <f t="shared" si="2254"/>
        <v>0</v>
      </c>
      <c r="AD861" s="816">
        <f t="shared" si="2254"/>
        <v>0</v>
      </c>
      <c r="AE861" s="816">
        <f t="shared" si="2254"/>
        <v>0</v>
      </c>
      <c r="AF861" s="816">
        <f t="shared" si="2254"/>
        <v>0</v>
      </c>
      <c r="AG861" s="816">
        <f t="shared" si="2254"/>
        <v>0</v>
      </c>
      <c r="AH861" s="816">
        <f t="shared" si="2254"/>
        <v>0</v>
      </c>
      <c r="AI861" s="816">
        <f t="shared" si="2254"/>
        <v>0</v>
      </c>
      <c r="AJ861" s="816">
        <f t="shared" si="2254"/>
        <v>0</v>
      </c>
      <c r="AK861" s="815"/>
      <c r="AL861" s="816">
        <f t="shared" ref="AL861:BB861" si="2255">SUM(AL481)</f>
        <v>0</v>
      </c>
      <c r="AM861" s="816">
        <f t="shared" si="2255"/>
        <v>0</v>
      </c>
      <c r="AN861" s="816">
        <f t="shared" si="2255"/>
        <v>0</v>
      </c>
      <c r="AO861" s="816">
        <f t="shared" si="2255"/>
        <v>0</v>
      </c>
      <c r="AP861" s="816">
        <f t="shared" si="2255"/>
        <v>0</v>
      </c>
      <c r="AQ861" s="816">
        <f t="shared" si="2255"/>
        <v>0</v>
      </c>
      <c r="AR861" s="816">
        <f t="shared" si="2255"/>
        <v>0</v>
      </c>
      <c r="AS861" s="816">
        <f t="shared" si="2255"/>
        <v>0</v>
      </c>
      <c r="AT861" s="816">
        <f t="shared" si="2255"/>
        <v>0</v>
      </c>
      <c r="AU861" s="816">
        <f t="shared" si="2255"/>
        <v>0</v>
      </c>
      <c r="AV861" s="816">
        <f t="shared" si="2255"/>
        <v>0</v>
      </c>
      <c r="AW861" s="816">
        <f t="shared" si="2255"/>
        <v>0</v>
      </c>
      <c r="AX861" s="816">
        <f t="shared" si="2255"/>
        <v>0</v>
      </c>
      <c r="AY861" s="816">
        <f t="shared" si="2255"/>
        <v>0</v>
      </c>
      <c r="AZ861" s="816">
        <f t="shared" si="2255"/>
        <v>0</v>
      </c>
      <c r="BA861" s="816">
        <f t="shared" si="2255"/>
        <v>0</v>
      </c>
      <c r="BB861" s="816">
        <f t="shared" si="2255"/>
        <v>0</v>
      </c>
      <c r="BC861" s="815"/>
      <c r="BD861" s="816">
        <f t="shared" ref="BD861:BT861" si="2256">SUM(BD481)</f>
        <v>0</v>
      </c>
      <c r="BE861" s="816">
        <f t="shared" si="2256"/>
        <v>0</v>
      </c>
      <c r="BF861" s="816">
        <f t="shared" si="2256"/>
        <v>0</v>
      </c>
      <c r="BG861" s="816">
        <f t="shared" si="2256"/>
        <v>0</v>
      </c>
      <c r="BH861" s="816">
        <f t="shared" si="2256"/>
        <v>0</v>
      </c>
      <c r="BI861" s="816">
        <f t="shared" si="2256"/>
        <v>0</v>
      </c>
      <c r="BJ861" s="816">
        <f t="shared" si="2256"/>
        <v>0</v>
      </c>
      <c r="BK861" s="816">
        <f t="shared" si="2256"/>
        <v>0</v>
      </c>
      <c r="BL861" s="816">
        <f t="shared" si="2256"/>
        <v>0</v>
      </c>
      <c r="BM861" s="816">
        <f t="shared" si="2256"/>
        <v>0</v>
      </c>
      <c r="BN861" s="816">
        <f t="shared" si="2256"/>
        <v>0</v>
      </c>
      <c r="BO861" s="816">
        <f t="shared" si="2256"/>
        <v>0</v>
      </c>
      <c r="BP861" s="816">
        <f t="shared" si="2256"/>
        <v>0</v>
      </c>
      <c r="BQ861" s="816">
        <f t="shared" si="2256"/>
        <v>0</v>
      </c>
      <c r="BR861" s="816">
        <f t="shared" si="2256"/>
        <v>0</v>
      </c>
      <c r="BS861" s="816">
        <f t="shared" si="2256"/>
        <v>0</v>
      </c>
      <c r="BT861" s="816">
        <f t="shared" si="2256"/>
        <v>0</v>
      </c>
      <c r="BU861" s="815"/>
      <c r="BV861" s="816">
        <f>SUM(BV481)</f>
        <v>0</v>
      </c>
      <c r="BW861" s="816">
        <f t="shared" ref="BW861:BY861" si="2257">SUM(BW481)</f>
        <v>0</v>
      </c>
      <c r="BX861" s="816">
        <f t="shared" si="2257"/>
        <v>0</v>
      </c>
      <c r="BY861" s="816">
        <f t="shared" si="2257"/>
        <v>0</v>
      </c>
      <c r="BZ861" s="626">
        <f t="shared" si="2231"/>
        <v>0</v>
      </c>
      <c r="CA861" s="626">
        <f t="shared" si="2232"/>
        <v>0</v>
      </c>
      <c r="CB861" s="626">
        <f t="shared" si="2233"/>
        <v>0</v>
      </c>
      <c r="CC861" s="695">
        <f t="shared" si="2234"/>
        <v>0</v>
      </c>
      <c r="CD861" s="1353">
        <f t="shared" si="2235"/>
        <v>0</v>
      </c>
      <c r="CE861" s="1354">
        <f t="shared" si="2235"/>
        <v>0</v>
      </c>
      <c r="CF861" s="1355">
        <f t="shared" si="2235"/>
        <v>0</v>
      </c>
      <c r="CG861" s="1355">
        <f t="shared" si="2235"/>
        <v>0</v>
      </c>
      <c r="CH861" s="1355">
        <f t="shared" si="2235"/>
        <v>0</v>
      </c>
      <c r="CI861" s="1355">
        <f t="shared" si="2235"/>
        <v>0</v>
      </c>
      <c r="CJ861" s="1355">
        <f t="shared" si="2235"/>
        <v>0</v>
      </c>
      <c r="CK861" s="1356">
        <f t="shared" si="2235"/>
        <v>0</v>
      </c>
      <c r="CL861" s="1356">
        <f t="shared" si="2235"/>
        <v>0</v>
      </c>
      <c r="CM861" s="1356">
        <f t="shared" si="2235"/>
        <v>0</v>
      </c>
      <c r="CN861" s="1355">
        <f t="shared" si="2235"/>
        <v>0</v>
      </c>
      <c r="CO861" s="1355">
        <f t="shared" si="2235"/>
        <v>0</v>
      </c>
      <c r="CP861" s="1355">
        <f t="shared" si="2235"/>
        <v>0</v>
      </c>
      <c r="CQ861" s="1355">
        <f t="shared" si="2235"/>
        <v>0</v>
      </c>
      <c r="CR861" s="1355">
        <f t="shared" si="2235"/>
        <v>0</v>
      </c>
      <c r="CS861" s="1354">
        <f t="shared" si="2235"/>
        <v>0</v>
      </c>
      <c r="CT861" s="1385">
        <f t="shared" si="2236"/>
        <v>0</v>
      </c>
      <c r="CU861" s="1438">
        <f t="shared" si="2237"/>
        <v>0</v>
      </c>
      <c r="CV861" s="1368">
        <f t="shared" si="2237"/>
        <v>0</v>
      </c>
      <c r="CW861" s="1369">
        <f t="shared" si="2237"/>
        <v>0</v>
      </c>
      <c r="CX861" s="1369">
        <f t="shared" si="2237"/>
        <v>0</v>
      </c>
      <c r="CY861" s="1369">
        <f t="shared" si="2237"/>
        <v>0</v>
      </c>
      <c r="CZ861" s="1369">
        <f t="shared" si="2237"/>
        <v>0</v>
      </c>
      <c r="DA861" s="1369">
        <f t="shared" si="2237"/>
        <v>0</v>
      </c>
      <c r="DB861" s="1370">
        <f t="shared" si="2237"/>
        <v>0</v>
      </c>
      <c r="DC861" s="1370">
        <f t="shared" si="2237"/>
        <v>0</v>
      </c>
      <c r="DD861" s="1370">
        <f t="shared" si="2237"/>
        <v>0</v>
      </c>
      <c r="DE861" s="1369">
        <f t="shared" si="2237"/>
        <v>0</v>
      </c>
      <c r="DF861" s="1369">
        <f t="shared" si="2237"/>
        <v>0</v>
      </c>
      <c r="DG861" s="1369">
        <f t="shared" si="2237"/>
        <v>0</v>
      </c>
      <c r="DH861" s="1369">
        <f t="shared" si="2237"/>
        <v>0</v>
      </c>
      <c r="DI861" s="1369">
        <f t="shared" si="2237"/>
        <v>0</v>
      </c>
      <c r="DJ861" s="1368">
        <f t="shared" si="2237"/>
        <v>0</v>
      </c>
      <c r="DK861" s="1438">
        <f t="shared" si="2238"/>
        <v>0</v>
      </c>
      <c r="DL861" s="657">
        <f t="shared" si="2239"/>
        <v>17</v>
      </c>
      <c r="DM861" s="106">
        <f t="shared" si="2240"/>
        <v>17</v>
      </c>
      <c r="DN861" s="106">
        <f t="shared" si="2241"/>
        <v>17</v>
      </c>
      <c r="DO861" s="106">
        <f t="shared" si="2242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58">SUM(C490)</f>
        <v>0</v>
      </c>
      <c r="D862" s="816">
        <f t="shared" si="2258"/>
        <v>0</v>
      </c>
      <c r="E862" s="816">
        <f t="shared" si="2258"/>
        <v>0</v>
      </c>
      <c r="F862" s="816">
        <f t="shared" si="2258"/>
        <v>0</v>
      </c>
      <c r="G862" s="816">
        <f t="shared" si="2258"/>
        <v>0</v>
      </c>
      <c r="H862" s="816">
        <f t="shared" si="2258"/>
        <v>0</v>
      </c>
      <c r="I862" s="816">
        <f t="shared" si="2258"/>
        <v>0</v>
      </c>
      <c r="J862" s="816">
        <f t="shared" si="2258"/>
        <v>0</v>
      </c>
      <c r="K862" s="816">
        <f t="shared" si="2258"/>
        <v>0</v>
      </c>
      <c r="L862" s="816">
        <f t="shared" si="2258"/>
        <v>0</v>
      </c>
      <c r="M862" s="816">
        <f t="shared" si="2258"/>
        <v>0</v>
      </c>
      <c r="N862" s="816">
        <f t="shared" si="2258"/>
        <v>0</v>
      </c>
      <c r="O862" s="816">
        <f t="shared" si="2258"/>
        <v>0</v>
      </c>
      <c r="P862" s="816">
        <f t="shared" si="2258"/>
        <v>0</v>
      </c>
      <c r="Q862" s="816">
        <f t="shared" si="2258"/>
        <v>0</v>
      </c>
      <c r="R862" s="816">
        <f t="shared" si="2258"/>
        <v>0</v>
      </c>
      <c r="S862" s="815"/>
      <c r="T862" s="816">
        <f>SUM(T490)</f>
        <v>0</v>
      </c>
      <c r="U862" s="816">
        <f t="shared" ref="U862:AJ862" si="2259">SUM(U490)</f>
        <v>0</v>
      </c>
      <c r="V862" s="816">
        <f t="shared" si="2259"/>
        <v>0</v>
      </c>
      <c r="W862" s="816">
        <f t="shared" si="2259"/>
        <v>0</v>
      </c>
      <c r="X862" s="816">
        <f t="shared" si="2259"/>
        <v>0</v>
      </c>
      <c r="Y862" s="816">
        <f t="shared" si="2259"/>
        <v>0</v>
      </c>
      <c r="Z862" s="816">
        <f t="shared" si="2259"/>
        <v>0</v>
      </c>
      <c r="AA862" s="816">
        <f t="shared" si="2259"/>
        <v>0</v>
      </c>
      <c r="AB862" s="816">
        <f t="shared" si="2259"/>
        <v>0</v>
      </c>
      <c r="AC862" s="816">
        <f t="shared" si="2259"/>
        <v>0</v>
      </c>
      <c r="AD862" s="816">
        <f t="shared" si="2259"/>
        <v>0</v>
      </c>
      <c r="AE862" s="816">
        <f t="shared" si="2259"/>
        <v>0</v>
      </c>
      <c r="AF862" s="816">
        <f t="shared" si="2259"/>
        <v>0</v>
      </c>
      <c r="AG862" s="816">
        <f t="shared" si="2259"/>
        <v>0</v>
      </c>
      <c r="AH862" s="816">
        <f t="shared" si="2259"/>
        <v>0</v>
      </c>
      <c r="AI862" s="816">
        <f t="shared" si="2259"/>
        <v>0</v>
      </c>
      <c r="AJ862" s="816">
        <f t="shared" si="2259"/>
        <v>0</v>
      </c>
      <c r="AK862" s="815"/>
      <c r="AL862" s="816">
        <f>SUM(AL490)</f>
        <v>0</v>
      </c>
      <c r="AM862" s="816">
        <f t="shared" ref="AM862:BB862" si="2260">SUM(AM490)</f>
        <v>0</v>
      </c>
      <c r="AN862" s="816">
        <f t="shared" si="2260"/>
        <v>0</v>
      </c>
      <c r="AO862" s="816">
        <f t="shared" si="2260"/>
        <v>0</v>
      </c>
      <c r="AP862" s="816">
        <f t="shared" si="2260"/>
        <v>0</v>
      </c>
      <c r="AQ862" s="816">
        <f t="shared" si="2260"/>
        <v>0</v>
      </c>
      <c r="AR862" s="816">
        <f t="shared" si="2260"/>
        <v>0</v>
      </c>
      <c r="AS862" s="816">
        <f t="shared" si="2260"/>
        <v>0</v>
      </c>
      <c r="AT862" s="816">
        <f t="shared" si="2260"/>
        <v>0</v>
      </c>
      <c r="AU862" s="816">
        <f t="shared" si="2260"/>
        <v>0</v>
      </c>
      <c r="AV862" s="816">
        <f t="shared" si="2260"/>
        <v>0</v>
      </c>
      <c r="AW862" s="816">
        <f t="shared" si="2260"/>
        <v>0</v>
      </c>
      <c r="AX862" s="816">
        <f t="shared" si="2260"/>
        <v>0</v>
      </c>
      <c r="AY862" s="816">
        <f t="shared" si="2260"/>
        <v>0</v>
      </c>
      <c r="AZ862" s="816">
        <f t="shared" si="2260"/>
        <v>0</v>
      </c>
      <c r="BA862" s="816">
        <f t="shared" si="2260"/>
        <v>0</v>
      </c>
      <c r="BB862" s="816">
        <f t="shared" si="2260"/>
        <v>0</v>
      </c>
      <c r="BC862" s="815"/>
      <c r="BD862" s="816">
        <f>SUM(BD490)</f>
        <v>0</v>
      </c>
      <c r="BE862" s="816">
        <f t="shared" ref="BE862:BT862" si="2261">SUM(BE490)</f>
        <v>0</v>
      </c>
      <c r="BF862" s="816">
        <f t="shared" si="2261"/>
        <v>0</v>
      </c>
      <c r="BG862" s="816">
        <f t="shared" si="2261"/>
        <v>0</v>
      </c>
      <c r="BH862" s="816">
        <f t="shared" si="2261"/>
        <v>0</v>
      </c>
      <c r="BI862" s="816">
        <f t="shared" si="2261"/>
        <v>0</v>
      </c>
      <c r="BJ862" s="816">
        <f t="shared" si="2261"/>
        <v>0</v>
      </c>
      <c r="BK862" s="816">
        <f t="shared" si="2261"/>
        <v>0</v>
      </c>
      <c r="BL862" s="816">
        <f t="shared" si="2261"/>
        <v>0</v>
      </c>
      <c r="BM862" s="816">
        <f t="shared" si="2261"/>
        <v>0</v>
      </c>
      <c r="BN862" s="816">
        <f t="shared" si="2261"/>
        <v>0</v>
      </c>
      <c r="BO862" s="816">
        <f t="shared" si="2261"/>
        <v>0</v>
      </c>
      <c r="BP862" s="816">
        <f t="shared" si="2261"/>
        <v>0</v>
      </c>
      <c r="BQ862" s="816">
        <f t="shared" si="2261"/>
        <v>0</v>
      </c>
      <c r="BR862" s="816">
        <f t="shared" si="2261"/>
        <v>0</v>
      </c>
      <c r="BS862" s="816">
        <f t="shared" si="2261"/>
        <v>0</v>
      </c>
      <c r="BT862" s="816">
        <f t="shared" si="2261"/>
        <v>0</v>
      </c>
      <c r="BU862" s="815"/>
      <c r="BV862" s="816">
        <f>SUM(BV490)</f>
        <v>0</v>
      </c>
      <c r="BW862" s="816">
        <f t="shared" ref="BW862:BY862" si="2262">SUM(BW490)</f>
        <v>0</v>
      </c>
      <c r="BX862" s="816">
        <f t="shared" si="2262"/>
        <v>0</v>
      </c>
      <c r="BY862" s="816">
        <f t="shared" si="2262"/>
        <v>0</v>
      </c>
      <c r="BZ862" s="626">
        <f t="shared" si="2231"/>
        <v>0</v>
      </c>
      <c r="CA862" s="626">
        <f t="shared" si="2232"/>
        <v>0</v>
      </c>
      <c r="CB862" s="626">
        <f t="shared" si="2233"/>
        <v>0</v>
      </c>
      <c r="CC862" s="695">
        <f t="shared" si="2234"/>
        <v>0</v>
      </c>
      <c r="CD862" s="1353">
        <f t="shared" si="2235"/>
        <v>0</v>
      </c>
      <c r="CE862" s="1354">
        <f t="shared" si="2235"/>
        <v>0</v>
      </c>
      <c r="CF862" s="1355">
        <f t="shared" si="2235"/>
        <v>0</v>
      </c>
      <c r="CG862" s="1355">
        <f t="shared" si="2235"/>
        <v>0</v>
      </c>
      <c r="CH862" s="1355">
        <f t="shared" si="2235"/>
        <v>0</v>
      </c>
      <c r="CI862" s="1355">
        <f t="shared" si="2235"/>
        <v>0</v>
      </c>
      <c r="CJ862" s="1355">
        <f t="shared" si="2235"/>
        <v>0</v>
      </c>
      <c r="CK862" s="1356">
        <f t="shared" si="2235"/>
        <v>0</v>
      </c>
      <c r="CL862" s="1356">
        <f t="shared" si="2235"/>
        <v>0</v>
      </c>
      <c r="CM862" s="1356">
        <f t="shared" si="2235"/>
        <v>0</v>
      </c>
      <c r="CN862" s="1355">
        <f t="shared" si="2235"/>
        <v>0</v>
      </c>
      <c r="CO862" s="1355">
        <f t="shared" si="2235"/>
        <v>0</v>
      </c>
      <c r="CP862" s="1355">
        <f t="shared" si="2235"/>
        <v>0</v>
      </c>
      <c r="CQ862" s="1355">
        <f t="shared" si="2235"/>
        <v>0</v>
      </c>
      <c r="CR862" s="1355">
        <f t="shared" si="2235"/>
        <v>0</v>
      </c>
      <c r="CS862" s="1354">
        <f t="shared" si="2235"/>
        <v>0</v>
      </c>
      <c r="CT862" s="1385">
        <f t="shared" si="2236"/>
        <v>0</v>
      </c>
      <c r="CU862" s="1438">
        <f t="shared" si="2237"/>
        <v>0</v>
      </c>
      <c r="CV862" s="1368">
        <f t="shared" si="2237"/>
        <v>0</v>
      </c>
      <c r="CW862" s="1369">
        <f t="shared" si="2237"/>
        <v>0</v>
      </c>
      <c r="CX862" s="1369">
        <f t="shared" si="2237"/>
        <v>0</v>
      </c>
      <c r="CY862" s="1369">
        <f t="shared" si="2237"/>
        <v>0</v>
      </c>
      <c r="CZ862" s="1369">
        <f t="shared" si="2237"/>
        <v>0</v>
      </c>
      <c r="DA862" s="1369">
        <f t="shared" si="2237"/>
        <v>0</v>
      </c>
      <c r="DB862" s="1370">
        <f t="shared" si="2237"/>
        <v>0</v>
      </c>
      <c r="DC862" s="1370">
        <f t="shared" si="2237"/>
        <v>0</v>
      </c>
      <c r="DD862" s="1370">
        <f t="shared" si="2237"/>
        <v>0</v>
      </c>
      <c r="DE862" s="1369">
        <f t="shared" si="2237"/>
        <v>0</v>
      </c>
      <c r="DF862" s="1369">
        <f t="shared" si="2237"/>
        <v>0</v>
      </c>
      <c r="DG862" s="1369">
        <f t="shared" si="2237"/>
        <v>0</v>
      </c>
      <c r="DH862" s="1369">
        <f t="shared" si="2237"/>
        <v>0</v>
      </c>
      <c r="DI862" s="1369">
        <f t="shared" si="2237"/>
        <v>0</v>
      </c>
      <c r="DJ862" s="1368">
        <f t="shared" si="2237"/>
        <v>0</v>
      </c>
      <c r="DK862" s="1438">
        <f t="shared" si="2238"/>
        <v>0</v>
      </c>
      <c r="DL862" s="657">
        <f t="shared" si="2239"/>
        <v>17</v>
      </c>
      <c r="DM862" s="106">
        <f t="shared" si="2240"/>
        <v>17</v>
      </c>
      <c r="DN862" s="106">
        <f t="shared" si="2241"/>
        <v>17</v>
      </c>
      <c r="DO862" s="106">
        <f t="shared" si="2242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3">SUM(C499)</f>
        <v>0</v>
      </c>
      <c r="D863" s="816">
        <f t="shared" si="2263"/>
        <v>0</v>
      </c>
      <c r="E863" s="816">
        <f t="shared" si="2263"/>
        <v>0</v>
      </c>
      <c r="F863" s="816">
        <f t="shared" si="2263"/>
        <v>0</v>
      </c>
      <c r="G863" s="816">
        <f t="shared" si="2263"/>
        <v>0</v>
      </c>
      <c r="H863" s="816">
        <f t="shared" si="2263"/>
        <v>0</v>
      </c>
      <c r="I863" s="816">
        <f t="shared" si="2263"/>
        <v>0</v>
      </c>
      <c r="J863" s="816">
        <f t="shared" si="2263"/>
        <v>0</v>
      </c>
      <c r="K863" s="816">
        <f t="shared" si="2263"/>
        <v>0</v>
      </c>
      <c r="L863" s="816">
        <f t="shared" si="2263"/>
        <v>0</v>
      </c>
      <c r="M863" s="816">
        <f t="shared" si="2263"/>
        <v>0</v>
      </c>
      <c r="N863" s="816">
        <f t="shared" si="2263"/>
        <v>0</v>
      </c>
      <c r="O863" s="816">
        <f t="shared" si="2263"/>
        <v>0</v>
      </c>
      <c r="P863" s="816">
        <f t="shared" si="2263"/>
        <v>0</v>
      </c>
      <c r="Q863" s="816">
        <f t="shared" si="2263"/>
        <v>0</v>
      </c>
      <c r="R863" s="816">
        <f t="shared" si="2263"/>
        <v>0</v>
      </c>
      <c r="S863" s="815"/>
      <c r="T863" s="816">
        <f t="shared" ref="T863:AJ863" si="2264">SUM(T499)</f>
        <v>0</v>
      </c>
      <c r="U863" s="816">
        <f t="shared" si="2264"/>
        <v>0</v>
      </c>
      <c r="V863" s="816">
        <f t="shared" si="2264"/>
        <v>0</v>
      </c>
      <c r="W863" s="816">
        <f t="shared" si="2264"/>
        <v>0</v>
      </c>
      <c r="X863" s="816">
        <f t="shared" si="2264"/>
        <v>0</v>
      </c>
      <c r="Y863" s="816">
        <f t="shared" si="2264"/>
        <v>1.6532289628180042E-3</v>
      </c>
      <c r="Z863" s="816">
        <f t="shared" si="2264"/>
        <v>0</v>
      </c>
      <c r="AA863" s="816">
        <f t="shared" si="2264"/>
        <v>0</v>
      </c>
      <c r="AB863" s="816">
        <f t="shared" si="2264"/>
        <v>2.361755661168577E-3</v>
      </c>
      <c r="AC863" s="816">
        <f t="shared" si="2264"/>
        <v>0</v>
      </c>
      <c r="AD863" s="816">
        <f t="shared" si="2264"/>
        <v>0</v>
      </c>
      <c r="AE863" s="816">
        <f t="shared" si="2264"/>
        <v>0</v>
      </c>
      <c r="AF863" s="816">
        <f t="shared" si="2264"/>
        <v>0</v>
      </c>
      <c r="AG863" s="816">
        <f t="shared" si="2264"/>
        <v>0</v>
      </c>
      <c r="AH863" s="816">
        <f t="shared" si="2264"/>
        <v>0</v>
      </c>
      <c r="AI863" s="816">
        <f t="shared" si="2264"/>
        <v>0</v>
      </c>
      <c r="AJ863" s="816">
        <f t="shared" si="2264"/>
        <v>0</v>
      </c>
      <c r="AK863" s="815"/>
      <c r="AL863" s="816">
        <f t="shared" ref="AL863:BB863" si="2265">SUM(AL499)</f>
        <v>0</v>
      </c>
      <c r="AM863" s="816">
        <f t="shared" si="2265"/>
        <v>0</v>
      </c>
      <c r="AN863" s="816">
        <f t="shared" si="2265"/>
        <v>0</v>
      </c>
      <c r="AO863" s="816">
        <f t="shared" si="2265"/>
        <v>1.1021526418786693E-2</v>
      </c>
      <c r="AP863" s="816">
        <f t="shared" si="2265"/>
        <v>0</v>
      </c>
      <c r="AQ863" s="816">
        <f t="shared" si="2265"/>
        <v>0</v>
      </c>
      <c r="AR863" s="816">
        <f t="shared" si="2265"/>
        <v>0</v>
      </c>
      <c r="AS863" s="816">
        <f t="shared" si="2265"/>
        <v>1.6532289628180041E-2</v>
      </c>
      <c r="AT863" s="816">
        <f t="shared" si="2265"/>
        <v>0</v>
      </c>
      <c r="AU863" s="816">
        <f t="shared" si="2265"/>
        <v>0</v>
      </c>
      <c r="AV863" s="816">
        <f t="shared" si="2265"/>
        <v>0</v>
      </c>
      <c r="AW863" s="816">
        <f t="shared" si="2265"/>
        <v>0</v>
      </c>
      <c r="AX863" s="816">
        <f t="shared" si="2265"/>
        <v>0</v>
      </c>
      <c r="AY863" s="816">
        <f t="shared" si="2265"/>
        <v>0</v>
      </c>
      <c r="AZ863" s="816">
        <f t="shared" si="2265"/>
        <v>0</v>
      </c>
      <c r="BA863" s="816">
        <f t="shared" si="2265"/>
        <v>0</v>
      </c>
      <c r="BB863" s="816">
        <f t="shared" si="2265"/>
        <v>0</v>
      </c>
      <c r="BC863" s="815"/>
      <c r="BD863" s="816">
        <f t="shared" ref="BD863:BT863" si="2266">SUM(BD499)</f>
        <v>5.2903326810176135E-2</v>
      </c>
      <c r="BE863" s="816">
        <f t="shared" si="2266"/>
        <v>0</v>
      </c>
      <c r="BF863" s="816">
        <f t="shared" si="2266"/>
        <v>8.6794520547945203E-2</v>
      </c>
      <c r="BG863" s="816">
        <f t="shared" si="2266"/>
        <v>0.2387974429223744</v>
      </c>
      <c r="BH863" s="816">
        <f t="shared" si="2266"/>
        <v>1.5029354207436398E-2</v>
      </c>
      <c r="BI863" s="816">
        <f t="shared" si="2266"/>
        <v>0.14465753424657535</v>
      </c>
      <c r="BJ863" s="816">
        <f t="shared" si="2266"/>
        <v>0.2380649706457926</v>
      </c>
      <c r="BK863" s="816">
        <f t="shared" si="2266"/>
        <v>8.2661448140900207E-3</v>
      </c>
      <c r="BL863" s="816">
        <f t="shared" si="2266"/>
        <v>1.4316962818003915E-2</v>
      </c>
      <c r="BM863" s="816">
        <f t="shared" si="2266"/>
        <v>0</v>
      </c>
      <c r="BN863" s="816">
        <f t="shared" si="2266"/>
        <v>0</v>
      </c>
      <c r="BO863" s="816">
        <f t="shared" si="2266"/>
        <v>0</v>
      </c>
      <c r="BP863" s="816">
        <f t="shared" si="2266"/>
        <v>0</v>
      </c>
      <c r="BQ863" s="816">
        <f t="shared" si="2266"/>
        <v>0</v>
      </c>
      <c r="BR863" s="816">
        <f t="shared" si="2266"/>
        <v>0</v>
      </c>
      <c r="BS863" s="816">
        <f t="shared" si="2266"/>
        <v>0</v>
      </c>
      <c r="BT863" s="816">
        <f t="shared" si="2266"/>
        <v>0</v>
      </c>
      <c r="BU863" s="815"/>
      <c r="BV863" s="816">
        <f>SUM(BV499)</f>
        <v>0</v>
      </c>
      <c r="BW863" s="816">
        <f t="shared" ref="BW863:BY863" si="2267">SUM(BW499)</f>
        <v>0</v>
      </c>
      <c r="BX863" s="816">
        <f t="shared" si="2267"/>
        <v>8.2661448140900189E-3</v>
      </c>
      <c r="BY863" s="816">
        <f t="shared" si="2267"/>
        <v>4.1330724070450103E-2</v>
      </c>
      <c r="BZ863" s="626">
        <f t="shared" si="2231"/>
        <v>0</v>
      </c>
      <c r="CA863" s="626">
        <f t="shared" si="2232"/>
        <v>1.1021526418786695E-4</v>
      </c>
      <c r="CB863" s="626">
        <f t="shared" si="2233"/>
        <v>7.3476842791911291E-4</v>
      </c>
      <c r="CC863" s="695">
        <f t="shared" si="2234"/>
        <v>3.7335520939334649E-2</v>
      </c>
      <c r="CD863" s="1353">
        <f t="shared" si="2235"/>
        <v>0</v>
      </c>
      <c r="CE863" s="1354">
        <f t="shared" si="2235"/>
        <v>0</v>
      </c>
      <c r="CF863" s="1355">
        <f t="shared" si="2235"/>
        <v>0</v>
      </c>
      <c r="CG863" s="1355">
        <f t="shared" si="2235"/>
        <v>0</v>
      </c>
      <c r="CH863" s="1355">
        <f t="shared" si="2235"/>
        <v>0</v>
      </c>
      <c r="CI863" s="1355">
        <f t="shared" si="2235"/>
        <v>0</v>
      </c>
      <c r="CJ863" s="1355">
        <f t="shared" si="2235"/>
        <v>0</v>
      </c>
      <c r="CK863" s="1356">
        <f t="shared" si="2235"/>
        <v>0</v>
      </c>
      <c r="CL863" s="1356">
        <f t="shared" si="2235"/>
        <v>0</v>
      </c>
      <c r="CM863" s="1356">
        <f t="shared" si="2235"/>
        <v>0</v>
      </c>
      <c r="CN863" s="1355">
        <f t="shared" si="2235"/>
        <v>0</v>
      </c>
      <c r="CO863" s="1355">
        <f t="shared" si="2235"/>
        <v>0</v>
      </c>
      <c r="CP863" s="1355">
        <f t="shared" si="2235"/>
        <v>0</v>
      </c>
      <c r="CQ863" s="1355">
        <f t="shared" si="2235"/>
        <v>0</v>
      </c>
      <c r="CR863" s="1355">
        <f t="shared" si="2235"/>
        <v>0</v>
      </c>
      <c r="CS863" s="1354">
        <f t="shared" si="2235"/>
        <v>1.1021526418786693E-2</v>
      </c>
      <c r="CT863" s="1385">
        <f t="shared" si="2236"/>
        <v>1.6532289628180041E-2</v>
      </c>
      <c r="CU863" s="1438">
        <f t="shared" si="2237"/>
        <v>0</v>
      </c>
      <c r="CV863" s="1368">
        <f t="shared" si="2237"/>
        <v>0</v>
      </c>
      <c r="CW863" s="1369">
        <f t="shared" si="2237"/>
        <v>0</v>
      </c>
      <c r="CX863" s="1369">
        <f t="shared" si="2237"/>
        <v>0</v>
      </c>
      <c r="CY863" s="1369">
        <f t="shared" si="2237"/>
        <v>0</v>
      </c>
      <c r="CZ863" s="1369">
        <f t="shared" si="2237"/>
        <v>0</v>
      </c>
      <c r="DA863" s="1369">
        <f t="shared" si="2237"/>
        <v>0</v>
      </c>
      <c r="DB863" s="1370">
        <f t="shared" si="2237"/>
        <v>0</v>
      </c>
      <c r="DC863" s="1370">
        <f t="shared" si="2237"/>
        <v>0</v>
      </c>
      <c r="DD863" s="1370">
        <f t="shared" si="2237"/>
        <v>8.2661448140900207E-3</v>
      </c>
      <c r="DE863" s="1369">
        <f t="shared" si="2237"/>
        <v>1.4316962818003915E-2</v>
      </c>
      <c r="DF863" s="1369">
        <f t="shared" si="2237"/>
        <v>1.5029354207436398E-2</v>
      </c>
      <c r="DG863" s="1369">
        <f t="shared" si="2237"/>
        <v>5.2903326810176135E-2</v>
      </c>
      <c r="DH863" s="1369">
        <f t="shared" si="2237"/>
        <v>8.6794520547945203E-2</v>
      </c>
      <c r="DI863" s="1369">
        <f t="shared" si="2237"/>
        <v>0.14465753424657535</v>
      </c>
      <c r="DJ863" s="1368">
        <f t="shared" si="2237"/>
        <v>0.2380649706457926</v>
      </c>
      <c r="DK863" s="1438">
        <f t="shared" si="2238"/>
        <v>0.2387974429223744</v>
      </c>
      <c r="DL863" s="657">
        <f t="shared" si="2239"/>
        <v>17</v>
      </c>
      <c r="DM863" s="106">
        <f t="shared" si="2240"/>
        <v>17</v>
      </c>
      <c r="DN863" s="106">
        <f t="shared" si="2241"/>
        <v>17</v>
      </c>
      <c r="DO863" s="106">
        <f t="shared" si="2242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68">SUM(C505)</f>
        <v>0</v>
      </c>
      <c r="D864" s="816">
        <f t="shared" si="2268"/>
        <v>0</v>
      </c>
      <c r="E864" s="816">
        <f t="shared" si="2268"/>
        <v>1.9830397912589694E-2</v>
      </c>
      <c r="F864" s="816">
        <f t="shared" si="2268"/>
        <v>0</v>
      </c>
      <c r="G864" s="816">
        <f t="shared" si="2268"/>
        <v>0</v>
      </c>
      <c r="H864" s="816">
        <f t="shared" si="2268"/>
        <v>0</v>
      </c>
      <c r="I864" s="816">
        <f t="shared" si="2268"/>
        <v>0</v>
      </c>
      <c r="J864" s="816">
        <f t="shared" si="2268"/>
        <v>0</v>
      </c>
      <c r="K864" s="816">
        <f t="shared" si="2268"/>
        <v>0</v>
      </c>
      <c r="L864" s="816">
        <f t="shared" si="2268"/>
        <v>0</v>
      </c>
      <c r="M864" s="816">
        <f t="shared" si="2268"/>
        <v>0</v>
      </c>
      <c r="N864" s="816">
        <f t="shared" si="2268"/>
        <v>0</v>
      </c>
      <c r="O864" s="816">
        <f t="shared" si="2268"/>
        <v>0</v>
      </c>
      <c r="P864" s="816">
        <f t="shared" si="2268"/>
        <v>0</v>
      </c>
      <c r="Q864" s="816">
        <f t="shared" si="2268"/>
        <v>0</v>
      </c>
      <c r="R864" s="816">
        <f t="shared" si="2268"/>
        <v>0</v>
      </c>
      <c r="S864" s="815"/>
      <c r="T864" s="816">
        <f>SUM(T505)</f>
        <v>0</v>
      </c>
      <c r="U864" s="816">
        <f t="shared" ref="U864:AJ864" si="2269">SUM(U505)</f>
        <v>8.923679060665362E-3</v>
      </c>
      <c r="V864" s="816">
        <f t="shared" si="2269"/>
        <v>1.3519373776908022E-2</v>
      </c>
      <c r="W864" s="816">
        <f t="shared" si="2269"/>
        <v>0</v>
      </c>
      <c r="X864" s="816">
        <f t="shared" si="2269"/>
        <v>0</v>
      </c>
      <c r="Y864" s="816">
        <f t="shared" si="2269"/>
        <v>0</v>
      </c>
      <c r="Z864" s="816">
        <f t="shared" si="2269"/>
        <v>0</v>
      </c>
      <c r="AA864" s="816">
        <f t="shared" si="2269"/>
        <v>0</v>
      </c>
      <c r="AB864" s="816">
        <f t="shared" si="2269"/>
        <v>0</v>
      </c>
      <c r="AC864" s="816">
        <f t="shared" si="2269"/>
        <v>0</v>
      </c>
      <c r="AD864" s="816">
        <f t="shared" si="2269"/>
        <v>0</v>
      </c>
      <c r="AE864" s="816">
        <f t="shared" si="2269"/>
        <v>0</v>
      </c>
      <c r="AF864" s="816">
        <f t="shared" si="2269"/>
        <v>0</v>
      </c>
      <c r="AG864" s="816">
        <f t="shared" si="2269"/>
        <v>0</v>
      </c>
      <c r="AH864" s="816">
        <f t="shared" si="2269"/>
        <v>0</v>
      </c>
      <c r="AI864" s="816">
        <f t="shared" si="2269"/>
        <v>0</v>
      </c>
      <c r="AJ864" s="816">
        <f t="shared" si="2269"/>
        <v>0</v>
      </c>
      <c r="AK864" s="815"/>
      <c r="AL864" s="816">
        <f>SUM(AL505)</f>
        <v>0</v>
      </c>
      <c r="AM864" s="816">
        <f t="shared" ref="AM864:BB864" si="2270">SUM(AM505)</f>
        <v>4.0156555772994131E-2</v>
      </c>
      <c r="AN864" s="816">
        <f t="shared" si="2270"/>
        <v>0</v>
      </c>
      <c r="AO864" s="816">
        <f t="shared" si="2270"/>
        <v>0</v>
      </c>
      <c r="AP864" s="816">
        <f t="shared" si="2270"/>
        <v>0</v>
      </c>
      <c r="AQ864" s="816">
        <f t="shared" si="2270"/>
        <v>0</v>
      </c>
      <c r="AR864" s="816">
        <f t="shared" si="2270"/>
        <v>0</v>
      </c>
      <c r="AS864" s="816">
        <f t="shared" si="2270"/>
        <v>0</v>
      </c>
      <c r="AT864" s="816">
        <f t="shared" si="2270"/>
        <v>4.4618395303326806E-2</v>
      </c>
      <c r="AU864" s="816">
        <f t="shared" si="2270"/>
        <v>0</v>
      </c>
      <c r="AV864" s="816">
        <f t="shared" si="2270"/>
        <v>0</v>
      </c>
      <c r="AW864" s="816">
        <f t="shared" si="2270"/>
        <v>0</v>
      </c>
      <c r="AX864" s="816">
        <f t="shared" si="2270"/>
        <v>0</v>
      </c>
      <c r="AY864" s="816">
        <f t="shared" si="2270"/>
        <v>0</v>
      </c>
      <c r="AZ864" s="816">
        <f t="shared" si="2270"/>
        <v>0</v>
      </c>
      <c r="BA864" s="816">
        <f t="shared" si="2270"/>
        <v>0</v>
      </c>
      <c r="BB864" s="816">
        <f t="shared" si="2270"/>
        <v>0</v>
      </c>
      <c r="BC864" s="815"/>
      <c r="BD864" s="816">
        <f>SUM(BD505)</f>
        <v>0</v>
      </c>
      <c r="BE864" s="816">
        <f t="shared" ref="BE864:BT864" si="2271">SUM(BE505)</f>
        <v>0</v>
      </c>
      <c r="BF864" s="816">
        <f t="shared" si="2271"/>
        <v>3.346379647749511E-2</v>
      </c>
      <c r="BG864" s="816">
        <f t="shared" si="2271"/>
        <v>0</v>
      </c>
      <c r="BH864" s="816">
        <f t="shared" si="2271"/>
        <v>0</v>
      </c>
      <c r="BI864" s="816">
        <f t="shared" si="2271"/>
        <v>0</v>
      </c>
      <c r="BJ864" s="816">
        <f t="shared" si="2271"/>
        <v>0</v>
      </c>
      <c r="BK864" s="816">
        <f t="shared" si="2271"/>
        <v>0</v>
      </c>
      <c r="BL864" s="816">
        <f t="shared" si="2271"/>
        <v>0</v>
      </c>
      <c r="BM864" s="816">
        <f t="shared" si="2271"/>
        <v>0</v>
      </c>
      <c r="BN864" s="816">
        <f t="shared" si="2271"/>
        <v>0</v>
      </c>
      <c r="BO864" s="816">
        <f t="shared" si="2271"/>
        <v>0</v>
      </c>
      <c r="BP864" s="816">
        <f t="shared" si="2271"/>
        <v>0</v>
      </c>
      <c r="BQ864" s="816">
        <f t="shared" si="2271"/>
        <v>0</v>
      </c>
      <c r="BR864" s="816">
        <f t="shared" si="2271"/>
        <v>0</v>
      </c>
      <c r="BS864" s="816">
        <f t="shared" si="2271"/>
        <v>0</v>
      </c>
      <c r="BT864" s="816">
        <f t="shared" si="2271"/>
        <v>0</v>
      </c>
      <c r="BU864" s="815"/>
      <c r="BV864" s="816">
        <f>SUM(BV505)</f>
        <v>2.5496225887615318E-3</v>
      </c>
      <c r="BW864" s="816">
        <f t="shared" ref="BW864:BY864" si="2272">SUM(BW505)</f>
        <v>5.949119373776908E-3</v>
      </c>
      <c r="BX864" s="816">
        <f t="shared" si="2272"/>
        <v>3.2125244618395304E-2</v>
      </c>
      <c r="BY864" s="816">
        <f t="shared" si="2272"/>
        <v>0</v>
      </c>
      <c r="BZ864" s="626">
        <f t="shared" si="2231"/>
        <v>0</v>
      </c>
      <c r="CA864" s="626">
        <f t="shared" si="2232"/>
        <v>5.9491193737769082E-4</v>
      </c>
      <c r="CB864" s="626">
        <f t="shared" si="2233"/>
        <v>2.6771037181996088E-3</v>
      </c>
      <c r="CC864" s="695">
        <f t="shared" si="2234"/>
        <v>0</v>
      </c>
      <c r="CD864" s="1353">
        <f t="shared" si="2235"/>
        <v>0</v>
      </c>
      <c r="CE864" s="1354">
        <f t="shared" si="2235"/>
        <v>0</v>
      </c>
      <c r="CF864" s="1355">
        <f t="shared" si="2235"/>
        <v>0</v>
      </c>
      <c r="CG864" s="1355">
        <f t="shared" si="2235"/>
        <v>0</v>
      </c>
      <c r="CH864" s="1355">
        <f t="shared" si="2235"/>
        <v>0</v>
      </c>
      <c r="CI864" s="1355">
        <f t="shared" si="2235"/>
        <v>0</v>
      </c>
      <c r="CJ864" s="1355">
        <f t="shared" si="2235"/>
        <v>0</v>
      </c>
      <c r="CK864" s="1356">
        <f t="shared" si="2235"/>
        <v>0</v>
      </c>
      <c r="CL864" s="1356">
        <f t="shared" si="2235"/>
        <v>0</v>
      </c>
      <c r="CM864" s="1356">
        <f t="shared" si="2235"/>
        <v>0</v>
      </c>
      <c r="CN864" s="1355">
        <f t="shared" si="2235"/>
        <v>0</v>
      </c>
      <c r="CO864" s="1355">
        <f t="shared" si="2235"/>
        <v>0</v>
      </c>
      <c r="CP864" s="1355">
        <f t="shared" si="2235"/>
        <v>0</v>
      </c>
      <c r="CQ864" s="1355">
        <f t="shared" si="2235"/>
        <v>0</v>
      </c>
      <c r="CR864" s="1355">
        <f t="shared" si="2235"/>
        <v>0</v>
      </c>
      <c r="CS864" s="1354">
        <f t="shared" si="2235"/>
        <v>4.0156555772994131E-2</v>
      </c>
      <c r="CT864" s="1385">
        <f t="shared" si="2236"/>
        <v>4.4618395303326806E-2</v>
      </c>
      <c r="CU864" s="1438">
        <f t="shared" si="2237"/>
        <v>0</v>
      </c>
      <c r="CV864" s="1368">
        <f t="shared" si="2237"/>
        <v>0</v>
      </c>
      <c r="CW864" s="1369">
        <f t="shared" si="2237"/>
        <v>0</v>
      </c>
      <c r="CX864" s="1369">
        <f t="shared" si="2237"/>
        <v>0</v>
      </c>
      <c r="CY864" s="1369">
        <f t="shared" si="2237"/>
        <v>0</v>
      </c>
      <c r="CZ864" s="1369">
        <f t="shared" si="2237"/>
        <v>0</v>
      </c>
      <c r="DA864" s="1369">
        <f t="shared" si="2237"/>
        <v>0</v>
      </c>
      <c r="DB864" s="1370">
        <f t="shared" si="2237"/>
        <v>0</v>
      </c>
      <c r="DC864" s="1370">
        <f t="shared" si="2237"/>
        <v>0</v>
      </c>
      <c r="DD864" s="1370">
        <f t="shared" si="2237"/>
        <v>0</v>
      </c>
      <c r="DE864" s="1369">
        <f t="shared" si="2237"/>
        <v>0</v>
      </c>
      <c r="DF864" s="1369">
        <f t="shared" si="2237"/>
        <v>0</v>
      </c>
      <c r="DG864" s="1369">
        <f t="shared" si="2237"/>
        <v>0</v>
      </c>
      <c r="DH864" s="1369">
        <f t="shared" si="2237"/>
        <v>0</v>
      </c>
      <c r="DI864" s="1369">
        <f t="shared" si="2237"/>
        <v>0</v>
      </c>
      <c r="DJ864" s="1368">
        <f t="shared" si="2237"/>
        <v>0</v>
      </c>
      <c r="DK864" s="1438">
        <f t="shared" si="2238"/>
        <v>3.346379647749511E-2</v>
      </c>
      <c r="DL864" s="657">
        <f t="shared" si="2239"/>
        <v>17</v>
      </c>
      <c r="DM864" s="106">
        <f t="shared" si="2240"/>
        <v>17</v>
      </c>
      <c r="DN864" s="106">
        <f t="shared" si="2241"/>
        <v>17</v>
      </c>
      <c r="DO864" s="106">
        <f t="shared" si="2242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3">SUM(C511)</f>
        <v>0</v>
      </c>
      <c r="D865" s="816">
        <f t="shared" si="2273"/>
        <v>0</v>
      </c>
      <c r="E865" s="816">
        <f t="shared" si="2273"/>
        <v>6.9580343552946289E-3</v>
      </c>
      <c r="F865" s="816">
        <f t="shared" si="2273"/>
        <v>6.2622309197651656E-3</v>
      </c>
      <c r="G865" s="816">
        <f t="shared" si="2273"/>
        <v>9.3933463796477493E-3</v>
      </c>
      <c r="H865" s="816">
        <f t="shared" si="2273"/>
        <v>0</v>
      </c>
      <c r="I865" s="816">
        <f t="shared" si="2273"/>
        <v>0</v>
      </c>
      <c r="J865" s="816">
        <f t="shared" si="2273"/>
        <v>7.4550368092442462E-3</v>
      </c>
      <c r="K865" s="816">
        <f t="shared" si="2273"/>
        <v>0</v>
      </c>
      <c r="L865" s="816">
        <f t="shared" si="2273"/>
        <v>0</v>
      </c>
      <c r="M865" s="816">
        <f t="shared" si="2273"/>
        <v>0</v>
      </c>
      <c r="N865" s="816">
        <f t="shared" si="2273"/>
        <v>0</v>
      </c>
      <c r="O865" s="816">
        <f t="shared" si="2273"/>
        <v>0</v>
      </c>
      <c r="P865" s="816">
        <f t="shared" si="2273"/>
        <v>0</v>
      </c>
      <c r="Q865" s="816">
        <f t="shared" si="2273"/>
        <v>0</v>
      </c>
      <c r="R865" s="816">
        <f t="shared" si="2273"/>
        <v>0</v>
      </c>
      <c r="S865" s="815"/>
      <c r="T865" s="816">
        <f t="shared" ref="T865:AJ865" si="2274">SUM(T511)</f>
        <v>0</v>
      </c>
      <c r="U865" s="816">
        <f t="shared" si="2274"/>
        <v>0</v>
      </c>
      <c r="V865" s="816">
        <f t="shared" si="2274"/>
        <v>5.6929371997865158E-3</v>
      </c>
      <c r="W865" s="816">
        <f t="shared" si="2274"/>
        <v>0</v>
      </c>
      <c r="X865" s="816">
        <f t="shared" si="2274"/>
        <v>0</v>
      </c>
      <c r="Y865" s="816">
        <f t="shared" si="2274"/>
        <v>0</v>
      </c>
      <c r="Z865" s="816">
        <f t="shared" si="2274"/>
        <v>3.1311154598825828E-3</v>
      </c>
      <c r="AA865" s="816">
        <f t="shared" si="2274"/>
        <v>0</v>
      </c>
      <c r="AB865" s="816">
        <f t="shared" si="2274"/>
        <v>1.789208834218619E-2</v>
      </c>
      <c r="AC865" s="816">
        <f t="shared" si="2274"/>
        <v>0</v>
      </c>
      <c r="AD865" s="816">
        <f t="shared" si="2274"/>
        <v>0</v>
      </c>
      <c r="AE865" s="816">
        <f t="shared" si="2274"/>
        <v>0</v>
      </c>
      <c r="AF865" s="816">
        <f t="shared" si="2274"/>
        <v>0</v>
      </c>
      <c r="AG865" s="816">
        <f t="shared" si="2274"/>
        <v>0</v>
      </c>
      <c r="AH865" s="816">
        <f t="shared" si="2274"/>
        <v>0</v>
      </c>
      <c r="AI865" s="816">
        <f t="shared" si="2274"/>
        <v>0</v>
      </c>
      <c r="AJ865" s="816">
        <f t="shared" si="2274"/>
        <v>0</v>
      </c>
      <c r="AK865" s="815"/>
      <c r="AL865" s="816">
        <f t="shared" ref="AL865:BB865" si="2275">SUM(AL511)</f>
        <v>1.0437051532941943E-2</v>
      </c>
      <c r="AM865" s="816">
        <f t="shared" si="2275"/>
        <v>0</v>
      </c>
      <c r="AN865" s="816">
        <f t="shared" si="2275"/>
        <v>0</v>
      </c>
      <c r="AO865" s="816">
        <f t="shared" si="2275"/>
        <v>1.6699282452707111E-2</v>
      </c>
      <c r="AP865" s="816">
        <f t="shared" si="2275"/>
        <v>2.5048923679060663E-2</v>
      </c>
      <c r="AQ865" s="816">
        <f t="shared" si="2275"/>
        <v>2.6092628832354858E-2</v>
      </c>
      <c r="AR865" s="816">
        <f t="shared" si="2275"/>
        <v>6.2622309197651656E-3</v>
      </c>
      <c r="AS865" s="816">
        <f t="shared" si="2275"/>
        <v>0</v>
      </c>
      <c r="AT865" s="816">
        <f t="shared" si="2275"/>
        <v>1.2524461839530331E-2</v>
      </c>
      <c r="AU865" s="816">
        <f t="shared" si="2275"/>
        <v>0</v>
      </c>
      <c r="AV865" s="816">
        <f t="shared" si="2275"/>
        <v>0</v>
      </c>
      <c r="AW865" s="816">
        <f t="shared" si="2275"/>
        <v>0</v>
      </c>
      <c r="AX865" s="816">
        <f t="shared" si="2275"/>
        <v>0</v>
      </c>
      <c r="AY865" s="816">
        <f t="shared" si="2275"/>
        <v>0</v>
      </c>
      <c r="AZ865" s="816">
        <f t="shared" si="2275"/>
        <v>0</v>
      </c>
      <c r="BA865" s="816">
        <f t="shared" si="2275"/>
        <v>0</v>
      </c>
      <c r="BB865" s="816">
        <f t="shared" si="2275"/>
        <v>0</v>
      </c>
      <c r="BC865" s="815"/>
      <c r="BD865" s="816">
        <f t="shared" ref="BD865:BT865" si="2276">SUM(BD511)</f>
        <v>2.5048923679060663E-2</v>
      </c>
      <c r="BE865" s="816">
        <f t="shared" si="2276"/>
        <v>3.1311154598825828E-3</v>
      </c>
      <c r="BF865" s="816">
        <f t="shared" si="2276"/>
        <v>1.5655577299412918E-2</v>
      </c>
      <c r="BG865" s="816">
        <f t="shared" si="2276"/>
        <v>6.9580343552946289E-2</v>
      </c>
      <c r="BH865" s="816">
        <f t="shared" si="2276"/>
        <v>2.466749688667497E-2</v>
      </c>
      <c r="BI865" s="816">
        <f t="shared" si="2276"/>
        <v>3.9138943248532296E-3</v>
      </c>
      <c r="BJ865" s="816">
        <f t="shared" si="2276"/>
        <v>2.5048923679060663E-2</v>
      </c>
      <c r="BK865" s="816">
        <f t="shared" si="2276"/>
        <v>2.0874103065883887E-2</v>
      </c>
      <c r="BL865" s="816">
        <f t="shared" si="2276"/>
        <v>2.7136333985649054E-2</v>
      </c>
      <c r="BM865" s="816">
        <f t="shared" si="2276"/>
        <v>0</v>
      </c>
      <c r="BN865" s="816">
        <f t="shared" si="2276"/>
        <v>0</v>
      </c>
      <c r="BO865" s="816">
        <f t="shared" si="2276"/>
        <v>0</v>
      </c>
      <c r="BP865" s="816">
        <f t="shared" si="2276"/>
        <v>0</v>
      </c>
      <c r="BQ865" s="816">
        <f t="shared" si="2276"/>
        <v>0</v>
      </c>
      <c r="BR865" s="816">
        <f t="shared" si="2276"/>
        <v>0</v>
      </c>
      <c r="BS865" s="816">
        <f t="shared" si="2276"/>
        <v>0</v>
      </c>
      <c r="BT865" s="816">
        <f t="shared" si="2276"/>
        <v>0</v>
      </c>
      <c r="BU865" s="815"/>
      <c r="BV865" s="816">
        <f>SUM(BV511)</f>
        <v>8.9460441710930948E-3</v>
      </c>
      <c r="BW865" s="816">
        <f t="shared" ref="BW865:BY865" si="2277">SUM(BW511)</f>
        <v>6.9580343552946289E-3</v>
      </c>
      <c r="BX865" s="816">
        <f t="shared" si="2277"/>
        <v>1.2524461839530331E-2</v>
      </c>
      <c r="BY865" s="816">
        <f t="shared" si="2277"/>
        <v>2.5048923679060663E-2</v>
      </c>
      <c r="BZ865" s="626">
        <f t="shared" si="2231"/>
        <v>1.3783534722869363E-3</v>
      </c>
      <c r="CA865" s="626">
        <f t="shared" si="2232"/>
        <v>5.8827017731127331E-4</v>
      </c>
      <c r="CB865" s="626">
        <f t="shared" si="2233"/>
        <v>4.7314633616003477E-3</v>
      </c>
      <c r="CC865" s="695">
        <f t="shared" si="2234"/>
        <v>9.6984245586985325E-3</v>
      </c>
      <c r="CD865" s="1353">
        <f t="shared" si="2235"/>
        <v>0</v>
      </c>
      <c r="CE865" s="1354">
        <f t="shared" si="2235"/>
        <v>0</v>
      </c>
      <c r="CF865" s="1355">
        <f t="shared" si="2235"/>
        <v>0</v>
      </c>
      <c r="CG865" s="1355">
        <f t="shared" si="2235"/>
        <v>0</v>
      </c>
      <c r="CH865" s="1355">
        <f t="shared" si="2235"/>
        <v>0</v>
      </c>
      <c r="CI865" s="1355">
        <f t="shared" si="2235"/>
        <v>0</v>
      </c>
      <c r="CJ865" s="1355">
        <f t="shared" si="2235"/>
        <v>0</v>
      </c>
      <c r="CK865" s="1356">
        <f t="shared" si="2235"/>
        <v>0</v>
      </c>
      <c r="CL865" s="1356">
        <f t="shared" si="2235"/>
        <v>0</v>
      </c>
      <c r="CM865" s="1356">
        <f t="shared" si="2235"/>
        <v>0</v>
      </c>
      <c r="CN865" s="1355">
        <f t="shared" si="2235"/>
        <v>0</v>
      </c>
      <c r="CO865" s="1355">
        <f t="shared" si="2235"/>
        <v>6.2622309197651656E-3</v>
      </c>
      <c r="CP865" s="1355">
        <f t="shared" si="2235"/>
        <v>1.0437051532941943E-2</v>
      </c>
      <c r="CQ865" s="1355">
        <f t="shared" si="2235"/>
        <v>1.2524461839530331E-2</v>
      </c>
      <c r="CR865" s="1355">
        <f t="shared" si="2235"/>
        <v>1.6699282452707111E-2</v>
      </c>
      <c r="CS865" s="1354">
        <f t="shared" si="2235"/>
        <v>2.5048923679060663E-2</v>
      </c>
      <c r="CT865" s="1385">
        <f t="shared" si="2236"/>
        <v>2.6092628832354858E-2</v>
      </c>
      <c r="CU865" s="1438">
        <f t="shared" si="2237"/>
        <v>0</v>
      </c>
      <c r="CV865" s="1368">
        <f t="shared" si="2237"/>
        <v>0</v>
      </c>
      <c r="CW865" s="1369">
        <f t="shared" si="2237"/>
        <v>0</v>
      </c>
      <c r="CX865" s="1369">
        <f t="shared" si="2237"/>
        <v>0</v>
      </c>
      <c r="CY865" s="1369">
        <f t="shared" si="2237"/>
        <v>0</v>
      </c>
      <c r="CZ865" s="1369">
        <f t="shared" si="2237"/>
        <v>0</v>
      </c>
      <c r="DA865" s="1369">
        <f t="shared" si="2237"/>
        <v>0</v>
      </c>
      <c r="DB865" s="1370">
        <f t="shared" si="2237"/>
        <v>0</v>
      </c>
      <c r="DC865" s="1370">
        <f t="shared" si="2237"/>
        <v>3.1311154598825828E-3</v>
      </c>
      <c r="DD865" s="1370">
        <f t="shared" si="2237"/>
        <v>3.9138943248532296E-3</v>
      </c>
      <c r="DE865" s="1369">
        <f t="shared" si="2237"/>
        <v>1.5655577299412918E-2</v>
      </c>
      <c r="DF865" s="1369">
        <f t="shared" si="2237"/>
        <v>2.0874103065883887E-2</v>
      </c>
      <c r="DG865" s="1369">
        <f t="shared" si="2237"/>
        <v>2.466749688667497E-2</v>
      </c>
      <c r="DH865" s="1369">
        <f t="shared" si="2237"/>
        <v>2.5048923679060663E-2</v>
      </c>
      <c r="DI865" s="1369">
        <f t="shared" si="2237"/>
        <v>2.5048923679060663E-2</v>
      </c>
      <c r="DJ865" s="1368">
        <f t="shared" si="2237"/>
        <v>2.7136333985649054E-2</v>
      </c>
      <c r="DK865" s="1438">
        <f t="shared" si="2238"/>
        <v>6.9580343552946289E-2</v>
      </c>
      <c r="DL865" s="657">
        <f t="shared" si="2239"/>
        <v>17</v>
      </c>
      <c r="DM865" s="106">
        <f t="shared" si="2240"/>
        <v>17</v>
      </c>
      <c r="DN865" s="106">
        <f t="shared" si="2241"/>
        <v>17</v>
      </c>
      <c r="DO865" s="106">
        <f t="shared" si="2242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78">SUM(C517)</f>
        <v>3.5225048923679062E-3</v>
      </c>
      <c r="D866" s="816">
        <f t="shared" si="2278"/>
        <v>1.4090019569471627E-2</v>
      </c>
      <c r="E866" s="816">
        <f t="shared" si="2278"/>
        <v>1.2524461839530335E-2</v>
      </c>
      <c r="F866" s="816">
        <f t="shared" si="2278"/>
        <v>9.7690802348336589E-2</v>
      </c>
      <c r="G866" s="816">
        <f t="shared" si="2278"/>
        <v>0</v>
      </c>
      <c r="H866" s="816">
        <f t="shared" si="2278"/>
        <v>0</v>
      </c>
      <c r="I866" s="816">
        <f t="shared" si="2278"/>
        <v>0</v>
      </c>
      <c r="J866" s="816">
        <f t="shared" si="2278"/>
        <v>1.0064299692479732E-2</v>
      </c>
      <c r="K866" s="816">
        <f t="shared" si="2278"/>
        <v>0</v>
      </c>
      <c r="L866" s="816">
        <f t="shared" si="2278"/>
        <v>0</v>
      </c>
      <c r="M866" s="816">
        <f t="shared" si="2278"/>
        <v>0</v>
      </c>
      <c r="N866" s="816">
        <f t="shared" si="2278"/>
        <v>0</v>
      </c>
      <c r="O866" s="816">
        <f t="shared" si="2278"/>
        <v>0</v>
      </c>
      <c r="P866" s="816">
        <f t="shared" si="2278"/>
        <v>0</v>
      </c>
      <c r="Q866" s="816">
        <f t="shared" si="2278"/>
        <v>0</v>
      </c>
      <c r="R866" s="816">
        <f t="shared" si="2278"/>
        <v>0</v>
      </c>
      <c r="S866" s="815"/>
      <c r="T866" s="816">
        <f>SUM(T517)</f>
        <v>3.6634050880626226E-2</v>
      </c>
      <c r="U866" s="816">
        <f t="shared" ref="U866:AJ866" si="2279">SUM(U517)</f>
        <v>0</v>
      </c>
      <c r="V866" s="816">
        <f t="shared" si="2279"/>
        <v>8.8809820316669633E-2</v>
      </c>
      <c r="W866" s="816">
        <f t="shared" si="2279"/>
        <v>0</v>
      </c>
      <c r="X866" s="816">
        <f t="shared" si="2279"/>
        <v>0</v>
      </c>
      <c r="Y866" s="816">
        <f t="shared" si="2279"/>
        <v>2.1135029354207437E-2</v>
      </c>
      <c r="Z866" s="816">
        <f t="shared" si="2279"/>
        <v>1.0567514677103719E-2</v>
      </c>
      <c r="AA866" s="816">
        <f t="shared" si="2279"/>
        <v>0</v>
      </c>
      <c r="AB866" s="816">
        <f t="shared" si="2279"/>
        <v>0</v>
      </c>
      <c r="AC866" s="816">
        <f t="shared" si="2279"/>
        <v>0</v>
      </c>
      <c r="AD866" s="816">
        <f t="shared" si="2279"/>
        <v>0</v>
      </c>
      <c r="AE866" s="816">
        <f t="shared" si="2279"/>
        <v>0</v>
      </c>
      <c r="AF866" s="816">
        <f t="shared" si="2279"/>
        <v>0</v>
      </c>
      <c r="AG866" s="816">
        <f t="shared" si="2279"/>
        <v>0</v>
      </c>
      <c r="AH866" s="816">
        <f t="shared" si="2279"/>
        <v>0</v>
      </c>
      <c r="AI866" s="816">
        <f t="shared" si="2279"/>
        <v>0</v>
      </c>
      <c r="AJ866" s="816">
        <f t="shared" si="2279"/>
        <v>0</v>
      </c>
      <c r="AK866" s="815"/>
      <c r="AL866" s="816">
        <f>SUM(AL517)</f>
        <v>2.3483365949119372E-2</v>
      </c>
      <c r="AM866" s="816">
        <f t="shared" ref="AM866:BB866" si="2280">SUM(AM517)</f>
        <v>4.2270058708414875E-2</v>
      </c>
      <c r="AN866" s="816">
        <f t="shared" si="2280"/>
        <v>2.6092628832354858E-3</v>
      </c>
      <c r="AO866" s="816">
        <f t="shared" si="2280"/>
        <v>0</v>
      </c>
      <c r="AP866" s="816">
        <f t="shared" si="2280"/>
        <v>2.289628180039139E-2</v>
      </c>
      <c r="AQ866" s="816">
        <f t="shared" si="2280"/>
        <v>1.7612524461839529E-2</v>
      </c>
      <c r="AR866" s="816">
        <f t="shared" si="2280"/>
        <v>5.6360078277886499E-2</v>
      </c>
      <c r="AS866" s="816">
        <f t="shared" si="2280"/>
        <v>0</v>
      </c>
      <c r="AT866" s="816">
        <f t="shared" si="2280"/>
        <v>1.0567514677103719E-2</v>
      </c>
      <c r="AU866" s="816">
        <f t="shared" si="2280"/>
        <v>0</v>
      </c>
      <c r="AV866" s="816">
        <f t="shared" si="2280"/>
        <v>0</v>
      </c>
      <c r="AW866" s="816">
        <f t="shared" si="2280"/>
        <v>0</v>
      </c>
      <c r="AX866" s="816">
        <f t="shared" si="2280"/>
        <v>0</v>
      </c>
      <c r="AY866" s="816">
        <f t="shared" si="2280"/>
        <v>0</v>
      </c>
      <c r="AZ866" s="816">
        <f t="shared" si="2280"/>
        <v>0</v>
      </c>
      <c r="BA866" s="816">
        <f t="shared" si="2280"/>
        <v>0</v>
      </c>
      <c r="BB866" s="816">
        <f t="shared" si="2280"/>
        <v>0</v>
      </c>
      <c r="BC866" s="815"/>
      <c r="BD866" s="816">
        <f>SUM(BD517)</f>
        <v>1.4090019569471625E-2</v>
      </c>
      <c r="BE866" s="816">
        <f t="shared" ref="BE866:BT866" si="2281">SUM(BE517)</f>
        <v>7.0450097847358124E-3</v>
      </c>
      <c r="BF866" s="816">
        <f t="shared" si="2281"/>
        <v>3.5225048923679059E-2</v>
      </c>
      <c r="BG866" s="816">
        <f t="shared" si="2281"/>
        <v>0.15655577299412915</v>
      </c>
      <c r="BH866" s="816">
        <f t="shared" si="2281"/>
        <v>6.4045543497598278E-2</v>
      </c>
      <c r="BI866" s="816">
        <f t="shared" si="2281"/>
        <v>8.8062622309197647E-2</v>
      </c>
      <c r="BJ866" s="816">
        <f t="shared" si="2281"/>
        <v>7.0450097847358117E-2</v>
      </c>
      <c r="BK866" s="816">
        <f t="shared" si="2281"/>
        <v>2.9354207436399219E-2</v>
      </c>
      <c r="BL866" s="816">
        <f t="shared" si="2281"/>
        <v>2.289628180039139E-2</v>
      </c>
      <c r="BM866" s="816">
        <f t="shared" si="2281"/>
        <v>0</v>
      </c>
      <c r="BN866" s="816">
        <f t="shared" si="2281"/>
        <v>0</v>
      </c>
      <c r="BO866" s="816">
        <f t="shared" si="2281"/>
        <v>0</v>
      </c>
      <c r="BP866" s="816">
        <f t="shared" si="2281"/>
        <v>0</v>
      </c>
      <c r="BQ866" s="816">
        <f t="shared" si="2281"/>
        <v>0</v>
      </c>
      <c r="BR866" s="816">
        <f t="shared" si="2281"/>
        <v>0</v>
      </c>
      <c r="BS866" s="816">
        <f t="shared" si="2281"/>
        <v>0</v>
      </c>
      <c r="BT866" s="816">
        <f t="shared" si="2281"/>
        <v>0</v>
      </c>
      <c r="BU866" s="815"/>
      <c r="BV866" s="816">
        <f>SUM(BV517)</f>
        <v>2.0128599384959464E-2</v>
      </c>
      <c r="BW866" s="816">
        <f t="shared" ref="BW866:BY866" si="2282">SUM(BW517)</f>
        <v>1.5655577299412918E-2</v>
      </c>
      <c r="BX866" s="816">
        <f t="shared" si="2282"/>
        <v>2.818003913894325E-2</v>
      </c>
      <c r="BY866" s="816">
        <f t="shared" si="2282"/>
        <v>7.0450097847358117E-2</v>
      </c>
      <c r="BZ866" s="626">
        <f t="shared" si="2231"/>
        <v>2.6800857329233067E-3</v>
      </c>
      <c r="CA866" s="626">
        <f t="shared" si="2232"/>
        <v>4.5557729941291579E-3</v>
      </c>
      <c r="CB866" s="626">
        <f t="shared" si="2233"/>
        <v>7.9626005653402904E-3</v>
      </c>
      <c r="CC866" s="695">
        <f t="shared" si="2234"/>
        <v>2.2077922077922075E-2</v>
      </c>
      <c r="CD866" s="1353">
        <f t="shared" si="2235"/>
        <v>0</v>
      </c>
      <c r="CE866" s="1354">
        <f t="shared" si="2235"/>
        <v>0</v>
      </c>
      <c r="CF866" s="1355">
        <f t="shared" si="2235"/>
        <v>0</v>
      </c>
      <c r="CG866" s="1355">
        <f t="shared" si="2235"/>
        <v>0</v>
      </c>
      <c r="CH866" s="1355">
        <f t="shared" si="2235"/>
        <v>0</v>
      </c>
      <c r="CI866" s="1355">
        <f t="shared" si="2235"/>
        <v>0</v>
      </c>
      <c r="CJ866" s="1355">
        <f t="shared" si="2235"/>
        <v>0</v>
      </c>
      <c r="CK866" s="1356">
        <f t="shared" si="2235"/>
        <v>0</v>
      </c>
      <c r="CL866" s="1356">
        <f t="shared" si="2235"/>
        <v>0</v>
      </c>
      <c r="CM866" s="1356">
        <f t="shared" si="2235"/>
        <v>0</v>
      </c>
      <c r="CN866" s="1355">
        <f t="shared" si="2235"/>
        <v>2.6092628832354858E-3</v>
      </c>
      <c r="CO866" s="1355">
        <f t="shared" si="2235"/>
        <v>1.0567514677103719E-2</v>
      </c>
      <c r="CP866" s="1355">
        <f t="shared" si="2235"/>
        <v>1.7612524461839529E-2</v>
      </c>
      <c r="CQ866" s="1355">
        <f t="shared" si="2235"/>
        <v>2.289628180039139E-2</v>
      </c>
      <c r="CR866" s="1355">
        <f t="shared" si="2235"/>
        <v>2.3483365949119372E-2</v>
      </c>
      <c r="CS866" s="1354">
        <f t="shared" si="2235"/>
        <v>4.2270058708414875E-2</v>
      </c>
      <c r="CT866" s="1385">
        <f t="shared" si="2236"/>
        <v>5.6360078277886499E-2</v>
      </c>
      <c r="CU866" s="1438">
        <f t="shared" si="2237"/>
        <v>0</v>
      </c>
      <c r="CV866" s="1368">
        <f t="shared" si="2237"/>
        <v>0</v>
      </c>
      <c r="CW866" s="1369">
        <f t="shared" si="2237"/>
        <v>0</v>
      </c>
      <c r="CX866" s="1369">
        <f t="shared" si="2237"/>
        <v>0</v>
      </c>
      <c r="CY866" s="1369">
        <f t="shared" si="2237"/>
        <v>0</v>
      </c>
      <c r="CZ866" s="1369">
        <f t="shared" si="2237"/>
        <v>0</v>
      </c>
      <c r="DA866" s="1369">
        <f t="shared" si="2237"/>
        <v>0</v>
      </c>
      <c r="DB866" s="1370">
        <f t="shared" si="2237"/>
        <v>0</v>
      </c>
      <c r="DC866" s="1370">
        <f t="shared" si="2237"/>
        <v>7.0450097847358124E-3</v>
      </c>
      <c r="DD866" s="1370">
        <f t="shared" si="2237"/>
        <v>1.4090019569471625E-2</v>
      </c>
      <c r="DE866" s="1369">
        <f t="shared" si="2237"/>
        <v>2.289628180039139E-2</v>
      </c>
      <c r="DF866" s="1369">
        <f t="shared" si="2237"/>
        <v>2.9354207436399219E-2</v>
      </c>
      <c r="DG866" s="1369">
        <f t="shared" si="2237"/>
        <v>3.5225048923679059E-2</v>
      </c>
      <c r="DH866" s="1369">
        <f t="shared" si="2237"/>
        <v>6.4045543497598278E-2</v>
      </c>
      <c r="DI866" s="1369">
        <f t="shared" si="2237"/>
        <v>7.0450097847358117E-2</v>
      </c>
      <c r="DJ866" s="1368">
        <f t="shared" si="2237"/>
        <v>8.8062622309197647E-2</v>
      </c>
      <c r="DK866" s="1438">
        <f t="shared" si="2238"/>
        <v>0.15655577299412915</v>
      </c>
      <c r="DL866" s="657">
        <f t="shared" si="2239"/>
        <v>17</v>
      </c>
      <c r="DM866" s="106">
        <f t="shared" si="2240"/>
        <v>17</v>
      </c>
      <c r="DN866" s="106">
        <f t="shared" si="2241"/>
        <v>17</v>
      </c>
      <c r="DO866" s="106">
        <f t="shared" si="2242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3">SUM(C523)</f>
        <v>0</v>
      </c>
      <c r="D867" s="816">
        <f t="shared" si="2283"/>
        <v>0</v>
      </c>
      <c r="E867" s="816">
        <f t="shared" si="2283"/>
        <v>0</v>
      </c>
      <c r="F867" s="816">
        <f t="shared" si="2283"/>
        <v>0</v>
      </c>
      <c r="G867" s="816">
        <f t="shared" si="2283"/>
        <v>0</v>
      </c>
      <c r="H867" s="816">
        <f t="shared" si="2283"/>
        <v>0</v>
      </c>
      <c r="I867" s="816">
        <f t="shared" si="2283"/>
        <v>0</v>
      </c>
      <c r="J867" s="816">
        <f t="shared" si="2283"/>
        <v>0</v>
      </c>
      <c r="K867" s="816">
        <f t="shared" si="2283"/>
        <v>0</v>
      </c>
      <c r="L867" s="816">
        <f t="shared" si="2283"/>
        <v>0</v>
      </c>
      <c r="M867" s="816">
        <f t="shared" si="2283"/>
        <v>0</v>
      </c>
      <c r="N867" s="816">
        <f t="shared" si="2283"/>
        <v>0</v>
      </c>
      <c r="O867" s="816">
        <f t="shared" si="2283"/>
        <v>0</v>
      </c>
      <c r="P867" s="816">
        <f t="shared" si="2283"/>
        <v>0</v>
      </c>
      <c r="Q867" s="816">
        <f t="shared" si="2283"/>
        <v>0</v>
      </c>
      <c r="R867" s="816">
        <f t="shared" si="2283"/>
        <v>0</v>
      </c>
      <c r="S867" s="815"/>
      <c r="T867" s="816">
        <f t="shared" ref="T867:AJ867" si="2284">SUM(T523)</f>
        <v>0</v>
      </c>
      <c r="U867" s="816">
        <f t="shared" si="2284"/>
        <v>0</v>
      </c>
      <c r="V867" s="816">
        <f t="shared" si="2284"/>
        <v>0</v>
      </c>
      <c r="W867" s="816">
        <f t="shared" si="2284"/>
        <v>0</v>
      </c>
      <c r="X867" s="816">
        <f t="shared" si="2284"/>
        <v>0</v>
      </c>
      <c r="Y867" s="816">
        <f t="shared" si="2284"/>
        <v>0</v>
      </c>
      <c r="Z867" s="816">
        <f t="shared" si="2284"/>
        <v>0</v>
      </c>
      <c r="AA867" s="816">
        <f t="shared" si="2284"/>
        <v>1.0436634050880626E-2</v>
      </c>
      <c r="AB867" s="816">
        <f t="shared" si="2284"/>
        <v>0</v>
      </c>
      <c r="AC867" s="816">
        <f t="shared" si="2284"/>
        <v>0</v>
      </c>
      <c r="AD867" s="816">
        <f t="shared" si="2284"/>
        <v>0</v>
      </c>
      <c r="AE867" s="816">
        <f t="shared" si="2284"/>
        <v>0</v>
      </c>
      <c r="AF867" s="816">
        <f t="shared" si="2284"/>
        <v>0</v>
      </c>
      <c r="AG867" s="816">
        <f t="shared" si="2284"/>
        <v>0</v>
      </c>
      <c r="AH867" s="816">
        <f t="shared" si="2284"/>
        <v>0</v>
      </c>
      <c r="AI867" s="816">
        <f t="shared" si="2284"/>
        <v>0</v>
      </c>
      <c r="AJ867" s="816">
        <f t="shared" si="2284"/>
        <v>0</v>
      </c>
      <c r="AK867" s="815"/>
      <c r="AL867" s="816">
        <f t="shared" ref="AL867:BB867" si="2285">SUM(AL523)</f>
        <v>0</v>
      </c>
      <c r="AM867" s="816">
        <f t="shared" si="2285"/>
        <v>0</v>
      </c>
      <c r="AN867" s="816">
        <f t="shared" si="2285"/>
        <v>0</v>
      </c>
      <c r="AO867" s="816">
        <f t="shared" si="2285"/>
        <v>0</v>
      </c>
      <c r="AP867" s="816">
        <f t="shared" si="2285"/>
        <v>0</v>
      </c>
      <c r="AQ867" s="816">
        <f t="shared" si="2285"/>
        <v>0</v>
      </c>
      <c r="AR867" s="816">
        <f t="shared" si="2285"/>
        <v>0</v>
      </c>
      <c r="AS867" s="816">
        <f t="shared" si="2285"/>
        <v>0</v>
      </c>
      <c r="AT867" s="816">
        <f t="shared" si="2285"/>
        <v>0</v>
      </c>
      <c r="AU867" s="816">
        <f t="shared" si="2285"/>
        <v>0</v>
      </c>
      <c r="AV867" s="816">
        <f t="shared" si="2285"/>
        <v>0</v>
      </c>
      <c r="AW867" s="816">
        <f t="shared" si="2285"/>
        <v>0</v>
      </c>
      <c r="AX867" s="816">
        <f t="shared" si="2285"/>
        <v>0</v>
      </c>
      <c r="AY867" s="816">
        <f t="shared" si="2285"/>
        <v>0</v>
      </c>
      <c r="AZ867" s="816">
        <f t="shared" si="2285"/>
        <v>0</v>
      </c>
      <c r="BA867" s="816">
        <f t="shared" si="2285"/>
        <v>0</v>
      </c>
      <c r="BB867" s="816">
        <f t="shared" si="2285"/>
        <v>0</v>
      </c>
      <c r="BC867" s="815"/>
      <c r="BD867" s="816">
        <f t="shared" ref="BD867:BT867" si="2286">SUM(BD523)</f>
        <v>0</v>
      </c>
      <c r="BE867" s="816">
        <f t="shared" si="2286"/>
        <v>0</v>
      </c>
      <c r="BF867" s="816">
        <f t="shared" si="2286"/>
        <v>0</v>
      </c>
      <c r="BG867" s="816">
        <f t="shared" si="2286"/>
        <v>0</v>
      </c>
      <c r="BH867" s="816">
        <f t="shared" si="2286"/>
        <v>0</v>
      </c>
      <c r="BI867" s="816">
        <f t="shared" si="2286"/>
        <v>0</v>
      </c>
      <c r="BJ867" s="816">
        <f t="shared" si="2286"/>
        <v>0</v>
      </c>
      <c r="BK867" s="816">
        <f t="shared" si="2286"/>
        <v>0</v>
      </c>
      <c r="BL867" s="816">
        <f t="shared" si="2286"/>
        <v>0</v>
      </c>
      <c r="BM867" s="816">
        <f t="shared" si="2286"/>
        <v>0</v>
      </c>
      <c r="BN867" s="816">
        <f t="shared" si="2286"/>
        <v>0</v>
      </c>
      <c r="BO867" s="816">
        <f t="shared" si="2286"/>
        <v>0</v>
      </c>
      <c r="BP867" s="816">
        <f t="shared" si="2286"/>
        <v>0</v>
      </c>
      <c r="BQ867" s="816">
        <f t="shared" si="2286"/>
        <v>0</v>
      </c>
      <c r="BR867" s="816">
        <f t="shared" si="2286"/>
        <v>0</v>
      </c>
      <c r="BS867" s="816">
        <f t="shared" si="2286"/>
        <v>0</v>
      </c>
      <c r="BT867" s="816">
        <f t="shared" si="2286"/>
        <v>0</v>
      </c>
      <c r="BU867" s="815"/>
      <c r="BV867" s="816">
        <f>SUM(BV523)</f>
        <v>0</v>
      </c>
      <c r="BW867" s="816">
        <f t="shared" ref="BW867:BY867" si="2287">SUM(BW523)</f>
        <v>0</v>
      </c>
      <c r="BX867" s="816">
        <f t="shared" si="2287"/>
        <v>0</v>
      </c>
      <c r="BY867" s="816">
        <f t="shared" si="2287"/>
        <v>0</v>
      </c>
      <c r="BZ867" s="626">
        <f t="shared" si="2231"/>
        <v>0</v>
      </c>
      <c r="CA867" s="626">
        <f t="shared" si="2232"/>
        <v>0</v>
      </c>
      <c r="CB867" s="626">
        <f t="shared" si="2233"/>
        <v>0</v>
      </c>
      <c r="CC867" s="695">
        <f t="shared" si="2234"/>
        <v>0</v>
      </c>
      <c r="CD867" s="1353">
        <f t="shared" si="2235"/>
        <v>0</v>
      </c>
      <c r="CE867" s="1354">
        <f t="shared" si="2235"/>
        <v>0</v>
      </c>
      <c r="CF867" s="1355">
        <f t="shared" si="2235"/>
        <v>0</v>
      </c>
      <c r="CG867" s="1355">
        <f t="shared" si="2235"/>
        <v>0</v>
      </c>
      <c r="CH867" s="1355">
        <f t="shared" si="2235"/>
        <v>0</v>
      </c>
      <c r="CI867" s="1355">
        <f t="shared" si="2235"/>
        <v>0</v>
      </c>
      <c r="CJ867" s="1355">
        <f t="shared" si="2235"/>
        <v>0</v>
      </c>
      <c r="CK867" s="1356">
        <f t="shared" si="2235"/>
        <v>0</v>
      </c>
      <c r="CL867" s="1356">
        <f t="shared" si="2235"/>
        <v>0</v>
      </c>
      <c r="CM867" s="1356">
        <f t="shared" si="2235"/>
        <v>0</v>
      </c>
      <c r="CN867" s="1355">
        <f t="shared" si="2235"/>
        <v>0</v>
      </c>
      <c r="CO867" s="1355">
        <f t="shared" si="2235"/>
        <v>0</v>
      </c>
      <c r="CP867" s="1355">
        <f t="shared" si="2235"/>
        <v>0</v>
      </c>
      <c r="CQ867" s="1355">
        <f t="shared" si="2235"/>
        <v>0</v>
      </c>
      <c r="CR867" s="1355">
        <f t="shared" si="2235"/>
        <v>0</v>
      </c>
      <c r="CS867" s="1354">
        <f t="shared" si="2235"/>
        <v>0</v>
      </c>
      <c r="CT867" s="1385">
        <f t="shared" si="2236"/>
        <v>0</v>
      </c>
      <c r="CU867" s="1438">
        <f t="shared" si="2237"/>
        <v>0</v>
      </c>
      <c r="CV867" s="1368">
        <f t="shared" si="2237"/>
        <v>0</v>
      </c>
      <c r="CW867" s="1369">
        <f t="shared" si="2237"/>
        <v>0</v>
      </c>
      <c r="CX867" s="1369">
        <f t="shared" si="2237"/>
        <v>0</v>
      </c>
      <c r="CY867" s="1369">
        <f t="shared" si="2237"/>
        <v>0</v>
      </c>
      <c r="CZ867" s="1369">
        <f t="shared" si="2237"/>
        <v>0</v>
      </c>
      <c r="DA867" s="1369">
        <f t="shared" si="2237"/>
        <v>0</v>
      </c>
      <c r="DB867" s="1370">
        <f t="shared" si="2237"/>
        <v>0</v>
      </c>
      <c r="DC867" s="1370">
        <f t="shared" si="2237"/>
        <v>0</v>
      </c>
      <c r="DD867" s="1370">
        <f t="shared" si="2237"/>
        <v>0</v>
      </c>
      <c r="DE867" s="1369">
        <f t="shared" si="2237"/>
        <v>0</v>
      </c>
      <c r="DF867" s="1369">
        <f t="shared" si="2237"/>
        <v>0</v>
      </c>
      <c r="DG867" s="1369">
        <f t="shared" si="2237"/>
        <v>0</v>
      </c>
      <c r="DH867" s="1369">
        <f t="shared" si="2237"/>
        <v>0</v>
      </c>
      <c r="DI867" s="1369">
        <f t="shared" si="2237"/>
        <v>0</v>
      </c>
      <c r="DJ867" s="1368">
        <f t="shared" si="2237"/>
        <v>0</v>
      </c>
      <c r="DK867" s="1438">
        <f t="shared" si="2238"/>
        <v>0</v>
      </c>
      <c r="DL867" s="657">
        <f t="shared" si="2239"/>
        <v>17</v>
      </c>
      <c r="DM867" s="106">
        <f t="shared" si="2240"/>
        <v>17</v>
      </c>
      <c r="DN867" s="106">
        <f t="shared" si="2241"/>
        <v>17</v>
      </c>
      <c r="DO867" s="106">
        <f t="shared" si="2242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6">
        <f>SUM(B529)</f>
        <v>0</v>
      </c>
      <c r="C868" s="1136">
        <f>SUM(C529)</f>
        <v>0</v>
      </c>
      <c r="D868" s="1136">
        <f t="shared" ref="D868:R868" si="2288">SUM(D529)</f>
        <v>0</v>
      </c>
      <c r="E868" s="1136">
        <f t="shared" si="2288"/>
        <v>0</v>
      </c>
      <c r="F868" s="1136">
        <f t="shared" si="2288"/>
        <v>0</v>
      </c>
      <c r="G868" s="1136">
        <f t="shared" si="2288"/>
        <v>0</v>
      </c>
      <c r="H868" s="1136">
        <f t="shared" si="2288"/>
        <v>0</v>
      </c>
      <c r="I868" s="1136">
        <f t="shared" si="2288"/>
        <v>0</v>
      </c>
      <c r="J868" s="1136">
        <f t="shared" si="2288"/>
        <v>0</v>
      </c>
      <c r="K868" s="1136">
        <f t="shared" si="2288"/>
        <v>0</v>
      </c>
      <c r="L868" s="1136">
        <f t="shared" si="2288"/>
        <v>0</v>
      </c>
      <c r="M868" s="1136">
        <f t="shared" si="2288"/>
        <v>0</v>
      </c>
      <c r="N868" s="1136">
        <f t="shared" si="2288"/>
        <v>0</v>
      </c>
      <c r="O868" s="1136">
        <f t="shared" si="2288"/>
        <v>0</v>
      </c>
      <c r="P868" s="1136">
        <f t="shared" si="2288"/>
        <v>0</v>
      </c>
      <c r="Q868" s="1136">
        <f t="shared" si="2288"/>
        <v>0</v>
      </c>
      <c r="R868" s="1136">
        <f t="shared" si="2288"/>
        <v>0</v>
      </c>
      <c r="S868" s="815"/>
      <c r="T868" s="1136">
        <f>SUM(T529)</f>
        <v>0</v>
      </c>
      <c r="U868" s="1136">
        <f>SUM(U529)</f>
        <v>1.2972559252011307E-3</v>
      </c>
      <c r="V868" s="1136">
        <f t="shared" ref="V868:AJ868" si="2289">SUM(V529)</f>
        <v>0</v>
      </c>
      <c r="W868" s="1136">
        <f t="shared" si="2289"/>
        <v>0</v>
      </c>
      <c r="X868" s="1136">
        <f t="shared" si="2289"/>
        <v>0</v>
      </c>
      <c r="Y868" s="1136">
        <f t="shared" si="2289"/>
        <v>0</v>
      </c>
      <c r="Z868" s="1136">
        <f t="shared" si="2289"/>
        <v>0</v>
      </c>
      <c r="AA868" s="1136">
        <f t="shared" si="2289"/>
        <v>0</v>
      </c>
      <c r="AB868" s="1136">
        <f t="shared" si="2289"/>
        <v>0</v>
      </c>
      <c r="AC868" s="1136">
        <f t="shared" si="2289"/>
        <v>0</v>
      </c>
      <c r="AD868" s="1136">
        <f t="shared" si="2289"/>
        <v>0</v>
      </c>
      <c r="AE868" s="1136">
        <f t="shared" si="2289"/>
        <v>0</v>
      </c>
      <c r="AF868" s="1136">
        <f t="shared" si="2289"/>
        <v>0</v>
      </c>
      <c r="AG868" s="1136">
        <f t="shared" si="2289"/>
        <v>0</v>
      </c>
      <c r="AH868" s="1136">
        <f t="shared" si="2289"/>
        <v>0</v>
      </c>
      <c r="AI868" s="1136">
        <f t="shared" si="2289"/>
        <v>0</v>
      </c>
      <c r="AJ868" s="1136">
        <f t="shared" si="2289"/>
        <v>0</v>
      </c>
      <c r="AK868" s="815"/>
      <c r="AL868" s="1136">
        <f>SUM(AL529)</f>
        <v>0</v>
      </c>
      <c r="AM868" s="1136">
        <f>SUM(AM529)</f>
        <v>1.030658838878017E-3</v>
      </c>
      <c r="AN868" s="1136">
        <f t="shared" ref="AN868:BB868" si="2290">SUM(AN529)</f>
        <v>0</v>
      </c>
      <c r="AO868" s="1136">
        <f t="shared" si="2290"/>
        <v>0</v>
      </c>
      <c r="AP868" s="1136">
        <f t="shared" si="2290"/>
        <v>0</v>
      </c>
      <c r="AQ868" s="1136">
        <f t="shared" si="2290"/>
        <v>0</v>
      </c>
      <c r="AR868" s="1136">
        <f t="shared" si="2290"/>
        <v>0</v>
      </c>
      <c r="AS868" s="1136">
        <f t="shared" si="2290"/>
        <v>0</v>
      </c>
      <c r="AT868" s="1136">
        <f t="shared" si="2290"/>
        <v>0</v>
      </c>
      <c r="AU868" s="1136">
        <f t="shared" si="2290"/>
        <v>0</v>
      </c>
      <c r="AV868" s="1136">
        <f t="shared" si="2290"/>
        <v>0</v>
      </c>
      <c r="AW868" s="1136">
        <f t="shared" si="2290"/>
        <v>0</v>
      </c>
      <c r="AX868" s="1136">
        <f t="shared" si="2290"/>
        <v>0</v>
      </c>
      <c r="AY868" s="1136">
        <f t="shared" si="2290"/>
        <v>0</v>
      </c>
      <c r="AZ868" s="1136">
        <f t="shared" si="2290"/>
        <v>0</v>
      </c>
      <c r="BA868" s="1136">
        <f t="shared" si="2290"/>
        <v>0</v>
      </c>
      <c r="BB868" s="1136">
        <f t="shared" si="2290"/>
        <v>0</v>
      </c>
      <c r="BC868" s="815"/>
      <c r="BD868" s="1136">
        <f>SUM(BD529)</f>
        <v>2.4735812133072407E-3</v>
      </c>
      <c r="BE868" s="1136">
        <f>SUM(BE529)</f>
        <v>0</v>
      </c>
      <c r="BF868" s="1136">
        <f t="shared" ref="BF868:BT868" si="2291">SUM(BF529)</f>
        <v>0</v>
      </c>
      <c r="BG868" s="1136">
        <f t="shared" si="2291"/>
        <v>0</v>
      </c>
      <c r="BH868" s="1136">
        <f t="shared" si="2291"/>
        <v>0</v>
      </c>
      <c r="BI868" s="1136">
        <f t="shared" si="2291"/>
        <v>0</v>
      </c>
      <c r="BJ868" s="1136">
        <f t="shared" si="2291"/>
        <v>0</v>
      </c>
      <c r="BK868" s="1136">
        <f t="shared" si="2291"/>
        <v>0</v>
      </c>
      <c r="BL868" s="1136">
        <f t="shared" si="2291"/>
        <v>0</v>
      </c>
      <c r="BM868" s="1136">
        <f t="shared" si="2291"/>
        <v>0</v>
      </c>
      <c r="BN868" s="1136">
        <f t="shared" si="2291"/>
        <v>0</v>
      </c>
      <c r="BO868" s="1136">
        <f t="shared" si="2291"/>
        <v>0</v>
      </c>
      <c r="BP868" s="1136">
        <f t="shared" si="2291"/>
        <v>0</v>
      </c>
      <c r="BQ868" s="1136">
        <f t="shared" si="2291"/>
        <v>0</v>
      </c>
      <c r="BR868" s="1136">
        <f t="shared" si="2291"/>
        <v>0</v>
      </c>
      <c r="BS868" s="1136">
        <f t="shared" si="2291"/>
        <v>0</v>
      </c>
      <c r="BT868" s="1136">
        <f t="shared" si="2291"/>
        <v>0</v>
      </c>
      <c r="BU868" s="815"/>
      <c r="BV868" s="1136">
        <f t="shared" ref="BV868" si="2292">SUM(BV529)</f>
        <v>0</v>
      </c>
      <c r="BW868" s="1136">
        <f t="shared" ref="BW868:BY868" si="2293">SUM(BW529)</f>
        <v>0</v>
      </c>
      <c r="BX868" s="1136">
        <f t="shared" si="2293"/>
        <v>0</v>
      </c>
      <c r="BY868" s="1136">
        <f t="shared" si="2293"/>
        <v>0</v>
      </c>
      <c r="BZ868" s="626">
        <f t="shared" si="2231"/>
        <v>0</v>
      </c>
      <c r="CA868" s="626">
        <f t="shared" si="2232"/>
        <v>0</v>
      </c>
      <c r="CB868" s="626">
        <f t="shared" si="2233"/>
        <v>0</v>
      </c>
      <c r="CC868" s="695">
        <f t="shared" si="2234"/>
        <v>0</v>
      </c>
      <c r="CD868" s="1353">
        <f t="shared" si="2235"/>
        <v>0</v>
      </c>
      <c r="CE868" s="1354">
        <f t="shared" si="2235"/>
        <v>0</v>
      </c>
      <c r="CF868" s="1355">
        <f t="shared" si="2235"/>
        <v>0</v>
      </c>
      <c r="CG868" s="1355">
        <f t="shared" si="2235"/>
        <v>0</v>
      </c>
      <c r="CH868" s="1355">
        <f t="shared" si="2235"/>
        <v>0</v>
      </c>
      <c r="CI868" s="1355">
        <f t="shared" si="2235"/>
        <v>0</v>
      </c>
      <c r="CJ868" s="1355">
        <f t="shared" si="2235"/>
        <v>0</v>
      </c>
      <c r="CK868" s="1356">
        <f t="shared" si="2235"/>
        <v>0</v>
      </c>
      <c r="CL868" s="1356">
        <f t="shared" si="2235"/>
        <v>0</v>
      </c>
      <c r="CM868" s="1356">
        <f t="shared" si="2235"/>
        <v>0</v>
      </c>
      <c r="CN868" s="1355">
        <f t="shared" si="2235"/>
        <v>0</v>
      </c>
      <c r="CO868" s="1355">
        <f t="shared" si="2235"/>
        <v>0</v>
      </c>
      <c r="CP868" s="1355">
        <f t="shared" si="2235"/>
        <v>0</v>
      </c>
      <c r="CQ868" s="1355">
        <f t="shared" si="2235"/>
        <v>0</v>
      </c>
      <c r="CR868" s="1355">
        <f t="shared" si="2235"/>
        <v>0</v>
      </c>
      <c r="CS868" s="1354">
        <f t="shared" si="2235"/>
        <v>0</v>
      </c>
      <c r="CT868" s="1385">
        <f t="shared" si="2236"/>
        <v>1.030658838878017E-3</v>
      </c>
      <c r="CU868" s="1438">
        <f t="shared" si="2237"/>
        <v>0</v>
      </c>
      <c r="CV868" s="1368">
        <f t="shared" si="2237"/>
        <v>0</v>
      </c>
      <c r="CW868" s="1369">
        <f t="shared" si="2237"/>
        <v>0</v>
      </c>
      <c r="CX868" s="1369">
        <f t="shared" si="2237"/>
        <v>0</v>
      </c>
      <c r="CY868" s="1369">
        <f t="shared" si="2237"/>
        <v>0</v>
      </c>
      <c r="CZ868" s="1369">
        <f t="shared" si="2237"/>
        <v>0</v>
      </c>
      <c r="DA868" s="1369">
        <f t="shared" si="2237"/>
        <v>0</v>
      </c>
      <c r="DB868" s="1370">
        <f t="shared" si="2237"/>
        <v>0</v>
      </c>
      <c r="DC868" s="1370">
        <f t="shared" si="2237"/>
        <v>0</v>
      </c>
      <c r="DD868" s="1370">
        <f t="shared" si="2237"/>
        <v>0</v>
      </c>
      <c r="DE868" s="1369">
        <f t="shared" si="2237"/>
        <v>0</v>
      </c>
      <c r="DF868" s="1369">
        <f t="shared" si="2237"/>
        <v>0</v>
      </c>
      <c r="DG868" s="1369">
        <f t="shared" si="2237"/>
        <v>0</v>
      </c>
      <c r="DH868" s="1369">
        <f t="shared" si="2237"/>
        <v>0</v>
      </c>
      <c r="DI868" s="1369">
        <f t="shared" si="2237"/>
        <v>0</v>
      </c>
      <c r="DJ868" s="1368">
        <f t="shared" si="2237"/>
        <v>0</v>
      </c>
      <c r="DK868" s="1438">
        <f t="shared" si="2238"/>
        <v>2.4735812133072407E-3</v>
      </c>
      <c r="DL868" s="657">
        <f t="shared" si="2239"/>
        <v>17</v>
      </c>
      <c r="DM868" s="106">
        <f t="shared" si="2240"/>
        <v>17</v>
      </c>
      <c r="DN868" s="106">
        <f t="shared" si="2241"/>
        <v>17</v>
      </c>
      <c r="DO868" s="106">
        <f t="shared" si="2242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6">
        <f>SUM(B535)</f>
        <v>0</v>
      </c>
      <c r="C869" s="1136">
        <f>SUM(C535)</f>
        <v>0</v>
      </c>
      <c r="D869" s="1136">
        <f t="shared" ref="D869:R869" si="2294">SUM(D535)</f>
        <v>0</v>
      </c>
      <c r="E869" s="1136">
        <f t="shared" si="2294"/>
        <v>0</v>
      </c>
      <c r="F869" s="1136">
        <f t="shared" si="2294"/>
        <v>0</v>
      </c>
      <c r="G869" s="1136">
        <f t="shared" si="2294"/>
        <v>0</v>
      </c>
      <c r="H869" s="1136">
        <f t="shared" si="2294"/>
        <v>0</v>
      </c>
      <c r="I869" s="1136">
        <f t="shared" si="2294"/>
        <v>0</v>
      </c>
      <c r="J869" s="1136">
        <f t="shared" si="2294"/>
        <v>0</v>
      </c>
      <c r="K869" s="1136">
        <f t="shared" si="2294"/>
        <v>0</v>
      </c>
      <c r="L869" s="1136">
        <f t="shared" si="2294"/>
        <v>0</v>
      </c>
      <c r="M869" s="1136">
        <f t="shared" si="2294"/>
        <v>0</v>
      </c>
      <c r="N869" s="1136">
        <f t="shared" si="2294"/>
        <v>0</v>
      </c>
      <c r="O869" s="1136">
        <f t="shared" si="2294"/>
        <v>0</v>
      </c>
      <c r="P869" s="1136">
        <f t="shared" si="2294"/>
        <v>0</v>
      </c>
      <c r="Q869" s="1136">
        <f t="shared" si="2294"/>
        <v>0</v>
      </c>
      <c r="R869" s="1136">
        <f t="shared" si="2294"/>
        <v>0</v>
      </c>
      <c r="S869" s="815"/>
      <c r="T869" s="1136">
        <f>SUM(T535)</f>
        <v>0</v>
      </c>
      <c r="U869" s="1136">
        <f>SUM(U535)</f>
        <v>0</v>
      </c>
      <c r="V869" s="1136">
        <f t="shared" ref="V869:AJ869" si="2295">SUM(V535)</f>
        <v>1.1448140900195696E-3</v>
      </c>
      <c r="W869" s="1136">
        <f t="shared" si="2295"/>
        <v>0</v>
      </c>
      <c r="X869" s="1136">
        <f t="shared" si="2295"/>
        <v>0</v>
      </c>
      <c r="Y869" s="1136">
        <f t="shared" si="2295"/>
        <v>1.0913894324853228E-3</v>
      </c>
      <c r="Z869" s="1136">
        <f t="shared" si="2295"/>
        <v>0</v>
      </c>
      <c r="AA869" s="1136">
        <f t="shared" si="2295"/>
        <v>0</v>
      </c>
      <c r="AB869" s="1136">
        <f t="shared" si="2295"/>
        <v>0</v>
      </c>
      <c r="AC869" s="1136">
        <f t="shared" si="2295"/>
        <v>0</v>
      </c>
      <c r="AD869" s="1136">
        <f t="shared" si="2295"/>
        <v>0</v>
      </c>
      <c r="AE869" s="1136">
        <f t="shared" si="2295"/>
        <v>0</v>
      </c>
      <c r="AF869" s="1136">
        <f t="shared" si="2295"/>
        <v>0</v>
      </c>
      <c r="AG869" s="1136">
        <f t="shared" si="2295"/>
        <v>0</v>
      </c>
      <c r="AH869" s="1136">
        <f t="shared" si="2295"/>
        <v>0</v>
      </c>
      <c r="AI869" s="1136">
        <f t="shared" si="2295"/>
        <v>0</v>
      </c>
      <c r="AJ869" s="1136">
        <f t="shared" si="2295"/>
        <v>0</v>
      </c>
      <c r="AK869" s="815"/>
      <c r="AL869" s="1136">
        <f>SUM(AL535)</f>
        <v>0</v>
      </c>
      <c r="AM869" s="1136">
        <f>SUM(AM535)</f>
        <v>4.3655577299412914E-3</v>
      </c>
      <c r="AN869" s="1136">
        <f t="shared" ref="AN869:BB869" si="2296">SUM(AN535)</f>
        <v>0</v>
      </c>
      <c r="AO869" s="1136">
        <f t="shared" si="2296"/>
        <v>0</v>
      </c>
      <c r="AP869" s="1136">
        <f t="shared" si="2296"/>
        <v>0</v>
      </c>
      <c r="AQ869" s="1136">
        <f t="shared" si="2296"/>
        <v>0</v>
      </c>
      <c r="AR869" s="1136">
        <f t="shared" si="2296"/>
        <v>2.518590998043053E-3</v>
      </c>
      <c r="AS869" s="1136">
        <f t="shared" si="2296"/>
        <v>2.7984344422700585E-3</v>
      </c>
      <c r="AT869" s="1136">
        <f t="shared" si="2296"/>
        <v>0</v>
      </c>
      <c r="AU869" s="1136">
        <f t="shared" si="2296"/>
        <v>0</v>
      </c>
      <c r="AV869" s="1136">
        <f t="shared" si="2296"/>
        <v>0</v>
      </c>
      <c r="AW869" s="1136">
        <f t="shared" si="2296"/>
        <v>0</v>
      </c>
      <c r="AX869" s="1136">
        <f t="shared" si="2296"/>
        <v>0</v>
      </c>
      <c r="AY869" s="1136">
        <f t="shared" si="2296"/>
        <v>0</v>
      </c>
      <c r="AZ869" s="1136">
        <f t="shared" si="2296"/>
        <v>0</v>
      </c>
      <c r="BA869" s="1136">
        <f t="shared" si="2296"/>
        <v>0</v>
      </c>
      <c r="BB869" s="1136">
        <f t="shared" si="2296"/>
        <v>0</v>
      </c>
      <c r="BC869" s="815"/>
      <c r="BD869" s="1136">
        <f>SUM(BD535)</f>
        <v>0</v>
      </c>
      <c r="BE869" s="1136">
        <f>SUM(BE535)</f>
        <v>0</v>
      </c>
      <c r="BF869" s="1136">
        <f t="shared" ref="BF869:BT869" si="2297">SUM(BF535)</f>
        <v>0</v>
      </c>
      <c r="BG869" s="1136">
        <f t="shared" si="2297"/>
        <v>0</v>
      </c>
      <c r="BH869" s="1136">
        <f t="shared" si="2297"/>
        <v>0</v>
      </c>
      <c r="BI869" s="1136">
        <f t="shared" si="2297"/>
        <v>0</v>
      </c>
      <c r="BJ869" s="1136">
        <f t="shared" si="2297"/>
        <v>0</v>
      </c>
      <c r="BK869" s="1136">
        <f t="shared" si="2297"/>
        <v>0</v>
      </c>
      <c r="BL869" s="1136">
        <f t="shared" si="2297"/>
        <v>1.0074363992172212E-2</v>
      </c>
      <c r="BM869" s="1136">
        <f t="shared" si="2297"/>
        <v>0</v>
      </c>
      <c r="BN869" s="1136">
        <f t="shared" si="2297"/>
        <v>0</v>
      </c>
      <c r="BO869" s="1136">
        <f t="shared" si="2297"/>
        <v>0</v>
      </c>
      <c r="BP869" s="1136">
        <f t="shared" si="2297"/>
        <v>0</v>
      </c>
      <c r="BQ869" s="1136">
        <f t="shared" si="2297"/>
        <v>0</v>
      </c>
      <c r="BR869" s="1136">
        <f t="shared" si="2297"/>
        <v>0</v>
      </c>
      <c r="BS869" s="1136">
        <f t="shared" si="2297"/>
        <v>0</v>
      </c>
      <c r="BT869" s="1136">
        <f t="shared" si="2297"/>
        <v>0</v>
      </c>
      <c r="BU869" s="815"/>
      <c r="BV869" s="1136">
        <f t="shared" ref="BV869" si="2298">SUM(BV535)</f>
        <v>0</v>
      </c>
      <c r="BW869" s="1136">
        <f t="shared" ref="BW869:BY869" si="2299">SUM(BW535)</f>
        <v>0</v>
      </c>
      <c r="BX869" s="1136">
        <f t="shared" si="2299"/>
        <v>3.3581213307240705E-3</v>
      </c>
      <c r="BY869" s="1136">
        <f t="shared" si="2299"/>
        <v>1.0074363992172212E-2</v>
      </c>
      <c r="BZ869" s="626">
        <f t="shared" si="2231"/>
        <v>0</v>
      </c>
      <c r="CA869" s="626">
        <f t="shared" si="2232"/>
        <v>7.2759295499021532E-5</v>
      </c>
      <c r="CB869" s="626">
        <f t="shared" si="2233"/>
        <v>3.5446836268754073E-4</v>
      </c>
      <c r="CC869" s="695">
        <f t="shared" si="2234"/>
        <v>0</v>
      </c>
      <c r="CD869" s="1353">
        <f t="shared" si="2235"/>
        <v>0</v>
      </c>
      <c r="CE869" s="1354">
        <f t="shared" si="2235"/>
        <v>0</v>
      </c>
      <c r="CF869" s="1355">
        <f t="shared" si="2235"/>
        <v>0</v>
      </c>
      <c r="CG869" s="1355">
        <f t="shared" si="2235"/>
        <v>0</v>
      </c>
      <c r="CH869" s="1355">
        <f t="shared" si="2235"/>
        <v>0</v>
      </c>
      <c r="CI869" s="1355">
        <f t="shared" si="2235"/>
        <v>0</v>
      </c>
      <c r="CJ869" s="1355">
        <f t="shared" si="2235"/>
        <v>0</v>
      </c>
      <c r="CK869" s="1356">
        <f t="shared" si="2235"/>
        <v>0</v>
      </c>
      <c r="CL869" s="1356">
        <f t="shared" si="2235"/>
        <v>0</v>
      </c>
      <c r="CM869" s="1356">
        <f t="shared" si="2235"/>
        <v>0</v>
      </c>
      <c r="CN869" s="1355">
        <f t="shared" si="2235"/>
        <v>0</v>
      </c>
      <c r="CO869" s="1355">
        <f t="shared" si="2235"/>
        <v>0</v>
      </c>
      <c r="CP869" s="1355">
        <f t="shared" si="2235"/>
        <v>0</v>
      </c>
      <c r="CQ869" s="1355">
        <f t="shared" si="2235"/>
        <v>0</v>
      </c>
      <c r="CR869" s="1355">
        <f t="shared" si="2235"/>
        <v>2.518590998043053E-3</v>
      </c>
      <c r="CS869" s="1354">
        <f t="shared" si="2235"/>
        <v>2.7984344422700585E-3</v>
      </c>
      <c r="CT869" s="1385">
        <f t="shared" si="2236"/>
        <v>4.3655577299412914E-3</v>
      </c>
      <c r="CU869" s="1438">
        <f t="shared" si="2237"/>
        <v>0</v>
      </c>
      <c r="CV869" s="1368">
        <f t="shared" si="2237"/>
        <v>0</v>
      </c>
      <c r="CW869" s="1369">
        <f t="shared" si="2237"/>
        <v>0</v>
      </c>
      <c r="CX869" s="1369">
        <f t="shared" si="2237"/>
        <v>0</v>
      </c>
      <c r="CY869" s="1369">
        <f t="shared" si="2237"/>
        <v>0</v>
      </c>
      <c r="CZ869" s="1369">
        <f t="shared" si="2237"/>
        <v>0</v>
      </c>
      <c r="DA869" s="1369">
        <f t="shared" si="2237"/>
        <v>0</v>
      </c>
      <c r="DB869" s="1370">
        <f t="shared" si="2237"/>
        <v>0</v>
      </c>
      <c r="DC869" s="1370">
        <f t="shared" si="2237"/>
        <v>0</v>
      </c>
      <c r="DD869" s="1370">
        <f t="shared" si="2237"/>
        <v>0</v>
      </c>
      <c r="DE869" s="1369">
        <f t="shared" si="2237"/>
        <v>0</v>
      </c>
      <c r="DF869" s="1369">
        <f t="shared" si="2237"/>
        <v>0</v>
      </c>
      <c r="DG869" s="1369">
        <f t="shared" si="2237"/>
        <v>0</v>
      </c>
      <c r="DH869" s="1369">
        <f t="shared" si="2237"/>
        <v>0</v>
      </c>
      <c r="DI869" s="1369">
        <f t="shared" si="2237"/>
        <v>0</v>
      </c>
      <c r="DJ869" s="1368">
        <f t="shared" si="2237"/>
        <v>0</v>
      </c>
      <c r="DK869" s="1438">
        <f t="shared" si="2238"/>
        <v>1.0074363992172212E-2</v>
      </c>
      <c r="DL869" s="657">
        <f t="shared" si="2239"/>
        <v>17</v>
      </c>
      <c r="DM869" s="106">
        <f t="shared" si="2240"/>
        <v>17</v>
      </c>
      <c r="DN869" s="106">
        <f t="shared" si="2241"/>
        <v>17</v>
      </c>
      <c r="DO869" s="106">
        <f t="shared" si="2242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6">
        <f>SUM(B541)</f>
        <v>0</v>
      </c>
      <c r="C870" s="1136">
        <f>SUM(C541)</f>
        <v>0</v>
      </c>
      <c r="D870" s="1136">
        <f t="shared" ref="D870:R870" si="2300">SUM(D541)</f>
        <v>0</v>
      </c>
      <c r="E870" s="1136">
        <f t="shared" si="2300"/>
        <v>0</v>
      </c>
      <c r="F870" s="1136">
        <f t="shared" si="2300"/>
        <v>1.2263535551206785E-3</v>
      </c>
      <c r="G870" s="1136">
        <f t="shared" si="2300"/>
        <v>0</v>
      </c>
      <c r="H870" s="1136">
        <f t="shared" si="2300"/>
        <v>0</v>
      </c>
      <c r="I870" s="1136">
        <f t="shared" si="2300"/>
        <v>0</v>
      </c>
      <c r="J870" s="1136">
        <f t="shared" si="2300"/>
        <v>0</v>
      </c>
      <c r="K870" s="1136">
        <f t="shared" si="2300"/>
        <v>0</v>
      </c>
      <c r="L870" s="1136">
        <f t="shared" si="2300"/>
        <v>0</v>
      </c>
      <c r="M870" s="1136">
        <f t="shared" si="2300"/>
        <v>0</v>
      </c>
      <c r="N870" s="1136">
        <f t="shared" si="2300"/>
        <v>0</v>
      </c>
      <c r="O870" s="1136">
        <f t="shared" si="2300"/>
        <v>0</v>
      </c>
      <c r="P870" s="1136">
        <f t="shared" si="2300"/>
        <v>0</v>
      </c>
      <c r="Q870" s="1136">
        <f t="shared" si="2300"/>
        <v>0</v>
      </c>
      <c r="R870" s="1136">
        <f t="shared" si="2300"/>
        <v>0</v>
      </c>
      <c r="S870" s="815"/>
      <c r="T870" s="1136">
        <f>SUM(T541)</f>
        <v>0</v>
      </c>
      <c r="U870" s="1136">
        <f>SUM(U541)</f>
        <v>0</v>
      </c>
      <c r="V870" s="1136">
        <f t="shared" ref="V870:AJ870" si="2301">SUM(V541)</f>
        <v>0</v>
      </c>
      <c r="W870" s="1136">
        <f t="shared" si="2301"/>
        <v>0</v>
      </c>
      <c r="X870" s="1136">
        <f t="shared" si="2301"/>
        <v>0</v>
      </c>
      <c r="Y870" s="1136">
        <f t="shared" si="2301"/>
        <v>0</v>
      </c>
      <c r="Z870" s="1136">
        <f t="shared" si="2301"/>
        <v>0</v>
      </c>
      <c r="AA870" s="1136">
        <f t="shared" si="2301"/>
        <v>0</v>
      </c>
      <c r="AB870" s="1136">
        <f t="shared" si="2301"/>
        <v>0</v>
      </c>
      <c r="AC870" s="1136">
        <f t="shared" si="2301"/>
        <v>0</v>
      </c>
      <c r="AD870" s="1136">
        <f t="shared" si="2301"/>
        <v>0</v>
      </c>
      <c r="AE870" s="1136">
        <f t="shared" si="2301"/>
        <v>0</v>
      </c>
      <c r="AF870" s="1136">
        <f t="shared" si="2301"/>
        <v>0</v>
      </c>
      <c r="AG870" s="1136">
        <f t="shared" si="2301"/>
        <v>0</v>
      </c>
      <c r="AH870" s="1136">
        <f t="shared" si="2301"/>
        <v>0</v>
      </c>
      <c r="AI870" s="1136">
        <f t="shared" si="2301"/>
        <v>0</v>
      </c>
      <c r="AJ870" s="1136">
        <f t="shared" si="2301"/>
        <v>0</v>
      </c>
      <c r="AK870" s="815"/>
      <c r="AL870" s="1136">
        <f>SUM(AL541)</f>
        <v>0</v>
      </c>
      <c r="AM870" s="1136">
        <f>SUM(AM541)</f>
        <v>0</v>
      </c>
      <c r="AN870" s="1136">
        <f t="shared" ref="AN870:BB870" si="2302">SUM(AN541)</f>
        <v>0</v>
      </c>
      <c r="AO870" s="1136">
        <f t="shared" si="2302"/>
        <v>0</v>
      </c>
      <c r="AP870" s="1136">
        <f t="shared" si="2302"/>
        <v>0</v>
      </c>
      <c r="AQ870" s="1136">
        <f t="shared" si="2302"/>
        <v>0</v>
      </c>
      <c r="AR870" s="1136">
        <f t="shared" si="2302"/>
        <v>0</v>
      </c>
      <c r="AS870" s="1136">
        <f t="shared" si="2302"/>
        <v>3.0658838878016962E-2</v>
      </c>
      <c r="AT870" s="1136">
        <f t="shared" si="2302"/>
        <v>7.3581213307240712E-2</v>
      </c>
      <c r="AU870" s="1136">
        <f t="shared" si="2302"/>
        <v>0</v>
      </c>
      <c r="AV870" s="1136">
        <f t="shared" si="2302"/>
        <v>0</v>
      </c>
      <c r="AW870" s="1136">
        <f t="shared" si="2302"/>
        <v>0</v>
      </c>
      <c r="AX870" s="1136">
        <f t="shared" si="2302"/>
        <v>0</v>
      </c>
      <c r="AY870" s="1136">
        <f t="shared" si="2302"/>
        <v>0</v>
      </c>
      <c r="AZ870" s="1136">
        <f t="shared" si="2302"/>
        <v>0</v>
      </c>
      <c r="BA870" s="1136">
        <f t="shared" si="2302"/>
        <v>0</v>
      </c>
      <c r="BB870" s="1136">
        <f t="shared" si="2302"/>
        <v>0</v>
      </c>
      <c r="BC870" s="815"/>
      <c r="BD870" s="1136">
        <f>SUM(BD541)</f>
        <v>0</v>
      </c>
      <c r="BE870" s="1136">
        <f>SUM(BE541)</f>
        <v>3.0658838878016962E-4</v>
      </c>
      <c r="BF870" s="1136">
        <f t="shared" ref="BF870:BT870" si="2303">SUM(BF541)</f>
        <v>0</v>
      </c>
      <c r="BG870" s="1136">
        <f t="shared" si="2303"/>
        <v>0</v>
      </c>
      <c r="BH870" s="1136">
        <f t="shared" si="2303"/>
        <v>0</v>
      </c>
      <c r="BI870" s="1136">
        <f t="shared" si="2303"/>
        <v>2.2994129158512722E-3</v>
      </c>
      <c r="BJ870" s="1136">
        <f t="shared" si="2303"/>
        <v>7.3581213307240712E-2</v>
      </c>
      <c r="BK870" s="1136">
        <f t="shared" si="2303"/>
        <v>9.1976516634050889E-3</v>
      </c>
      <c r="BL870" s="1136">
        <f t="shared" si="2303"/>
        <v>3.1882739726027398E-2</v>
      </c>
      <c r="BM870" s="1136">
        <f t="shared" si="2303"/>
        <v>0</v>
      </c>
      <c r="BN870" s="1136">
        <f t="shared" si="2303"/>
        <v>0</v>
      </c>
      <c r="BO870" s="1136">
        <f t="shared" si="2303"/>
        <v>0</v>
      </c>
      <c r="BP870" s="1136">
        <f t="shared" si="2303"/>
        <v>0</v>
      </c>
      <c r="BQ870" s="1136">
        <f t="shared" si="2303"/>
        <v>0</v>
      </c>
      <c r="BR870" s="1136">
        <f t="shared" si="2303"/>
        <v>0</v>
      </c>
      <c r="BS870" s="1136">
        <f t="shared" si="2303"/>
        <v>0</v>
      </c>
      <c r="BT870" s="1136">
        <f t="shared" si="2303"/>
        <v>0</v>
      </c>
      <c r="BU870" s="815"/>
      <c r="BV870" s="1136">
        <f t="shared" ref="BV870" si="2304">SUM(BV541)</f>
        <v>0</v>
      </c>
      <c r="BW870" s="1136">
        <f t="shared" ref="BW870:BY870" si="2305">SUM(BW541)</f>
        <v>0</v>
      </c>
      <c r="BX870" s="1136">
        <f t="shared" si="2305"/>
        <v>0</v>
      </c>
      <c r="BY870" s="1136">
        <f t="shared" si="2305"/>
        <v>1.1037181996086104E-2</v>
      </c>
      <c r="BZ870" s="626">
        <f t="shared" si="2231"/>
        <v>0</v>
      </c>
      <c r="CA870" s="626">
        <f t="shared" si="2232"/>
        <v>0</v>
      </c>
      <c r="CB870" s="626">
        <f t="shared" si="2233"/>
        <v>2.0439225918677971E-3</v>
      </c>
      <c r="CC870" s="695">
        <f t="shared" si="2234"/>
        <v>2.9124261796042625E-3</v>
      </c>
      <c r="CD870" s="1353">
        <f t="shared" si="2235"/>
        <v>0</v>
      </c>
      <c r="CE870" s="1354">
        <f t="shared" si="2235"/>
        <v>0</v>
      </c>
      <c r="CF870" s="1355">
        <f t="shared" si="2235"/>
        <v>0</v>
      </c>
      <c r="CG870" s="1355">
        <f t="shared" si="2235"/>
        <v>0</v>
      </c>
      <c r="CH870" s="1355">
        <f t="shared" si="2235"/>
        <v>0</v>
      </c>
      <c r="CI870" s="1355">
        <f t="shared" si="2235"/>
        <v>0</v>
      </c>
      <c r="CJ870" s="1355">
        <f t="shared" si="2235"/>
        <v>0</v>
      </c>
      <c r="CK870" s="1356">
        <f t="shared" si="2235"/>
        <v>0</v>
      </c>
      <c r="CL870" s="1356">
        <f t="shared" si="2235"/>
        <v>0</v>
      </c>
      <c r="CM870" s="1356">
        <f t="shared" si="2235"/>
        <v>0</v>
      </c>
      <c r="CN870" s="1355">
        <f t="shared" si="2235"/>
        <v>0</v>
      </c>
      <c r="CO870" s="1355">
        <f t="shared" si="2235"/>
        <v>0</v>
      </c>
      <c r="CP870" s="1355">
        <f t="shared" si="2235"/>
        <v>0</v>
      </c>
      <c r="CQ870" s="1355">
        <f t="shared" si="2235"/>
        <v>0</v>
      </c>
      <c r="CR870" s="1355">
        <f t="shared" si="2235"/>
        <v>0</v>
      </c>
      <c r="CS870" s="1354">
        <f t="shared" si="2235"/>
        <v>3.0658838878016962E-2</v>
      </c>
      <c r="CT870" s="1385">
        <f t="shared" si="2236"/>
        <v>7.3581213307240712E-2</v>
      </c>
      <c r="CU870" s="1438">
        <f t="shared" si="2237"/>
        <v>0</v>
      </c>
      <c r="CV870" s="1368">
        <f t="shared" si="2237"/>
        <v>0</v>
      </c>
      <c r="CW870" s="1369">
        <f t="shared" si="2237"/>
        <v>0</v>
      </c>
      <c r="CX870" s="1369">
        <f t="shared" si="2237"/>
        <v>0</v>
      </c>
      <c r="CY870" s="1369">
        <f t="shared" si="2237"/>
        <v>0</v>
      </c>
      <c r="CZ870" s="1369">
        <f t="shared" si="2237"/>
        <v>0</v>
      </c>
      <c r="DA870" s="1369">
        <f t="shared" si="2237"/>
        <v>0</v>
      </c>
      <c r="DB870" s="1370">
        <f t="shared" si="2237"/>
        <v>0</v>
      </c>
      <c r="DC870" s="1370">
        <f t="shared" si="2237"/>
        <v>0</v>
      </c>
      <c r="DD870" s="1370">
        <f t="shared" si="2237"/>
        <v>0</v>
      </c>
      <c r="DE870" s="1369">
        <f t="shared" si="2237"/>
        <v>0</v>
      </c>
      <c r="DF870" s="1369">
        <f t="shared" si="2237"/>
        <v>0</v>
      </c>
      <c r="DG870" s="1369">
        <f t="shared" si="2237"/>
        <v>3.0658838878016962E-4</v>
      </c>
      <c r="DH870" s="1369">
        <f t="shared" si="2237"/>
        <v>2.2994129158512722E-3</v>
      </c>
      <c r="DI870" s="1369">
        <f t="shared" si="2237"/>
        <v>9.1976516634050889E-3</v>
      </c>
      <c r="DJ870" s="1368">
        <f t="shared" si="2237"/>
        <v>3.1882739726027398E-2</v>
      </c>
      <c r="DK870" s="1438">
        <f t="shared" si="2238"/>
        <v>7.3581213307240712E-2</v>
      </c>
      <c r="DL870" s="657">
        <f t="shared" si="2239"/>
        <v>17</v>
      </c>
      <c r="DM870" s="106">
        <f t="shared" si="2240"/>
        <v>17</v>
      </c>
      <c r="DN870" s="106">
        <f t="shared" si="2241"/>
        <v>17</v>
      </c>
      <c r="DO870" s="106">
        <f t="shared" si="2242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6">
        <f>SUM(B547)</f>
        <v>0</v>
      </c>
      <c r="C871" s="1136">
        <f>SUM(C547)</f>
        <v>0</v>
      </c>
      <c r="D871" s="1136">
        <f t="shared" ref="D871:R871" si="2306">SUM(D547)</f>
        <v>0</v>
      </c>
      <c r="E871" s="1136">
        <f t="shared" si="2306"/>
        <v>0</v>
      </c>
      <c r="F871" s="1136">
        <f t="shared" si="2306"/>
        <v>0</v>
      </c>
      <c r="G871" s="1136">
        <f t="shared" si="2306"/>
        <v>0</v>
      </c>
      <c r="H871" s="1136">
        <f t="shared" si="2306"/>
        <v>0</v>
      </c>
      <c r="I871" s="1136">
        <f t="shared" si="2306"/>
        <v>0</v>
      </c>
      <c r="J871" s="1136">
        <f t="shared" si="2306"/>
        <v>0</v>
      </c>
      <c r="K871" s="1136">
        <f t="shared" si="2306"/>
        <v>0</v>
      </c>
      <c r="L871" s="1136">
        <f t="shared" si="2306"/>
        <v>0</v>
      </c>
      <c r="M871" s="1136">
        <f t="shared" si="2306"/>
        <v>0</v>
      </c>
      <c r="N871" s="1136">
        <f t="shared" si="2306"/>
        <v>0</v>
      </c>
      <c r="O871" s="1136">
        <f t="shared" si="2306"/>
        <v>0</v>
      </c>
      <c r="P871" s="1136">
        <f t="shared" si="2306"/>
        <v>0</v>
      </c>
      <c r="Q871" s="1136">
        <f t="shared" si="2306"/>
        <v>0</v>
      </c>
      <c r="R871" s="1136">
        <f t="shared" si="2306"/>
        <v>0</v>
      </c>
      <c r="S871" s="815"/>
      <c r="T871" s="1136">
        <f>SUM(T547)</f>
        <v>0</v>
      </c>
      <c r="U871" s="1136">
        <f>SUM(U547)</f>
        <v>0</v>
      </c>
      <c r="V871" s="1136">
        <f t="shared" ref="V871:AJ871" si="2307">SUM(V547)</f>
        <v>0</v>
      </c>
      <c r="W871" s="1136">
        <f t="shared" si="2307"/>
        <v>0</v>
      </c>
      <c r="X871" s="1136">
        <f t="shared" si="2307"/>
        <v>0</v>
      </c>
      <c r="Y871" s="1136">
        <f t="shared" si="2307"/>
        <v>0</v>
      </c>
      <c r="Z871" s="1136">
        <f t="shared" si="2307"/>
        <v>0</v>
      </c>
      <c r="AA871" s="1136">
        <f t="shared" si="2307"/>
        <v>0</v>
      </c>
      <c r="AB871" s="1136">
        <f t="shared" si="2307"/>
        <v>0</v>
      </c>
      <c r="AC871" s="1136">
        <f t="shared" si="2307"/>
        <v>0</v>
      </c>
      <c r="AD871" s="1136">
        <f t="shared" si="2307"/>
        <v>0</v>
      </c>
      <c r="AE871" s="1136">
        <f t="shared" si="2307"/>
        <v>0</v>
      </c>
      <c r="AF871" s="1136">
        <f t="shared" si="2307"/>
        <v>0</v>
      </c>
      <c r="AG871" s="1136">
        <f t="shared" si="2307"/>
        <v>0</v>
      </c>
      <c r="AH871" s="1136">
        <f t="shared" si="2307"/>
        <v>0</v>
      </c>
      <c r="AI871" s="1136">
        <f t="shared" si="2307"/>
        <v>0</v>
      </c>
      <c r="AJ871" s="1136">
        <f t="shared" si="2307"/>
        <v>0</v>
      </c>
      <c r="AK871" s="815"/>
      <c r="AL871" s="1136">
        <f>SUM(AL547)</f>
        <v>0</v>
      </c>
      <c r="AM871" s="1136">
        <f>SUM(AM547)</f>
        <v>0</v>
      </c>
      <c r="AN871" s="1136">
        <f t="shared" ref="AN871:BB871" si="2308">SUM(AN547)</f>
        <v>0</v>
      </c>
      <c r="AO871" s="1136">
        <f t="shared" si="2308"/>
        <v>0</v>
      </c>
      <c r="AP871" s="1136">
        <f t="shared" si="2308"/>
        <v>0</v>
      </c>
      <c r="AQ871" s="1136">
        <f t="shared" si="2308"/>
        <v>0</v>
      </c>
      <c r="AR871" s="1136">
        <f t="shared" si="2308"/>
        <v>0</v>
      </c>
      <c r="AS871" s="1136">
        <f t="shared" si="2308"/>
        <v>0</v>
      </c>
      <c r="AT871" s="1136">
        <f t="shared" si="2308"/>
        <v>0</v>
      </c>
      <c r="AU871" s="1136">
        <f t="shared" si="2308"/>
        <v>0</v>
      </c>
      <c r="AV871" s="1136">
        <f t="shared" si="2308"/>
        <v>0</v>
      </c>
      <c r="AW871" s="1136">
        <f t="shared" si="2308"/>
        <v>0</v>
      </c>
      <c r="AX871" s="1136">
        <f t="shared" si="2308"/>
        <v>0</v>
      </c>
      <c r="AY871" s="1136">
        <f t="shared" si="2308"/>
        <v>0</v>
      </c>
      <c r="AZ871" s="1136">
        <f t="shared" si="2308"/>
        <v>0</v>
      </c>
      <c r="BA871" s="1136">
        <f t="shared" si="2308"/>
        <v>0</v>
      </c>
      <c r="BB871" s="1136">
        <f t="shared" si="2308"/>
        <v>0</v>
      </c>
      <c r="BC871" s="815"/>
      <c r="BD871" s="1136">
        <f>SUM(BD547)</f>
        <v>0</v>
      </c>
      <c r="BE871" s="1136">
        <f>SUM(BE547)</f>
        <v>0</v>
      </c>
      <c r="BF871" s="1136">
        <f t="shared" ref="BF871:BT871" si="2309">SUM(BF547)</f>
        <v>0</v>
      </c>
      <c r="BG871" s="1136">
        <f t="shared" si="2309"/>
        <v>0</v>
      </c>
      <c r="BH871" s="1136">
        <f t="shared" si="2309"/>
        <v>0</v>
      </c>
      <c r="BI871" s="1136">
        <f t="shared" si="2309"/>
        <v>0</v>
      </c>
      <c r="BJ871" s="1136">
        <f t="shared" si="2309"/>
        <v>0</v>
      </c>
      <c r="BK871" s="1136">
        <f t="shared" si="2309"/>
        <v>0</v>
      </c>
      <c r="BL871" s="1136">
        <f t="shared" si="2309"/>
        <v>0</v>
      </c>
      <c r="BM871" s="1136">
        <f t="shared" si="2309"/>
        <v>0</v>
      </c>
      <c r="BN871" s="1136">
        <f t="shared" si="2309"/>
        <v>0</v>
      </c>
      <c r="BO871" s="1136">
        <f t="shared" si="2309"/>
        <v>0</v>
      </c>
      <c r="BP871" s="1136">
        <f t="shared" si="2309"/>
        <v>0</v>
      </c>
      <c r="BQ871" s="1136">
        <f t="shared" si="2309"/>
        <v>0</v>
      </c>
      <c r="BR871" s="1136">
        <f t="shared" si="2309"/>
        <v>0</v>
      </c>
      <c r="BS871" s="1136">
        <f t="shared" si="2309"/>
        <v>0</v>
      </c>
      <c r="BT871" s="1136">
        <f t="shared" si="2309"/>
        <v>0</v>
      </c>
      <c r="BU871" s="815"/>
      <c r="BV871" s="1136">
        <f t="shared" ref="BV871" si="2310">SUM(BV547)</f>
        <v>0</v>
      </c>
      <c r="BW871" s="1136">
        <f t="shared" ref="BW871:BY871" si="2311">SUM(BW547)</f>
        <v>0</v>
      </c>
      <c r="BX871" s="1136">
        <f t="shared" si="2311"/>
        <v>0</v>
      </c>
      <c r="BY871" s="1136">
        <f t="shared" si="2311"/>
        <v>0</v>
      </c>
      <c r="BZ871" s="626">
        <f t="shared" si="2231"/>
        <v>0</v>
      </c>
      <c r="CA871" s="626">
        <f t="shared" si="2232"/>
        <v>0</v>
      </c>
      <c r="CB871" s="626">
        <f t="shared" si="2233"/>
        <v>0</v>
      </c>
      <c r="CC871" s="695">
        <f t="shared" si="2234"/>
        <v>0</v>
      </c>
      <c r="CD871" s="1353">
        <f t="shared" si="2235"/>
        <v>0</v>
      </c>
      <c r="CE871" s="1354">
        <f t="shared" si="2235"/>
        <v>0</v>
      </c>
      <c r="CF871" s="1355">
        <f t="shared" si="2235"/>
        <v>0</v>
      </c>
      <c r="CG871" s="1355">
        <f t="shared" si="2235"/>
        <v>0</v>
      </c>
      <c r="CH871" s="1355">
        <f t="shared" si="2235"/>
        <v>0</v>
      </c>
      <c r="CI871" s="1355">
        <f t="shared" si="2235"/>
        <v>0</v>
      </c>
      <c r="CJ871" s="1355">
        <f t="shared" si="2235"/>
        <v>0</v>
      </c>
      <c r="CK871" s="1356">
        <f t="shared" si="2235"/>
        <v>0</v>
      </c>
      <c r="CL871" s="1356">
        <f t="shared" si="2235"/>
        <v>0</v>
      </c>
      <c r="CM871" s="1356">
        <f t="shared" si="2235"/>
        <v>0</v>
      </c>
      <c r="CN871" s="1355">
        <f t="shared" si="2235"/>
        <v>0</v>
      </c>
      <c r="CO871" s="1355">
        <f t="shared" si="2235"/>
        <v>0</v>
      </c>
      <c r="CP871" s="1355">
        <f t="shared" si="2235"/>
        <v>0</v>
      </c>
      <c r="CQ871" s="1355">
        <f t="shared" si="2235"/>
        <v>0</v>
      </c>
      <c r="CR871" s="1355">
        <f t="shared" si="2235"/>
        <v>0</v>
      </c>
      <c r="CS871" s="1354">
        <f t="shared" si="2235"/>
        <v>0</v>
      </c>
      <c r="CT871" s="1385">
        <f t="shared" si="2236"/>
        <v>0</v>
      </c>
      <c r="CU871" s="1438">
        <f t="shared" si="2237"/>
        <v>0</v>
      </c>
      <c r="CV871" s="1368">
        <f t="shared" si="2237"/>
        <v>0</v>
      </c>
      <c r="CW871" s="1369">
        <f t="shared" si="2237"/>
        <v>0</v>
      </c>
      <c r="CX871" s="1369">
        <f t="shared" si="2237"/>
        <v>0</v>
      </c>
      <c r="CY871" s="1369">
        <f t="shared" si="2237"/>
        <v>0</v>
      </c>
      <c r="CZ871" s="1369">
        <f t="shared" si="2237"/>
        <v>0</v>
      </c>
      <c r="DA871" s="1369">
        <f t="shared" si="2237"/>
        <v>0</v>
      </c>
      <c r="DB871" s="1370">
        <f t="shared" si="2237"/>
        <v>0</v>
      </c>
      <c r="DC871" s="1370">
        <f t="shared" si="2237"/>
        <v>0</v>
      </c>
      <c r="DD871" s="1370">
        <f t="shared" si="2237"/>
        <v>0</v>
      </c>
      <c r="DE871" s="1369">
        <f t="shared" si="2237"/>
        <v>0</v>
      </c>
      <c r="DF871" s="1369">
        <f t="shared" si="2237"/>
        <v>0</v>
      </c>
      <c r="DG871" s="1369">
        <f t="shared" si="2237"/>
        <v>0</v>
      </c>
      <c r="DH871" s="1369">
        <f t="shared" si="2237"/>
        <v>0</v>
      </c>
      <c r="DI871" s="1369">
        <f t="shared" si="2237"/>
        <v>0</v>
      </c>
      <c r="DJ871" s="1368">
        <f t="shared" si="2237"/>
        <v>0</v>
      </c>
      <c r="DK871" s="1438">
        <f t="shared" si="2238"/>
        <v>0</v>
      </c>
      <c r="DL871" s="657">
        <f t="shared" si="2239"/>
        <v>17</v>
      </c>
      <c r="DM871" s="106">
        <f t="shared" si="2240"/>
        <v>17</v>
      </c>
      <c r="DN871" s="106">
        <f t="shared" si="2241"/>
        <v>17</v>
      </c>
      <c r="DO871" s="106">
        <f t="shared" si="2242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6">
        <f>SUM(B553)</f>
        <v>0</v>
      </c>
      <c r="C872" s="1136">
        <f>SUM(C553)</f>
        <v>0</v>
      </c>
      <c r="D872" s="1136">
        <f t="shared" ref="D872:R872" si="2312">SUM(D553)</f>
        <v>0</v>
      </c>
      <c r="E872" s="1136">
        <f t="shared" si="2312"/>
        <v>0</v>
      </c>
      <c r="F872" s="1136">
        <f t="shared" si="2312"/>
        <v>0</v>
      </c>
      <c r="G872" s="1136">
        <f t="shared" si="2312"/>
        <v>0</v>
      </c>
      <c r="H872" s="1136">
        <f t="shared" si="2312"/>
        <v>0</v>
      </c>
      <c r="I872" s="1136">
        <f t="shared" si="2312"/>
        <v>0</v>
      </c>
      <c r="J872" s="1136">
        <f t="shared" si="2312"/>
        <v>0</v>
      </c>
      <c r="K872" s="1136">
        <f t="shared" si="2312"/>
        <v>0</v>
      </c>
      <c r="L872" s="1136">
        <f t="shared" si="2312"/>
        <v>0</v>
      </c>
      <c r="M872" s="1136">
        <f t="shared" si="2312"/>
        <v>0</v>
      </c>
      <c r="N872" s="1136">
        <f t="shared" si="2312"/>
        <v>0</v>
      </c>
      <c r="O872" s="1136">
        <f t="shared" si="2312"/>
        <v>0</v>
      </c>
      <c r="P872" s="1136">
        <f t="shared" si="2312"/>
        <v>0</v>
      </c>
      <c r="Q872" s="1136">
        <f t="shared" si="2312"/>
        <v>0</v>
      </c>
      <c r="R872" s="1136">
        <f t="shared" si="2312"/>
        <v>0</v>
      </c>
      <c r="S872" s="815"/>
      <c r="T872" s="1136">
        <f>SUM(T553)</f>
        <v>0</v>
      </c>
      <c r="U872" s="1136">
        <f>SUM(U553)</f>
        <v>0</v>
      </c>
      <c r="V872" s="1136">
        <f t="shared" ref="V872:AJ872" si="2313">SUM(V553)</f>
        <v>0</v>
      </c>
      <c r="W872" s="1136">
        <f t="shared" si="2313"/>
        <v>0</v>
      </c>
      <c r="X872" s="1136">
        <f t="shared" si="2313"/>
        <v>0</v>
      </c>
      <c r="Y872" s="1136">
        <f t="shared" si="2313"/>
        <v>0</v>
      </c>
      <c r="Z872" s="1136">
        <f t="shared" si="2313"/>
        <v>0</v>
      </c>
      <c r="AA872" s="1136">
        <f t="shared" si="2313"/>
        <v>0</v>
      </c>
      <c r="AB872" s="1136">
        <f t="shared" si="2313"/>
        <v>0</v>
      </c>
      <c r="AC872" s="1136">
        <f t="shared" si="2313"/>
        <v>0</v>
      </c>
      <c r="AD872" s="1136">
        <f t="shared" si="2313"/>
        <v>0</v>
      </c>
      <c r="AE872" s="1136">
        <f t="shared" si="2313"/>
        <v>0</v>
      </c>
      <c r="AF872" s="1136">
        <f t="shared" si="2313"/>
        <v>0</v>
      </c>
      <c r="AG872" s="1136">
        <f t="shared" si="2313"/>
        <v>0</v>
      </c>
      <c r="AH872" s="1136">
        <f t="shared" si="2313"/>
        <v>0</v>
      </c>
      <c r="AI872" s="1136">
        <f t="shared" si="2313"/>
        <v>0</v>
      </c>
      <c r="AJ872" s="1136">
        <f t="shared" si="2313"/>
        <v>0</v>
      </c>
      <c r="AK872" s="815"/>
      <c r="AL872" s="1136">
        <f>SUM(AL553)</f>
        <v>0</v>
      </c>
      <c r="AM872" s="1136">
        <f>SUM(AM553)</f>
        <v>0</v>
      </c>
      <c r="AN872" s="1136">
        <f t="shared" ref="AN872:BB872" si="2314">SUM(AN553)</f>
        <v>0</v>
      </c>
      <c r="AO872" s="1136">
        <f t="shared" si="2314"/>
        <v>0</v>
      </c>
      <c r="AP872" s="1136">
        <f t="shared" si="2314"/>
        <v>0</v>
      </c>
      <c r="AQ872" s="1136">
        <f t="shared" si="2314"/>
        <v>0</v>
      </c>
      <c r="AR872" s="1136">
        <f t="shared" si="2314"/>
        <v>0</v>
      </c>
      <c r="AS872" s="1136">
        <f t="shared" si="2314"/>
        <v>0</v>
      </c>
      <c r="AT872" s="1136">
        <f t="shared" si="2314"/>
        <v>0</v>
      </c>
      <c r="AU872" s="1136">
        <f t="shared" si="2314"/>
        <v>0</v>
      </c>
      <c r="AV872" s="1136">
        <f t="shared" si="2314"/>
        <v>0</v>
      </c>
      <c r="AW872" s="1136">
        <f t="shared" si="2314"/>
        <v>0</v>
      </c>
      <c r="AX872" s="1136">
        <f t="shared" si="2314"/>
        <v>0</v>
      </c>
      <c r="AY872" s="1136">
        <f t="shared" si="2314"/>
        <v>0</v>
      </c>
      <c r="AZ872" s="1136">
        <f t="shared" si="2314"/>
        <v>0</v>
      </c>
      <c r="BA872" s="1136">
        <f t="shared" si="2314"/>
        <v>0</v>
      </c>
      <c r="BB872" s="1136">
        <f t="shared" si="2314"/>
        <v>0</v>
      </c>
      <c r="BC872" s="815"/>
      <c r="BD872" s="1136">
        <f>SUM(BD553)</f>
        <v>0</v>
      </c>
      <c r="BE872" s="1136">
        <f>SUM(BE553)</f>
        <v>0</v>
      </c>
      <c r="BF872" s="1136">
        <f t="shared" ref="BF872:BT872" si="2315">SUM(BF553)</f>
        <v>0</v>
      </c>
      <c r="BG872" s="1136">
        <f t="shared" si="2315"/>
        <v>0</v>
      </c>
      <c r="BH872" s="1136">
        <f t="shared" si="2315"/>
        <v>0</v>
      </c>
      <c r="BI872" s="1136">
        <f t="shared" si="2315"/>
        <v>0</v>
      </c>
      <c r="BJ872" s="1136">
        <f t="shared" si="2315"/>
        <v>0</v>
      </c>
      <c r="BK872" s="1136">
        <f t="shared" si="2315"/>
        <v>0</v>
      </c>
      <c r="BL872" s="1136">
        <f t="shared" si="2315"/>
        <v>0</v>
      </c>
      <c r="BM872" s="1136">
        <f t="shared" si="2315"/>
        <v>0</v>
      </c>
      <c r="BN872" s="1136">
        <f t="shared" si="2315"/>
        <v>0</v>
      </c>
      <c r="BO872" s="1136">
        <f t="shared" si="2315"/>
        <v>0</v>
      </c>
      <c r="BP872" s="1136">
        <f t="shared" si="2315"/>
        <v>0</v>
      </c>
      <c r="BQ872" s="1136">
        <f t="shared" si="2315"/>
        <v>0</v>
      </c>
      <c r="BR872" s="1136">
        <f t="shared" si="2315"/>
        <v>0</v>
      </c>
      <c r="BS872" s="1136">
        <f t="shared" si="2315"/>
        <v>0</v>
      </c>
      <c r="BT872" s="1136">
        <f t="shared" si="2315"/>
        <v>0</v>
      </c>
      <c r="BU872" s="815"/>
      <c r="BV872" s="1136">
        <f t="shared" ref="BV872" si="2316">SUM(BV553)</f>
        <v>0</v>
      </c>
      <c r="BW872" s="1136">
        <f t="shared" ref="BW872:BY872" si="2317">SUM(BW553)</f>
        <v>0</v>
      </c>
      <c r="BX872" s="1136">
        <f t="shared" si="2317"/>
        <v>0</v>
      </c>
      <c r="BY872" s="1136">
        <f t="shared" si="2317"/>
        <v>0</v>
      </c>
      <c r="BZ872" s="626">
        <f t="shared" si="2231"/>
        <v>0</v>
      </c>
      <c r="CA872" s="626">
        <f t="shared" si="2232"/>
        <v>0</v>
      </c>
      <c r="CB872" s="626">
        <f t="shared" si="2233"/>
        <v>0</v>
      </c>
      <c r="CC872" s="695">
        <f t="shared" si="2234"/>
        <v>0</v>
      </c>
      <c r="CD872" s="1353">
        <f t="shared" si="2235"/>
        <v>0</v>
      </c>
      <c r="CE872" s="1354">
        <f t="shared" si="2235"/>
        <v>0</v>
      </c>
      <c r="CF872" s="1355">
        <f t="shared" si="2235"/>
        <v>0</v>
      </c>
      <c r="CG872" s="1355">
        <f t="shared" si="2235"/>
        <v>0</v>
      </c>
      <c r="CH872" s="1355">
        <f t="shared" si="2235"/>
        <v>0</v>
      </c>
      <c r="CI872" s="1355">
        <f t="shared" si="2235"/>
        <v>0</v>
      </c>
      <c r="CJ872" s="1355">
        <f t="shared" si="2235"/>
        <v>0</v>
      </c>
      <c r="CK872" s="1356">
        <f t="shared" si="2235"/>
        <v>0</v>
      </c>
      <c r="CL872" s="1356">
        <f t="shared" si="2235"/>
        <v>0</v>
      </c>
      <c r="CM872" s="1356">
        <f t="shared" si="2235"/>
        <v>0</v>
      </c>
      <c r="CN872" s="1355">
        <f t="shared" si="2235"/>
        <v>0</v>
      </c>
      <c r="CO872" s="1355">
        <f t="shared" si="2235"/>
        <v>0</v>
      </c>
      <c r="CP872" s="1355">
        <f t="shared" si="2235"/>
        <v>0</v>
      </c>
      <c r="CQ872" s="1355">
        <f t="shared" si="2235"/>
        <v>0</v>
      </c>
      <c r="CR872" s="1355">
        <f t="shared" si="2235"/>
        <v>0</v>
      </c>
      <c r="CS872" s="1354">
        <f t="shared" si="2235"/>
        <v>0</v>
      </c>
      <c r="CT872" s="1385">
        <f t="shared" si="2236"/>
        <v>0</v>
      </c>
      <c r="CU872" s="1438">
        <f t="shared" si="2237"/>
        <v>0</v>
      </c>
      <c r="CV872" s="1368">
        <f t="shared" si="2237"/>
        <v>0</v>
      </c>
      <c r="CW872" s="1369">
        <f t="shared" si="2237"/>
        <v>0</v>
      </c>
      <c r="CX872" s="1369">
        <f t="shared" si="2237"/>
        <v>0</v>
      </c>
      <c r="CY872" s="1369">
        <f t="shared" si="2237"/>
        <v>0</v>
      </c>
      <c r="CZ872" s="1369">
        <f t="shared" si="2237"/>
        <v>0</v>
      </c>
      <c r="DA872" s="1369">
        <f t="shared" si="2237"/>
        <v>0</v>
      </c>
      <c r="DB872" s="1370">
        <f t="shared" si="2237"/>
        <v>0</v>
      </c>
      <c r="DC872" s="1370">
        <f t="shared" si="2237"/>
        <v>0</v>
      </c>
      <c r="DD872" s="1370">
        <f t="shared" si="2237"/>
        <v>0</v>
      </c>
      <c r="DE872" s="1369">
        <f t="shared" si="2237"/>
        <v>0</v>
      </c>
      <c r="DF872" s="1369">
        <f t="shared" si="2237"/>
        <v>0</v>
      </c>
      <c r="DG872" s="1369">
        <f t="shared" si="2237"/>
        <v>0</v>
      </c>
      <c r="DH872" s="1369">
        <f t="shared" si="2237"/>
        <v>0</v>
      </c>
      <c r="DI872" s="1369">
        <f t="shared" si="2237"/>
        <v>0</v>
      </c>
      <c r="DJ872" s="1368">
        <f t="shared" si="2237"/>
        <v>0</v>
      </c>
      <c r="DK872" s="1438">
        <f t="shared" si="2238"/>
        <v>0</v>
      </c>
      <c r="DL872" s="657">
        <f t="shared" si="2239"/>
        <v>17</v>
      </c>
      <c r="DM872" s="106">
        <f t="shared" si="2240"/>
        <v>17</v>
      </c>
      <c r="DN872" s="106">
        <f t="shared" si="2241"/>
        <v>17</v>
      </c>
      <c r="DO872" s="106">
        <f t="shared" si="2242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6">
        <f>SUM(B559)</f>
        <v>0</v>
      </c>
      <c r="C873" s="1136">
        <f>SUM(C559)</f>
        <v>0</v>
      </c>
      <c r="D873" s="1136">
        <f t="shared" ref="D873:R873" si="2318">SUM(D559)</f>
        <v>0</v>
      </c>
      <c r="E873" s="1136">
        <f t="shared" si="2318"/>
        <v>0</v>
      </c>
      <c r="F873" s="1136">
        <f t="shared" si="2318"/>
        <v>0</v>
      </c>
      <c r="G873" s="1136">
        <f t="shared" si="2318"/>
        <v>0</v>
      </c>
      <c r="H873" s="1136">
        <f t="shared" si="2318"/>
        <v>0</v>
      </c>
      <c r="I873" s="1136">
        <f t="shared" si="2318"/>
        <v>0</v>
      </c>
      <c r="J873" s="1136">
        <f t="shared" si="2318"/>
        <v>0</v>
      </c>
      <c r="K873" s="1136">
        <f t="shared" si="2318"/>
        <v>0</v>
      </c>
      <c r="L873" s="1136">
        <f t="shared" si="2318"/>
        <v>0</v>
      </c>
      <c r="M873" s="1136">
        <f t="shared" si="2318"/>
        <v>0</v>
      </c>
      <c r="N873" s="1136">
        <f t="shared" si="2318"/>
        <v>0</v>
      </c>
      <c r="O873" s="1136">
        <f t="shared" si="2318"/>
        <v>0</v>
      </c>
      <c r="P873" s="1136">
        <f t="shared" si="2318"/>
        <v>0</v>
      </c>
      <c r="Q873" s="1136">
        <f t="shared" si="2318"/>
        <v>0</v>
      </c>
      <c r="R873" s="1136">
        <f t="shared" si="2318"/>
        <v>0</v>
      </c>
      <c r="S873" s="815"/>
      <c r="T873" s="1136">
        <f>SUM(T559)</f>
        <v>0</v>
      </c>
      <c r="U873" s="1136">
        <f>SUM(U559)</f>
        <v>0</v>
      </c>
      <c r="V873" s="1136">
        <f t="shared" ref="V873:AJ873" si="2319">SUM(V559)</f>
        <v>0</v>
      </c>
      <c r="W873" s="1136">
        <f t="shared" si="2319"/>
        <v>0</v>
      </c>
      <c r="X873" s="1136">
        <f t="shared" si="2319"/>
        <v>0</v>
      </c>
      <c r="Y873" s="1136">
        <f t="shared" si="2319"/>
        <v>0</v>
      </c>
      <c r="Z873" s="1136">
        <f t="shared" si="2319"/>
        <v>0</v>
      </c>
      <c r="AA873" s="1136">
        <f t="shared" si="2319"/>
        <v>0</v>
      </c>
      <c r="AB873" s="1136">
        <f t="shared" si="2319"/>
        <v>0</v>
      </c>
      <c r="AC873" s="1136">
        <f t="shared" si="2319"/>
        <v>0</v>
      </c>
      <c r="AD873" s="1136">
        <f t="shared" si="2319"/>
        <v>0</v>
      </c>
      <c r="AE873" s="1136">
        <f t="shared" si="2319"/>
        <v>0</v>
      </c>
      <c r="AF873" s="1136">
        <f t="shared" si="2319"/>
        <v>0</v>
      </c>
      <c r="AG873" s="1136">
        <f t="shared" si="2319"/>
        <v>0</v>
      </c>
      <c r="AH873" s="1136">
        <f t="shared" si="2319"/>
        <v>0</v>
      </c>
      <c r="AI873" s="1136">
        <f t="shared" si="2319"/>
        <v>0</v>
      </c>
      <c r="AJ873" s="1136">
        <f t="shared" si="2319"/>
        <v>0</v>
      </c>
      <c r="AK873" s="815"/>
      <c r="AL873" s="1136">
        <f>SUM(AL559)</f>
        <v>0</v>
      </c>
      <c r="AM873" s="1136">
        <f>SUM(AM559)</f>
        <v>0</v>
      </c>
      <c r="AN873" s="1136">
        <f t="shared" ref="AN873:BB873" si="2320">SUM(AN559)</f>
        <v>0</v>
      </c>
      <c r="AO873" s="1136">
        <f t="shared" si="2320"/>
        <v>1.0437051532941944E-3</v>
      </c>
      <c r="AP873" s="1136">
        <f t="shared" si="2320"/>
        <v>0</v>
      </c>
      <c r="AQ873" s="1136">
        <f t="shared" si="2320"/>
        <v>6.5231572080887146E-4</v>
      </c>
      <c r="AR873" s="1136">
        <f t="shared" si="2320"/>
        <v>0</v>
      </c>
      <c r="AS873" s="1136">
        <f t="shared" si="2320"/>
        <v>0</v>
      </c>
      <c r="AT873" s="1136">
        <f t="shared" si="2320"/>
        <v>0</v>
      </c>
      <c r="AU873" s="1136">
        <f t="shared" si="2320"/>
        <v>0</v>
      </c>
      <c r="AV873" s="1136">
        <f t="shared" si="2320"/>
        <v>0</v>
      </c>
      <c r="AW873" s="1136">
        <f t="shared" si="2320"/>
        <v>0</v>
      </c>
      <c r="AX873" s="1136">
        <f t="shared" si="2320"/>
        <v>0</v>
      </c>
      <c r="AY873" s="1136">
        <f t="shared" si="2320"/>
        <v>0</v>
      </c>
      <c r="AZ873" s="1136">
        <f t="shared" si="2320"/>
        <v>0</v>
      </c>
      <c r="BA873" s="1136">
        <f t="shared" si="2320"/>
        <v>0</v>
      </c>
      <c r="BB873" s="1136">
        <f t="shared" si="2320"/>
        <v>0</v>
      </c>
      <c r="BC873" s="815"/>
      <c r="BD873" s="1136">
        <f>SUM(BD559)</f>
        <v>0</v>
      </c>
      <c r="BE873" s="1136">
        <f>SUM(BE559)</f>
        <v>0</v>
      </c>
      <c r="BF873" s="1136">
        <f t="shared" ref="BF873:BT873" si="2321">SUM(BF559)</f>
        <v>8.4801043705153294E-4</v>
      </c>
      <c r="BG873" s="1136">
        <f t="shared" si="2321"/>
        <v>0</v>
      </c>
      <c r="BH873" s="1136">
        <f t="shared" si="2321"/>
        <v>0</v>
      </c>
      <c r="BI873" s="1136">
        <f t="shared" si="2321"/>
        <v>0</v>
      </c>
      <c r="BJ873" s="1136">
        <f t="shared" si="2321"/>
        <v>0</v>
      </c>
      <c r="BK873" s="1136">
        <f t="shared" si="2321"/>
        <v>1.5655577299412916E-4</v>
      </c>
      <c r="BL873" s="1136">
        <f t="shared" si="2321"/>
        <v>0</v>
      </c>
      <c r="BM873" s="1136">
        <f t="shared" si="2321"/>
        <v>0</v>
      </c>
      <c r="BN873" s="1136">
        <f t="shared" si="2321"/>
        <v>0</v>
      </c>
      <c r="BO873" s="1136">
        <f t="shared" si="2321"/>
        <v>0</v>
      </c>
      <c r="BP873" s="1136">
        <f t="shared" si="2321"/>
        <v>0</v>
      </c>
      <c r="BQ873" s="1136">
        <f t="shared" si="2321"/>
        <v>0</v>
      </c>
      <c r="BR873" s="1136">
        <f t="shared" si="2321"/>
        <v>0</v>
      </c>
      <c r="BS873" s="1136">
        <f t="shared" si="2321"/>
        <v>0</v>
      </c>
      <c r="BT873" s="1136">
        <f t="shared" si="2321"/>
        <v>0</v>
      </c>
      <c r="BU873" s="815"/>
      <c r="BV873" s="1136">
        <f t="shared" ref="BV873" si="2322">SUM(BV559)</f>
        <v>0</v>
      </c>
      <c r="BW873" s="1136">
        <f t="shared" ref="BW873:BY873" si="2323">SUM(BW559)</f>
        <v>0</v>
      </c>
      <c r="BX873" s="1136">
        <f t="shared" si="2323"/>
        <v>5.2185257664709721E-4</v>
      </c>
      <c r="BY873" s="1136">
        <f t="shared" si="2323"/>
        <v>1.6960208741030659E-3</v>
      </c>
      <c r="BZ873" s="626">
        <f t="shared" si="2231"/>
        <v>0</v>
      </c>
      <c r="CA873" s="626">
        <f t="shared" si="2232"/>
        <v>0</v>
      </c>
      <c r="CB873" s="626">
        <f t="shared" si="2233"/>
        <v>4.3487714720591432E-5</v>
      </c>
      <c r="CC873" s="695">
        <f t="shared" si="2234"/>
        <v>1.0437051532941937E-5</v>
      </c>
      <c r="CD873" s="1353">
        <f t="shared" si="2235"/>
        <v>0</v>
      </c>
      <c r="CE873" s="1354">
        <f t="shared" si="2235"/>
        <v>0</v>
      </c>
      <c r="CF873" s="1355">
        <f t="shared" si="2235"/>
        <v>0</v>
      </c>
      <c r="CG873" s="1355">
        <f t="shared" si="2235"/>
        <v>0</v>
      </c>
      <c r="CH873" s="1355">
        <f t="shared" si="2235"/>
        <v>0</v>
      </c>
      <c r="CI873" s="1355">
        <f t="shared" si="2235"/>
        <v>0</v>
      </c>
      <c r="CJ873" s="1355">
        <f t="shared" si="2235"/>
        <v>0</v>
      </c>
      <c r="CK873" s="1356">
        <f t="shared" si="2235"/>
        <v>0</v>
      </c>
      <c r="CL873" s="1356">
        <f t="shared" si="2235"/>
        <v>0</v>
      </c>
      <c r="CM873" s="1356">
        <f t="shared" si="2235"/>
        <v>0</v>
      </c>
      <c r="CN873" s="1355">
        <f t="shared" si="2235"/>
        <v>0</v>
      </c>
      <c r="CO873" s="1355">
        <f t="shared" si="2235"/>
        <v>0</v>
      </c>
      <c r="CP873" s="1355">
        <f t="shared" si="2235"/>
        <v>0</v>
      </c>
      <c r="CQ873" s="1355">
        <f t="shared" si="2235"/>
        <v>0</v>
      </c>
      <c r="CR873" s="1355">
        <f t="shared" si="2235"/>
        <v>0</v>
      </c>
      <c r="CS873" s="1354">
        <f t="shared" ref="CS873:CS886" si="23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5">
        <f t="shared" si="2236"/>
        <v>1.0437051532941944E-3</v>
      </c>
      <c r="CU873" s="1438">
        <f t="shared" si="2237"/>
        <v>0</v>
      </c>
      <c r="CV873" s="1368">
        <f t="shared" si="2237"/>
        <v>0</v>
      </c>
      <c r="CW873" s="1369">
        <f t="shared" si="2237"/>
        <v>0</v>
      </c>
      <c r="CX873" s="1369">
        <f t="shared" si="2237"/>
        <v>0</v>
      </c>
      <c r="CY873" s="1369">
        <f t="shared" si="2237"/>
        <v>0</v>
      </c>
      <c r="CZ873" s="1369">
        <f t="shared" si="2237"/>
        <v>0</v>
      </c>
      <c r="DA873" s="1369">
        <f t="shared" si="2237"/>
        <v>0</v>
      </c>
      <c r="DB873" s="1370">
        <f t="shared" si="2237"/>
        <v>0</v>
      </c>
      <c r="DC873" s="1370">
        <f t="shared" si="2237"/>
        <v>0</v>
      </c>
      <c r="DD873" s="1370">
        <f t="shared" si="2237"/>
        <v>0</v>
      </c>
      <c r="DE873" s="1369">
        <f t="shared" si="2237"/>
        <v>0</v>
      </c>
      <c r="DF873" s="1369">
        <f t="shared" si="2237"/>
        <v>0</v>
      </c>
      <c r="DG873" s="1369">
        <f t="shared" si="2237"/>
        <v>0</v>
      </c>
      <c r="DH873" s="1369">
        <f t="shared" si="2237"/>
        <v>0</v>
      </c>
      <c r="DI873" s="1369">
        <f t="shared" si="2237"/>
        <v>0</v>
      </c>
      <c r="DJ873" s="1368">
        <f t="shared" ref="DJ873:DJ886" si="23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8">
        <f t="shared" si="2238"/>
        <v>8.4801043705153294E-4</v>
      </c>
      <c r="DL873" s="657">
        <f t="shared" si="2239"/>
        <v>17</v>
      </c>
      <c r="DM873" s="106">
        <f t="shared" si="2240"/>
        <v>17</v>
      </c>
      <c r="DN873" s="106">
        <f t="shared" si="2241"/>
        <v>17</v>
      </c>
      <c r="DO873" s="106">
        <f t="shared" si="2242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6">
        <f>SUM(B565)</f>
        <v>0</v>
      </c>
      <c r="C874" s="1136">
        <f>SUM(C565)</f>
        <v>0</v>
      </c>
      <c r="D874" s="1136">
        <f t="shared" ref="D874:R874" si="2326">SUM(D565)</f>
        <v>0</v>
      </c>
      <c r="E874" s="1136">
        <f t="shared" si="2326"/>
        <v>0</v>
      </c>
      <c r="F874" s="1136">
        <f t="shared" si="2326"/>
        <v>0</v>
      </c>
      <c r="G874" s="1136">
        <f t="shared" si="2326"/>
        <v>0</v>
      </c>
      <c r="H874" s="1136">
        <f t="shared" si="2326"/>
        <v>0</v>
      </c>
      <c r="I874" s="1136">
        <f t="shared" si="2326"/>
        <v>0</v>
      </c>
      <c r="J874" s="1136">
        <f t="shared" si="2326"/>
        <v>0</v>
      </c>
      <c r="K874" s="1136">
        <f t="shared" si="2326"/>
        <v>0</v>
      </c>
      <c r="L874" s="1136">
        <f t="shared" si="2326"/>
        <v>0</v>
      </c>
      <c r="M874" s="1136">
        <f t="shared" si="2326"/>
        <v>0</v>
      </c>
      <c r="N874" s="1136">
        <f t="shared" si="2326"/>
        <v>0</v>
      </c>
      <c r="O874" s="1136">
        <f t="shared" si="2326"/>
        <v>0</v>
      </c>
      <c r="P874" s="1136">
        <f t="shared" si="2326"/>
        <v>0</v>
      </c>
      <c r="Q874" s="1136">
        <f t="shared" si="2326"/>
        <v>0</v>
      </c>
      <c r="R874" s="1136">
        <f t="shared" si="2326"/>
        <v>0</v>
      </c>
      <c r="S874" s="815"/>
      <c r="T874" s="1136">
        <f>SUM(T565)</f>
        <v>0</v>
      </c>
      <c r="U874" s="1136">
        <f>SUM(U565)</f>
        <v>0</v>
      </c>
      <c r="V874" s="1136">
        <f t="shared" ref="V874:AJ874" si="2327">SUM(V565)</f>
        <v>0</v>
      </c>
      <c r="W874" s="1136">
        <f t="shared" si="2327"/>
        <v>0</v>
      </c>
      <c r="X874" s="1136">
        <f t="shared" si="2327"/>
        <v>0</v>
      </c>
      <c r="Y874" s="1136">
        <f t="shared" si="2327"/>
        <v>0</v>
      </c>
      <c r="Z874" s="1136">
        <f t="shared" si="2327"/>
        <v>0</v>
      </c>
      <c r="AA874" s="1136">
        <f t="shared" si="2327"/>
        <v>0</v>
      </c>
      <c r="AB874" s="1136">
        <f t="shared" si="2327"/>
        <v>0</v>
      </c>
      <c r="AC874" s="1136">
        <f t="shared" si="2327"/>
        <v>0</v>
      </c>
      <c r="AD874" s="1136">
        <f t="shared" si="2327"/>
        <v>0</v>
      </c>
      <c r="AE874" s="1136">
        <f t="shared" si="2327"/>
        <v>0</v>
      </c>
      <c r="AF874" s="1136">
        <f t="shared" si="2327"/>
        <v>0</v>
      </c>
      <c r="AG874" s="1136">
        <f t="shared" si="2327"/>
        <v>0</v>
      </c>
      <c r="AH874" s="1136">
        <f t="shared" si="2327"/>
        <v>0</v>
      </c>
      <c r="AI874" s="1136">
        <f t="shared" si="2327"/>
        <v>0</v>
      </c>
      <c r="AJ874" s="1136">
        <f t="shared" si="2327"/>
        <v>0</v>
      </c>
      <c r="AK874" s="815"/>
      <c r="AL874" s="1136">
        <f>SUM(AL565)</f>
        <v>0</v>
      </c>
      <c r="AM874" s="1136">
        <f>SUM(AM565)</f>
        <v>0</v>
      </c>
      <c r="AN874" s="1136">
        <f t="shared" ref="AN874:BB874" si="2328">SUM(AN565)</f>
        <v>0</v>
      </c>
      <c r="AO874" s="1136">
        <f t="shared" si="2328"/>
        <v>2.0039138943248529E-3</v>
      </c>
      <c r="AP874" s="1136">
        <f t="shared" si="2328"/>
        <v>0</v>
      </c>
      <c r="AQ874" s="1136">
        <f t="shared" si="2328"/>
        <v>1.8786692759295497E-3</v>
      </c>
      <c r="AR874" s="1136">
        <f t="shared" si="2328"/>
        <v>0</v>
      </c>
      <c r="AS874" s="1136">
        <f t="shared" si="2328"/>
        <v>0</v>
      </c>
      <c r="AT874" s="1136">
        <f t="shared" si="2328"/>
        <v>0</v>
      </c>
      <c r="AU874" s="1136">
        <f t="shared" si="2328"/>
        <v>0</v>
      </c>
      <c r="AV874" s="1136">
        <f t="shared" si="2328"/>
        <v>0</v>
      </c>
      <c r="AW874" s="1136">
        <f t="shared" si="2328"/>
        <v>0</v>
      </c>
      <c r="AX874" s="1136">
        <f t="shared" si="2328"/>
        <v>0</v>
      </c>
      <c r="AY874" s="1136">
        <f t="shared" si="2328"/>
        <v>0</v>
      </c>
      <c r="AZ874" s="1136">
        <f t="shared" si="2328"/>
        <v>0</v>
      </c>
      <c r="BA874" s="1136">
        <f t="shared" si="2328"/>
        <v>0</v>
      </c>
      <c r="BB874" s="1136">
        <f t="shared" si="2328"/>
        <v>0</v>
      </c>
      <c r="BC874" s="815"/>
      <c r="BD874" s="1136">
        <f>SUM(BD565)</f>
        <v>0</v>
      </c>
      <c r="BE874" s="1136">
        <f>SUM(BE565)</f>
        <v>0</v>
      </c>
      <c r="BF874" s="1136">
        <f t="shared" ref="BF874:BT874" si="2329">SUM(BF565)</f>
        <v>2.1917808219178081E-3</v>
      </c>
      <c r="BG874" s="1136">
        <f t="shared" si="2329"/>
        <v>0</v>
      </c>
      <c r="BH874" s="1136">
        <f t="shared" si="2329"/>
        <v>0</v>
      </c>
      <c r="BI874" s="1136">
        <f t="shared" si="2329"/>
        <v>0</v>
      </c>
      <c r="BJ874" s="1136">
        <f t="shared" si="2329"/>
        <v>0</v>
      </c>
      <c r="BK874" s="1136">
        <f t="shared" si="2329"/>
        <v>3.7573385518590999E-4</v>
      </c>
      <c r="BL874" s="1136">
        <f t="shared" si="2329"/>
        <v>0</v>
      </c>
      <c r="BM874" s="1136">
        <f t="shared" si="2329"/>
        <v>0</v>
      </c>
      <c r="BN874" s="1136">
        <f t="shared" si="2329"/>
        <v>0</v>
      </c>
      <c r="BO874" s="1136">
        <f t="shared" si="2329"/>
        <v>0</v>
      </c>
      <c r="BP874" s="1136">
        <f t="shared" si="2329"/>
        <v>0</v>
      </c>
      <c r="BQ874" s="1136">
        <f t="shared" si="2329"/>
        <v>0</v>
      </c>
      <c r="BR874" s="1136">
        <f t="shared" si="2329"/>
        <v>0</v>
      </c>
      <c r="BS874" s="1136">
        <f t="shared" si="2329"/>
        <v>0</v>
      </c>
      <c r="BT874" s="1136">
        <f t="shared" si="2329"/>
        <v>0</v>
      </c>
      <c r="BU874" s="815"/>
      <c r="BV874" s="1136">
        <f t="shared" ref="BV874" si="2330">SUM(BV565)</f>
        <v>0</v>
      </c>
      <c r="BW874" s="1136">
        <f t="shared" ref="BW874:BY874" si="2331">SUM(BW565)</f>
        <v>0</v>
      </c>
      <c r="BX874" s="1136">
        <f t="shared" si="2331"/>
        <v>1.50293542074364E-3</v>
      </c>
      <c r="BY874" s="1136">
        <f t="shared" si="2331"/>
        <v>4.3835616438356161E-3</v>
      </c>
      <c r="BZ874" s="626">
        <f t="shared" si="2231"/>
        <v>0</v>
      </c>
      <c r="CA874" s="626">
        <f t="shared" si="2232"/>
        <v>0</v>
      </c>
      <c r="CB874" s="626">
        <f t="shared" si="2233"/>
        <v>1.2524461839530333E-4</v>
      </c>
      <c r="CC874" s="695">
        <f t="shared" si="2234"/>
        <v>2.5048923679060665E-5</v>
      </c>
      <c r="CD874" s="1353">
        <f t="shared" ref="CD874:CR886" si="233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4">
        <f t="shared" si="2332"/>
        <v>0</v>
      </c>
      <c r="CF874" s="1355">
        <f t="shared" si="2332"/>
        <v>0</v>
      </c>
      <c r="CG874" s="1355">
        <f t="shared" si="2332"/>
        <v>0</v>
      </c>
      <c r="CH874" s="1355">
        <f t="shared" si="2332"/>
        <v>0</v>
      </c>
      <c r="CI874" s="1355">
        <f t="shared" si="2332"/>
        <v>0</v>
      </c>
      <c r="CJ874" s="1355">
        <f t="shared" si="2332"/>
        <v>0</v>
      </c>
      <c r="CK874" s="1356">
        <f t="shared" si="2332"/>
        <v>0</v>
      </c>
      <c r="CL874" s="1356">
        <f t="shared" si="2332"/>
        <v>0</v>
      </c>
      <c r="CM874" s="1356">
        <f t="shared" si="2332"/>
        <v>0</v>
      </c>
      <c r="CN874" s="1355">
        <f t="shared" si="2332"/>
        <v>0</v>
      </c>
      <c r="CO874" s="1355">
        <f t="shared" si="2332"/>
        <v>0</v>
      </c>
      <c r="CP874" s="1355">
        <f t="shared" si="2332"/>
        <v>0</v>
      </c>
      <c r="CQ874" s="1355">
        <f t="shared" si="2332"/>
        <v>0</v>
      </c>
      <c r="CR874" s="1355">
        <f t="shared" si="2332"/>
        <v>0</v>
      </c>
      <c r="CS874" s="1354">
        <f t="shared" si="2324"/>
        <v>1.8786692759295497E-3</v>
      </c>
      <c r="CT874" s="1385">
        <f t="shared" si="2236"/>
        <v>2.0039138943248529E-3</v>
      </c>
      <c r="CU874" s="1438">
        <f t="shared" ref="CU874:DI886" si="233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8">
        <f t="shared" si="2333"/>
        <v>0</v>
      </c>
      <c r="CW874" s="1369">
        <f t="shared" si="2333"/>
        <v>0</v>
      </c>
      <c r="CX874" s="1369">
        <f t="shared" si="2333"/>
        <v>0</v>
      </c>
      <c r="CY874" s="1369">
        <f t="shared" si="2333"/>
        <v>0</v>
      </c>
      <c r="CZ874" s="1369">
        <f t="shared" si="2333"/>
        <v>0</v>
      </c>
      <c r="DA874" s="1369">
        <f t="shared" si="2333"/>
        <v>0</v>
      </c>
      <c r="DB874" s="1370">
        <f t="shared" si="2333"/>
        <v>0</v>
      </c>
      <c r="DC874" s="1370">
        <f t="shared" si="2333"/>
        <v>0</v>
      </c>
      <c r="DD874" s="1370">
        <f t="shared" si="2333"/>
        <v>0</v>
      </c>
      <c r="DE874" s="1369">
        <f t="shared" si="2333"/>
        <v>0</v>
      </c>
      <c r="DF874" s="1369">
        <f t="shared" si="2333"/>
        <v>0</v>
      </c>
      <c r="DG874" s="1369">
        <f t="shared" si="2333"/>
        <v>0</v>
      </c>
      <c r="DH874" s="1369">
        <f t="shared" si="2333"/>
        <v>0</v>
      </c>
      <c r="DI874" s="1369">
        <f t="shared" si="2333"/>
        <v>0</v>
      </c>
      <c r="DJ874" s="1368">
        <f t="shared" si="2325"/>
        <v>3.7573385518590999E-4</v>
      </c>
      <c r="DK874" s="1438">
        <f t="shared" si="2238"/>
        <v>2.1917808219178081E-3</v>
      </c>
      <c r="DL874" s="657">
        <f t="shared" si="2239"/>
        <v>17</v>
      </c>
      <c r="DM874" s="106">
        <f t="shared" si="2240"/>
        <v>17</v>
      </c>
      <c r="DN874" s="106">
        <f t="shared" si="2241"/>
        <v>17</v>
      </c>
      <c r="DO874" s="106">
        <f t="shared" si="2242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6">
        <f>SUM(B571)</f>
        <v>0</v>
      </c>
      <c r="C875" s="1136">
        <f>SUM(C571)</f>
        <v>0</v>
      </c>
      <c r="D875" s="1136">
        <f t="shared" ref="D875:R875" si="2334">SUM(D571)</f>
        <v>0</v>
      </c>
      <c r="E875" s="1136">
        <f t="shared" si="2334"/>
        <v>0</v>
      </c>
      <c r="F875" s="1136">
        <f t="shared" si="2334"/>
        <v>0</v>
      </c>
      <c r="G875" s="1136">
        <f t="shared" si="2334"/>
        <v>0</v>
      </c>
      <c r="H875" s="1136">
        <f t="shared" si="2334"/>
        <v>0</v>
      </c>
      <c r="I875" s="1136">
        <f t="shared" si="2334"/>
        <v>0</v>
      </c>
      <c r="J875" s="1136">
        <f t="shared" si="2334"/>
        <v>0</v>
      </c>
      <c r="K875" s="1136">
        <f t="shared" si="2334"/>
        <v>0</v>
      </c>
      <c r="L875" s="1136">
        <f t="shared" si="2334"/>
        <v>0</v>
      </c>
      <c r="M875" s="1136">
        <f t="shared" si="2334"/>
        <v>0</v>
      </c>
      <c r="N875" s="1136">
        <f t="shared" si="2334"/>
        <v>0</v>
      </c>
      <c r="O875" s="1136">
        <f t="shared" si="2334"/>
        <v>0</v>
      </c>
      <c r="P875" s="1136">
        <f t="shared" si="2334"/>
        <v>0</v>
      </c>
      <c r="Q875" s="1136">
        <f t="shared" si="2334"/>
        <v>0</v>
      </c>
      <c r="R875" s="1136">
        <f t="shared" si="2334"/>
        <v>0</v>
      </c>
      <c r="S875" s="815"/>
      <c r="T875" s="1136">
        <f>SUM(T571)</f>
        <v>0</v>
      </c>
      <c r="U875" s="1136">
        <f>SUM(U571)</f>
        <v>0</v>
      </c>
      <c r="V875" s="1136">
        <f t="shared" ref="V875:AJ875" si="2335">SUM(V571)</f>
        <v>0</v>
      </c>
      <c r="W875" s="1136">
        <f t="shared" si="2335"/>
        <v>0</v>
      </c>
      <c r="X875" s="1136">
        <f t="shared" si="2335"/>
        <v>0</v>
      </c>
      <c r="Y875" s="1136">
        <f t="shared" si="2335"/>
        <v>0</v>
      </c>
      <c r="Z875" s="1136">
        <f t="shared" si="2335"/>
        <v>0</v>
      </c>
      <c r="AA875" s="1136">
        <f t="shared" si="2335"/>
        <v>0</v>
      </c>
      <c r="AB875" s="1136">
        <f t="shared" si="2335"/>
        <v>0</v>
      </c>
      <c r="AC875" s="1136">
        <f t="shared" si="2335"/>
        <v>0</v>
      </c>
      <c r="AD875" s="1136">
        <f t="shared" si="2335"/>
        <v>0</v>
      </c>
      <c r="AE875" s="1136">
        <f t="shared" si="2335"/>
        <v>0</v>
      </c>
      <c r="AF875" s="1136">
        <f t="shared" si="2335"/>
        <v>0</v>
      </c>
      <c r="AG875" s="1136">
        <f t="shared" si="2335"/>
        <v>0</v>
      </c>
      <c r="AH875" s="1136">
        <f t="shared" si="2335"/>
        <v>0</v>
      </c>
      <c r="AI875" s="1136">
        <f t="shared" si="2335"/>
        <v>0</v>
      </c>
      <c r="AJ875" s="1136">
        <f t="shared" si="2335"/>
        <v>0</v>
      </c>
      <c r="AK875" s="815"/>
      <c r="AL875" s="1136">
        <f>SUM(AL571)</f>
        <v>0</v>
      </c>
      <c r="AM875" s="1136">
        <f>SUM(AM571)</f>
        <v>0</v>
      </c>
      <c r="AN875" s="1136">
        <f t="shared" ref="AN875:BB875" si="2336">SUM(AN571)</f>
        <v>0</v>
      </c>
      <c r="AO875" s="1136">
        <f t="shared" si="2336"/>
        <v>0</v>
      </c>
      <c r="AP875" s="1136">
        <f t="shared" si="2336"/>
        <v>0</v>
      </c>
      <c r="AQ875" s="1136">
        <f t="shared" si="2336"/>
        <v>0</v>
      </c>
      <c r="AR875" s="1136">
        <f t="shared" si="2336"/>
        <v>0</v>
      </c>
      <c r="AS875" s="1136">
        <f t="shared" si="2336"/>
        <v>0</v>
      </c>
      <c r="AT875" s="1136">
        <f t="shared" si="2336"/>
        <v>0</v>
      </c>
      <c r="AU875" s="1136">
        <f t="shared" si="2336"/>
        <v>0</v>
      </c>
      <c r="AV875" s="1136">
        <f t="shared" si="2336"/>
        <v>0</v>
      </c>
      <c r="AW875" s="1136">
        <f t="shared" si="2336"/>
        <v>0</v>
      </c>
      <c r="AX875" s="1136">
        <f t="shared" si="2336"/>
        <v>0</v>
      </c>
      <c r="AY875" s="1136">
        <f t="shared" si="2336"/>
        <v>0</v>
      </c>
      <c r="AZ875" s="1136">
        <f t="shared" si="2336"/>
        <v>0</v>
      </c>
      <c r="BA875" s="1136">
        <f t="shared" si="2336"/>
        <v>0</v>
      </c>
      <c r="BB875" s="1136">
        <f t="shared" si="2336"/>
        <v>0</v>
      </c>
      <c r="BC875" s="815"/>
      <c r="BD875" s="1136">
        <f>SUM(BD571)</f>
        <v>0</v>
      </c>
      <c r="BE875" s="1136">
        <f>SUM(BE571)</f>
        <v>0</v>
      </c>
      <c r="BF875" s="1136">
        <f t="shared" ref="BF875:BT875" si="2337">SUM(BF571)</f>
        <v>5.9021526418786691E-3</v>
      </c>
      <c r="BG875" s="1136">
        <f t="shared" si="2337"/>
        <v>0</v>
      </c>
      <c r="BH875" s="1136">
        <f t="shared" si="2337"/>
        <v>0</v>
      </c>
      <c r="BI875" s="1136">
        <f t="shared" si="2337"/>
        <v>0</v>
      </c>
      <c r="BJ875" s="1136">
        <f t="shared" si="2337"/>
        <v>0</v>
      </c>
      <c r="BK875" s="1136">
        <f t="shared" si="2337"/>
        <v>0</v>
      </c>
      <c r="BL875" s="1136">
        <f t="shared" si="2337"/>
        <v>0</v>
      </c>
      <c r="BM875" s="1136">
        <f t="shared" si="2337"/>
        <v>0</v>
      </c>
      <c r="BN875" s="1136">
        <f t="shared" si="2337"/>
        <v>0</v>
      </c>
      <c r="BO875" s="1136">
        <f t="shared" si="2337"/>
        <v>0</v>
      </c>
      <c r="BP875" s="1136">
        <f t="shared" si="2337"/>
        <v>0</v>
      </c>
      <c r="BQ875" s="1136">
        <f t="shared" si="2337"/>
        <v>0</v>
      </c>
      <c r="BR875" s="1136">
        <f t="shared" si="2337"/>
        <v>0</v>
      </c>
      <c r="BS875" s="1136">
        <f t="shared" si="2337"/>
        <v>0</v>
      </c>
      <c r="BT875" s="1136">
        <f t="shared" si="2337"/>
        <v>0</v>
      </c>
      <c r="BU875" s="815"/>
      <c r="BV875" s="1136">
        <f t="shared" ref="BV875" si="2338">SUM(BV571)</f>
        <v>0</v>
      </c>
      <c r="BW875" s="1136">
        <f t="shared" ref="BW875:BY875" si="2339">SUM(BW571)</f>
        <v>0</v>
      </c>
      <c r="BX875" s="1136">
        <f t="shared" si="2339"/>
        <v>0</v>
      </c>
      <c r="BY875" s="1136">
        <f t="shared" si="2339"/>
        <v>0</v>
      </c>
      <c r="BZ875" s="626">
        <f t="shared" si="2231"/>
        <v>0</v>
      </c>
      <c r="CA875" s="626">
        <f t="shared" si="2232"/>
        <v>0</v>
      </c>
      <c r="CB875" s="626">
        <f t="shared" si="2233"/>
        <v>0</v>
      </c>
      <c r="CC875" s="695">
        <f t="shared" si="2234"/>
        <v>0</v>
      </c>
      <c r="CD875" s="1353">
        <f t="shared" si="2332"/>
        <v>0</v>
      </c>
      <c r="CE875" s="1354">
        <f t="shared" si="2332"/>
        <v>0</v>
      </c>
      <c r="CF875" s="1355">
        <f t="shared" si="2332"/>
        <v>0</v>
      </c>
      <c r="CG875" s="1355">
        <f t="shared" si="2332"/>
        <v>0</v>
      </c>
      <c r="CH875" s="1355">
        <f t="shared" si="2332"/>
        <v>0</v>
      </c>
      <c r="CI875" s="1355">
        <f t="shared" si="2332"/>
        <v>0</v>
      </c>
      <c r="CJ875" s="1355">
        <f t="shared" si="2332"/>
        <v>0</v>
      </c>
      <c r="CK875" s="1356">
        <f t="shared" si="2332"/>
        <v>0</v>
      </c>
      <c r="CL875" s="1356">
        <f t="shared" si="2332"/>
        <v>0</v>
      </c>
      <c r="CM875" s="1356">
        <f t="shared" si="2332"/>
        <v>0</v>
      </c>
      <c r="CN875" s="1355">
        <f t="shared" si="2332"/>
        <v>0</v>
      </c>
      <c r="CO875" s="1355">
        <f t="shared" si="2332"/>
        <v>0</v>
      </c>
      <c r="CP875" s="1355">
        <f t="shared" si="2332"/>
        <v>0</v>
      </c>
      <c r="CQ875" s="1355">
        <f t="shared" si="2332"/>
        <v>0</v>
      </c>
      <c r="CR875" s="1355">
        <f t="shared" si="2332"/>
        <v>0</v>
      </c>
      <c r="CS875" s="1354">
        <f t="shared" si="2324"/>
        <v>0</v>
      </c>
      <c r="CT875" s="1385">
        <f t="shared" si="2236"/>
        <v>0</v>
      </c>
      <c r="CU875" s="1438">
        <f t="shared" si="2333"/>
        <v>0</v>
      </c>
      <c r="CV875" s="1368">
        <f t="shared" si="2333"/>
        <v>0</v>
      </c>
      <c r="CW875" s="1369">
        <f t="shared" si="2333"/>
        <v>0</v>
      </c>
      <c r="CX875" s="1369">
        <f t="shared" si="2333"/>
        <v>0</v>
      </c>
      <c r="CY875" s="1369">
        <f t="shared" si="2333"/>
        <v>0</v>
      </c>
      <c r="CZ875" s="1369">
        <f t="shared" si="2333"/>
        <v>0</v>
      </c>
      <c r="DA875" s="1369">
        <f t="shared" si="2333"/>
        <v>0</v>
      </c>
      <c r="DB875" s="1370">
        <f t="shared" si="2333"/>
        <v>0</v>
      </c>
      <c r="DC875" s="1370">
        <f t="shared" si="2333"/>
        <v>0</v>
      </c>
      <c r="DD875" s="1370">
        <f t="shared" si="2333"/>
        <v>0</v>
      </c>
      <c r="DE875" s="1369">
        <f t="shared" si="2333"/>
        <v>0</v>
      </c>
      <c r="DF875" s="1369">
        <f t="shared" si="2333"/>
        <v>0</v>
      </c>
      <c r="DG875" s="1369">
        <f t="shared" si="2333"/>
        <v>0</v>
      </c>
      <c r="DH875" s="1369">
        <f t="shared" si="2333"/>
        <v>0</v>
      </c>
      <c r="DI875" s="1369">
        <f t="shared" si="2333"/>
        <v>0</v>
      </c>
      <c r="DJ875" s="1368">
        <f t="shared" si="2325"/>
        <v>0</v>
      </c>
      <c r="DK875" s="1438">
        <f t="shared" si="2238"/>
        <v>5.9021526418786691E-3</v>
      </c>
      <c r="DL875" s="657">
        <f t="shared" si="2239"/>
        <v>17</v>
      </c>
      <c r="DM875" s="106">
        <f t="shared" si="2240"/>
        <v>17</v>
      </c>
      <c r="DN875" s="106">
        <f t="shared" si="2241"/>
        <v>17</v>
      </c>
      <c r="DO875" s="106">
        <f t="shared" si="2242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6">
        <f>SUM(B577)</f>
        <v>0</v>
      </c>
      <c r="C876" s="1136">
        <f>SUM(C577)</f>
        <v>0</v>
      </c>
      <c r="D876" s="1136">
        <f t="shared" ref="D876:R876" si="2340">SUM(D577)</f>
        <v>0</v>
      </c>
      <c r="E876" s="1136">
        <f t="shared" si="2340"/>
        <v>0</v>
      </c>
      <c r="F876" s="1136">
        <f t="shared" si="2340"/>
        <v>0</v>
      </c>
      <c r="G876" s="1136">
        <f t="shared" si="2340"/>
        <v>0</v>
      </c>
      <c r="H876" s="1136">
        <f t="shared" si="2340"/>
        <v>0</v>
      </c>
      <c r="I876" s="1136">
        <f t="shared" si="2340"/>
        <v>0</v>
      </c>
      <c r="J876" s="1136">
        <f t="shared" si="2340"/>
        <v>0</v>
      </c>
      <c r="K876" s="1136">
        <f t="shared" si="2340"/>
        <v>0</v>
      </c>
      <c r="L876" s="1136">
        <f t="shared" si="2340"/>
        <v>0</v>
      </c>
      <c r="M876" s="1136">
        <f t="shared" si="2340"/>
        <v>0</v>
      </c>
      <c r="N876" s="1136">
        <f t="shared" si="2340"/>
        <v>0</v>
      </c>
      <c r="O876" s="1136">
        <f t="shared" si="2340"/>
        <v>0</v>
      </c>
      <c r="P876" s="1136">
        <f t="shared" si="2340"/>
        <v>0</v>
      </c>
      <c r="Q876" s="1136">
        <f t="shared" si="2340"/>
        <v>0</v>
      </c>
      <c r="R876" s="1136">
        <f t="shared" si="2340"/>
        <v>0</v>
      </c>
      <c r="S876" s="815"/>
      <c r="T876" s="1136">
        <f>SUM(T577)</f>
        <v>0</v>
      </c>
      <c r="U876" s="1136">
        <f>SUM(U577)</f>
        <v>0</v>
      </c>
      <c r="V876" s="1136">
        <f t="shared" ref="V876:AJ876" si="2341">SUM(V577)</f>
        <v>0</v>
      </c>
      <c r="W876" s="1136">
        <f t="shared" si="2341"/>
        <v>0</v>
      </c>
      <c r="X876" s="1136">
        <f t="shared" si="2341"/>
        <v>0</v>
      </c>
      <c r="Y876" s="1136">
        <f t="shared" si="2341"/>
        <v>0</v>
      </c>
      <c r="Z876" s="1136">
        <f t="shared" si="2341"/>
        <v>0</v>
      </c>
      <c r="AA876" s="1136">
        <f t="shared" si="2341"/>
        <v>0</v>
      </c>
      <c r="AB876" s="1136">
        <f t="shared" si="2341"/>
        <v>0</v>
      </c>
      <c r="AC876" s="1136">
        <f t="shared" si="2341"/>
        <v>0</v>
      </c>
      <c r="AD876" s="1136">
        <f t="shared" si="2341"/>
        <v>0</v>
      </c>
      <c r="AE876" s="1136">
        <f t="shared" si="2341"/>
        <v>0</v>
      </c>
      <c r="AF876" s="1136">
        <f t="shared" si="2341"/>
        <v>0</v>
      </c>
      <c r="AG876" s="1136">
        <f t="shared" si="2341"/>
        <v>0</v>
      </c>
      <c r="AH876" s="1136">
        <f t="shared" si="2341"/>
        <v>0</v>
      </c>
      <c r="AI876" s="1136">
        <f t="shared" si="2341"/>
        <v>0</v>
      </c>
      <c r="AJ876" s="1136">
        <f t="shared" si="2341"/>
        <v>0</v>
      </c>
      <c r="AK876" s="815"/>
      <c r="AL876" s="1136">
        <f>SUM(AL577)</f>
        <v>0</v>
      </c>
      <c r="AM876" s="1136">
        <f>SUM(AM577)</f>
        <v>0</v>
      </c>
      <c r="AN876" s="1136">
        <f t="shared" ref="AN876:BB876" si="2342">SUM(AN577)</f>
        <v>0</v>
      </c>
      <c r="AO876" s="1136">
        <f t="shared" si="2342"/>
        <v>0</v>
      </c>
      <c r="AP876" s="1136">
        <f t="shared" si="2342"/>
        <v>0</v>
      </c>
      <c r="AQ876" s="1136">
        <f t="shared" si="2342"/>
        <v>0</v>
      </c>
      <c r="AR876" s="1136">
        <f t="shared" si="2342"/>
        <v>0</v>
      </c>
      <c r="AS876" s="1136">
        <f t="shared" si="2342"/>
        <v>0</v>
      </c>
      <c r="AT876" s="1136">
        <f t="shared" si="2342"/>
        <v>0</v>
      </c>
      <c r="AU876" s="1136">
        <f t="shared" si="2342"/>
        <v>0</v>
      </c>
      <c r="AV876" s="1136">
        <f t="shared" si="2342"/>
        <v>0</v>
      </c>
      <c r="AW876" s="1136">
        <f t="shared" si="2342"/>
        <v>0</v>
      </c>
      <c r="AX876" s="1136">
        <f t="shared" si="2342"/>
        <v>0</v>
      </c>
      <c r="AY876" s="1136">
        <f t="shared" si="2342"/>
        <v>0</v>
      </c>
      <c r="AZ876" s="1136">
        <f t="shared" si="2342"/>
        <v>0</v>
      </c>
      <c r="BA876" s="1136">
        <f t="shared" si="2342"/>
        <v>0</v>
      </c>
      <c r="BB876" s="1136">
        <f t="shared" si="2342"/>
        <v>0</v>
      </c>
      <c r="BC876" s="815"/>
      <c r="BD876" s="1136">
        <f>SUM(BD577)</f>
        <v>0</v>
      </c>
      <c r="BE876" s="1136">
        <f>SUM(BE577)</f>
        <v>0</v>
      </c>
      <c r="BF876" s="1136">
        <f t="shared" ref="BF876:BT876" si="2343">SUM(BF577)</f>
        <v>0</v>
      </c>
      <c r="BG876" s="1136">
        <f t="shared" si="2343"/>
        <v>0</v>
      </c>
      <c r="BH876" s="1136">
        <f t="shared" si="2343"/>
        <v>0</v>
      </c>
      <c r="BI876" s="1136">
        <f t="shared" si="2343"/>
        <v>0</v>
      </c>
      <c r="BJ876" s="1136">
        <f t="shared" si="2343"/>
        <v>0</v>
      </c>
      <c r="BK876" s="1136">
        <f t="shared" si="2343"/>
        <v>0</v>
      </c>
      <c r="BL876" s="1136">
        <f t="shared" si="2343"/>
        <v>0</v>
      </c>
      <c r="BM876" s="1136">
        <f t="shared" si="2343"/>
        <v>0</v>
      </c>
      <c r="BN876" s="1136">
        <f t="shared" si="2343"/>
        <v>0</v>
      </c>
      <c r="BO876" s="1136">
        <f t="shared" si="2343"/>
        <v>0</v>
      </c>
      <c r="BP876" s="1136">
        <f t="shared" si="2343"/>
        <v>0</v>
      </c>
      <c r="BQ876" s="1136">
        <f t="shared" si="2343"/>
        <v>0</v>
      </c>
      <c r="BR876" s="1136">
        <f t="shared" si="2343"/>
        <v>0</v>
      </c>
      <c r="BS876" s="1136">
        <f t="shared" si="2343"/>
        <v>0</v>
      </c>
      <c r="BT876" s="1136">
        <f t="shared" si="2343"/>
        <v>0</v>
      </c>
      <c r="BU876" s="815"/>
      <c r="BV876" s="1136">
        <f t="shared" ref="BV876" si="2344">SUM(BV577)</f>
        <v>0</v>
      </c>
      <c r="BW876" s="1136">
        <f t="shared" ref="BW876:BY876" si="2345">SUM(BW577)</f>
        <v>0</v>
      </c>
      <c r="BX876" s="1136">
        <f t="shared" si="2345"/>
        <v>0</v>
      </c>
      <c r="BY876" s="1136">
        <f t="shared" si="2345"/>
        <v>0</v>
      </c>
      <c r="BZ876" s="626">
        <f t="shared" si="2231"/>
        <v>0</v>
      </c>
      <c r="CA876" s="626">
        <f t="shared" si="2232"/>
        <v>0</v>
      </c>
      <c r="CB876" s="626">
        <f t="shared" si="2233"/>
        <v>0</v>
      </c>
      <c r="CC876" s="695">
        <f t="shared" si="2234"/>
        <v>0</v>
      </c>
      <c r="CD876" s="1353">
        <f t="shared" si="2332"/>
        <v>0</v>
      </c>
      <c r="CE876" s="1354">
        <f t="shared" si="2332"/>
        <v>0</v>
      </c>
      <c r="CF876" s="1355">
        <f t="shared" si="2332"/>
        <v>0</v>
      </c>
      <c r="CG876" s="1355">
        <f t="shared" si="2332"/>
        <v>0</v>
      </c>
      <c r="CH876" s="1355">
        <f t="shared" si="2332"/>
        <v>0</v>
      </c>
      <c r="CI876" s="1355">
        <f t="shared" si="2332"/>
        <v>0</v>
      </c>
      <c r="CJ876" s="1355">
        <f t="shared" si="2332"/>
        <v>0</v>
      </c>
      <c r="CK876" s="1356">
        <f t="shared" si="2332"/>
        <v>0</v>
      </c>
      <c r="CL876" s="1356">
        <f t="shared" si="2332"/>
        <v>0</v>
      </c>
      <c r="CM876" s="1356">
        <f t="shared" si="2332"/>
        <v>0</v>
      </c>
      <c r="CN876" s="1355">
        <f t="shared" si="2332"/>
        <v>0</v>
      </c>
      <c r="CO876" s="1355">
        <f t="shared" si="2332"/>
        <v>0</v>
      </c>
      <c r="CP876" s="1355">
        <f t="shared" si="2332"/>
        <v>0</v>
      </c>
      <c r="CQ876" s="1355">
        <f t="shared" si="2332"/>
        <v>0</v>
      </c>
      <c r="CR876" s="1355">
        <f t="shared" si="2332"/>
        <v>0</v>
      </c>
      <c r="CS876" s="1354">
        <f t="shared" si="2324"/>
        <v>0</v>
      </c>
      <c r="CT876" s="1385">
        <f t="shared" si="2236"/>
        <v>0</v>
      </c>
      <c r="CU876" s="1438">
        <f t="shared" si="2333"/>
        <v>0</v>
      </c>
      <c r="CV876" s="1368">
        <f t="shared" si="2333"/>
        <v>0</v>
      </c>
      <c r="CW876" s="1369">
        <f t="shared" si="2333"/>
        <v>0</v>
      </c>
      <c r="CX876" s="1369">
        <f t="shared" si="2333"/>
        <v>0</v>
      </c>
      <c r="CY876" s="1369">
        <f t="shared" si="2333"/>
        <v>0</v>
      </c>
      <c r="CZ876" s="1369">
        <f t="shared" si="2333"/>
        <v>0</v>
      </c>
      <c r="DA876" s="1369">
        <f t="shared" si="2333"/>
        <v>0</v>
      </c>
      <c r="DB876" s="1370">
        <f t="shared" si="2333"/>
        <v>0</v>
      </c>
      <c r="DC876" s="1370">
        <f t="shared" si="2333"/>
        <v>0</v>
      </c>
      <c r="DD876" s="1370">
        <f t="shared" si="2333"/>
        <v>0</v>
      </c>
      <c r="DE876" s="1369">
        <f t="shared" si="2333"/>
        <v>0</v>
      </c>
      <c r="DF876" s="1369">
        <f t="shared" si="2333"/>
        <v>0</v>
      </c>
      <c r="DG876" s="1369">
        <f t="shared" si="2333"/>
        <v>0</v>
      </c>
      <c r="DH876" s="1369">
        <f t="shared" si="2333"/>
        <v>0</v>
      </c>
      <c r="DI876" s="1369">
        <f t="shared" si="2333"/>
        <v>0</v>
      </c>
      <c r="DJ876" s="1368">
        <f t="shared" si="2325"/>
        <v>0</v>
      </c>
      <c r="DK876" s="1438">
        <f t="shared" si="2238"/>
        <v>0</v>
      </c>
      <c r="DL876" s="657">
        <f t="shared" si="2239"/>
        <v>17</v>
      </c>
      <c r="DM876" s="106">
        <f t="shared" si="2240"/>
        <v>17</v>
      </c>
      <c r="DN876" s="106">
        <f t="shared" si="2241"/>
        <v>17</v>
      </c>
      <c r="DO876" s="106">
        <f t="shared" si="2242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6">
        <f>SUM(B583)</f>
        <v>0</v>
      </c>
      <c r="C877" s="1136">
        <f>SUM(C583)</f>
        <v>0</v>
      </c>
      <c r="D877" s="1136">
        <f t="shared" ref="D877:R877" si="2346">SUM(D583)</f>
        <v>0</v>
      </c>
      <c r="E877" s="1136">
        <f t="shared" si="2346"/>
        <v>0</v>
      </c>
      <c r="F877" s="1136">
        <f t="shared" si="2346"/>
        <v>0</v>
      </c>
      <c r="G877" s="1136">
        <f t="shared" si="2346"/>
        <v>0</v>
      </c>
      <c r="H877" s="1136">
        <f t="shared" si="2346"/>
        <v>0</v>
      </c>
      <c r="I877" s="1136">
        <f t="shared" si="2346"/>
        <v>0</v>
      </c>
      <c r="J877" s="1136">
        <f t="shared" si="2346"/>
        <v>0</v>
      </c>
      <c r="K877" s="1136">
        <f t="shared" si="2346"/>
        <v>0</v>
      </c>
      <c r="L877" s="1136">
        <f t="shared" si="2346"/>
        <v>0</v>
      </c>
      <c r="M877" s="1136">
        <f t="shared" si="2346"/>
        <v>0</v>
      </c>
      <c r="N877" s="1136">
        <f t="shared" si="2346"/>
        <v>0</v>
      </c>
      <c r="O877" s="1136">
        <f t="shared" si="2346"/>
        <v>0</v>
      </c>
      <c r="P877" s="1136">
        <f t="shared" si="2346"/>
        <v>0</v>
      </c>
      <c r="Q877" s="1136">
        <f t="shared" si="2346"/>
        <v>0</v>
      </c>
      <c r="R877" s="1136">
        <f t="shared" si="2346"/>
        <v>0</v>
      </c>
      <c r="S877" s="815"/>
      <c r="T877" s="1136">
        <f>SUM(T583)</f>
        <v>0</v>
      </c>
      <c r="U877" s="1136">
        <f>SUM(U583)</f>
        <v>0</v>
      </c>
      <c r="V877" s="1136">
        <f t="shared" ref="V877:AJ877" si="2347">SUM(V583)</f>
        <v>0</v>
      </c>
      <c r="W877" s="1136">
        <f t="shared" si="2347"/>
        <v>0</v>
      </c>
      <c r="X877" s="1136">
        <f t="shared" si="2347"/>
        <v>0</v>
      </c>
      <c r="Y877" s="1136">
        <f t="shared" si="2347"/>
        <v>0</v>
      </c>
      <c r="Z877" s="1136">
        <f t="shared" si="2347"/>
        <v>0</v>
      </c>
      <c r="AA877" s="1136">
        <f t="shared" si="2347"/>
        <v>0</v>
      </c>
      <c r="AB877" s="1136">
        <f t="shared" si="2347"/>
        <v>0</v>
      </c>
      <c r="AC877" s="1136">
        <f t="shared" si="2347"/>
        <v>0</v>
      </c>
      <c r="AD877" s="1136">
        <f t="shared" si="2347"/>
        <v>0</v>
      </c>
      <c r="AE877" s="1136">
        <f t="shared" si="2347"/>
        <v>0</v>
      </c>
      <c r="AF877" s="1136">
        <f t="shared" si="2347"/>
        <v>0</v>
      </c>
      <c r="AG877" s="1136">
        <f t="shared" si="2347"/>
        <v>0</v>
      </c>
      <c r="AH877" s="1136">
        <f t="shared" si="2347"/>
        <v>0</v>
      </c>
      <c r="AI877" s="1136">
        <f t="shared" si="2347"/>
        <v>0</v>
      </c>
      <c r="AJ877" s="1136">
        <f t="shared" si="2347"/>
        <v>0</v>
      </c>
      <c r="AK877" s="815"/>
      <c r="AL877" s="1136">
        <f>SUM(AL583)</f>
        <v>0</v>
      </c>
      <c r="AM877" s="1136">
        <f>SUM(AM583)</f>
        <v>0</v>
      </c>
      <c r="AN877" s="1136">
        <f t="shared" ref="AN877:BB877" si="2348">SUM(AN583)</f>
        <v>0</v>
      </c>
      <c r="AO877" s="1136">
        <f t="shared" si="2348"/>
        <v>0</v>
      </c>
      <c r="AP877" s="1136">
        <f t="shared" si="2348"/>
        <v>0</v>
      </c>
      <c r="AQ877" s="1136">
        <f t="shared" si="2348"/>
        <v>0</v>
      </c>
      <c r="AR877" s="1136">
        <f t="shared" si="2348"/>
        <v>0</v>
      </c>
      <c r="AS877" s="1136">
        <f t="shared" si="2348"/>
        <v>0</v>
      </c>
      <c r="AT877" s="1136">
        <f t="shared" si="2348"/>
        <v>0</v>
      </c>
      <c r="AU877" s="1136">
        <f t="shared" si="2348"/>
        <v>0</v>
      </c>
      <c r="AV877" s="1136">
        <f t="shared" si="2348"/>
        <v>0</v>
      </c>
      <c r="AW877" s="1136">
        <f t="shared" si="2348"/>
        <v>0</v>
      </c>
      <c r="AX877" s="1136">
        <f t="shared" si="2348"/>
        <v>0</v>
      </c>
      <c r="AY877" s="1136">
        <f t="shared" si="2348"/>
        <v>0</v>
      </c>
      <c r="AZ877" s="1136">
        <f t="shared" si="2348"/>
        <v>0</v>
      </c>
      <c r="BA877" s="1136">
        <f t="shared" si="2348"/>
        <v>0</v>
      </c>
      <c r="BB877" s="1136">
        <f t="shared" si="2348"/>
        <v>0</v>
      </c>
      <c r="BC877" s="815"/>
      <c r="BD877" s="1136">
        <f>SUM(BD583)</f>
        <v>0</v>
      </c>
      <c r="BE877" s="1136">
        <f>SUM(BE583)</f>
        <v>0</v>
      </c>
      <c r="BF877" s="1136">
        <f t="shared" ref="BF877:BT877" si="2349">SUM(BF583)</f>
        <v>0</v>
      </c>
      <c r="BG877" s="1136">
        <f t="shared" si="2349"/>
        <v>0</v>
      </c>
      <c r="BH877" s="1136">
        <f t="shared" si="2349"/>
        <v>0</v>
      </c>
      <c r="BI877" s="1136">
        <f t="shared" si="2349"/>
        <v>0</v>
      </c>
      <c r="BJ877" s="1136">
        <f t="shared" si="2349"/>
        <v>0</v>
      </c>
      <c r="BK877" s="1136">
        <f t="shared" si="2349"/>
        <v>0</v>
      </c>
      <c r="BL877" s="1136">
        <f t="shared" si="2349"/>
        <v>0</v>
      </c>
      <c r="BM877" s="1136">
        <f t="shared" si="2349"/>
        <v>0</v>
      </c>
      <c r="BN877" s="1136">
        <f t="shared" si="2349"/>
        <v>0</v>
      </c>
      <c r="BO877" s="1136">
        <f t="shared" si="2349"/>
        <v>0</v>
      </c>
      <c r="BP877" s="1136">
        <f t="shared" si="2349"/>
        <v>0</v>
      </c>
      <c r="BQ877" s="1136">
        <f t="shared" si="2349"/>
        <v>0</v>
      </c>
      <c r="BR877" s="1136">
        <f t="shared" si="2349"/>
        <v>0</v>
      </c>
      <c r="BS877" s="1136">
        <f t="shared" si="2349"/>
        <v>0</v>
      </c>
      <c r="BT877" s="1136">
        <f t="shared" si="2349"/>
        <v>0</v>
      </c>
      <c r="BU877" s="815"/>
      <c r="BV877" s="1136">
        <f t="shared" ref="BV877" si="2350">SUM(BV583)</f>
        <v>0</v>
      </c>
      <c r="BW877" s="1136">
        <f t="shared" ref="BW877:BY877" si="2351">SUM(BW583)</f>
        <v>0</v>
      </c>
      <c r="BX877" s="1136">
        <f t="shared" si="2351"/>
        <v>0</v>
      </c>
      <c r="BY877" s="1136">
        <f t="shared" si="2351"/>
        <v>0</v>
      </c>
      <c r="BZ877" s="626">
        <f t="shared" si="2231"/>
        <v>0</v>
      </c>
      <c r="CA877" s="626">
        <f t="shared" si="2232"/>
        <v>0</v>
      </c>
      <c r="CB877" s="626">
        <f t="shared" si="2233"/>
        <v>0</v>
      </c>
      <c r="CC877" s="695">
        <f t="shared" si="2234"/>
        <v>0</v>
      </c>
      <c r="CD877" s="1353">
        <f t="shared" si="2332"/>
        <v>0</v>
      </c>
      <c r="CE877" s="1354">
        <f t="shared" si="2332"/>
        <v>0</v>
      </c>
      <c r="CF877" s="1355">
        <f t="shared" si="2332"/>
        <v>0</v>
      </c>
      <c r="CG877" s="1355">
        <f t="shared" si="2332"/>
        <v>0</v>
      </c>
      <c r="CH877" s="1355">
        <f t="shared" si="2332"/>
        <v>0</v>
      </c>
      <c r="CI877" s="1355">
        <f t="shared" si="2332"/>
        <v>0</v>
      </c>
      <c r="CJ877" s="1355">
        <f t="shared" si="2332"/>
        <v>0</v>
      </c>
      <c r="CK877" s="1356">
        <f t="shared" si="2332"/>
        <v>0</v>
      </c>
      <c r="CL877" s="1356">
        <f t="shared" si="2332"/>
        <v>0</v>
      </c>
      <c r="CM877" s="1356">
        <f t="shared" si="2332"/>
        <v>0</v>
      </c>
      <c r="CN877" s="1355">
        <f t="shared" si="2332"/>
        <v>0</v>
      </c>
      <c r="CO877" s="1355">
        <f t="shared" si="2332"/>
        <v>0</v>
      </c>
      <c r="CP877" s="1355">
        <f t="shared" si="2332"/>
        <v>0</v>
      </c>
      <c r="CQ877" s="1355">
        <f t="shared" si="2332"/>
        <v>0</v>
      </c>
      <c r="CR877" s="1355">
        <f t="shared" si="2332"/>
        <v>0</v>
      </c>
      <c r="CS877" s="1354">
        <f t="shared" si="2324"/>
        <v>0</v>
      </c>
      <c r="CT877" s="1385">
        <f t="shared" si="2236"/>
        <v>0</v>
      </c>
      <c r="CU877" s="1438">
        <f t="shared" si="2333"/>
        <v>0</v>
      </c>
      <c r="CV877" s="1368">
        <f t="shared" si="2333"/>
        <v>0</v>
      </c>
      <c r="CW877" s="1369">
        <f t="shared" si="2333"/>
        <v>0</v>
      </c>
      <c r="CX877" s="1369">
        <f t="shared" si="2333"/>
        <v>0</v>
      </c>
      <c r="CY877" s="1369">
        <f t="shared" si="2333"/>
        <v>0</v>
      </c>
      <c r="CZ877" s="1369">
        <f t="shared" si="2333"/>
        <v>0</v>
      </c>
      <c r="DA877" s="1369">
        <f t="shared" si="2333"/>
        <v>0</v>
      </c>
      <c r="DB877" s="1370">
        <f t="shared" si="2333"/>
        <v>0</v>
      </c>
      <c r="DC877" s="1370">
        <f t="shared" si="2333"/>
        <v>0</v>
      </c>
      <c r="DD877" s="1370">
        <f t="shared" si="2333"/>
        <v>0</v>
      </c>
      <c r="DE877" s="1369">
        <f t="shared" si="2333"/>
        <v>0</v>
      </c>
      <c r="DF877" s="1369">
        <f t="shared" si="2333"/>
        <v>0</v>
      </c>
      <c r="DG877" s="1369">
        <f t="shared" si="2333"/>
        <v>0</v>
      </c>
      <c r="DH877" s="1369">
        <f t="shared" si="2333"/>
        <v>0</v>
      </c>
      <c r="DI877" s="1369">
        <f t="shared" si="2333"/>
        <v>0</v>
      </c>
      <c r="DJ877" s="1368">
        <f t="shared" si="2325"/>
        <v>0</v>
      </c>
      <c r="DK877" s="1438">
        <f t="shared" si="2238"/>
        <v>0</v>
      </c>
      <c r="DL877" s="657">
        <f t="shared" si="2239"/>
        <v>17</v>
      </c>
      <c r="DM877" s="106">
        <f t="shared" si="2240"/>
        <v>17</v>
      </c>
      <c r="DN877" s="106">
        <f t="shared" si="2241"/>
        <v>17</v>
      </c>
      <c r="DO877" s="106">
        <f t="shared" si="2242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6">
        <f>SUM(B589)</f>
        <v>0</v>
      </c>
      <c r="C878" s="1136">
        <f>SUM(C589)</f>
        <v>0</v>
      </c>
      <c r="D878" s="1136">
        <f t="shared" ref="D878:R878" si="2352">SUM(D589)</f>
        <v>0</v>
      </c>
      <c r="E878" s="1136">
        <f t="shared" si="2352"/>
        <v>0</v>
      </c>
      <c r="F878" s="1136">
        <f t="shared" si="2352"/>
        <v>0</v>
      </c>
      <c r="G878" s="1136">
        <f t="shared" si="2352"/>
        <v>0</v>
      </c>
      <c r="H878" s="1136">
        <f t="shared" si="2352"/>
        <v>0</v>
      </c>
      <c r="I878" s="1136">
        <f t="shared" si="2352"/>
        <v>0</v>
      </c>
      <c r="J878" s="1136">
        <f t="shared" si="2352"/>
        <v>0</v>
      </c>
      <c r="K878" s="1136">
        <f t="shared" si="2352"/>
        <v>0</v>
      </c>
      <c r="L878" s="1136">
        <f t="shared" si="2352"/>
        <v>0</v>
      </c>
      <c r="M878" s="1136">
        <f t="shared" si="2352"/>
        <v>0</v>
      </c>
      <c r="N878" s="1136">
        <f t="shared" si="2352"/>
        <v>0</v>
      </c>
      <c r="O878" s="1136">
        <f t="shared" si="2352"/>
        <v>0</v>
      </c>
      <c r="P878" s="1136">
        <f t="shared" si="2352"/>
        <v>0</v>
      </c>
      <c r="Q878" s="1136">
        <f t="shared" si="2352"/>
        <v>0</v>
      </c>
      <c r="R878" s="1136">
        <f t="shared" si="2352"/>
        <v>0</v>
      </c>
      <c r="S878" s="815"/>
      <c r="T878" s="1136">
        <f>SUM(T589)</f>
        <v>0</v>
      </c>
      <c r="U878" s="1136">
        <f>SUM(U589)</f>
        <v>0</v>
      </c>
      <c r="V878" s="1136">
        <f t="shared" ref="V878:AJ878" si="2353">SUM(V589)</f>
        <v>0</v>
      </c>
      <c r="W878" s="1136">
        <f t="shared" si="2353"/>
        <v>0</v>
      </c>
      <c r="X878" s="1136">
        <f t="shared" si="2353"/>
        <v>0</v>
      </c>
      <c r="Y878" s="1136">
        <f t="shared" si="2353"/>
        <v>0</v>
      </c>
      <c r="Z878" s="1136">
        <f t="shared" si="2353"/>
        <v>0</v>
      </c>
      <c r="AA878" s="1136">
        <f t="shared" si="2353"/>
        <v>0</v>
      </c>
      <c r="AB878" s="1136">
        <f t="shared" si="2353"/>
        <v>0</v>
      </c>
      <c r="AC878" s="1136">
        <f t="shared" si="2353"/>
        <v>0</v>
      </c>
      <c r="AD878" s="1136">
        <f t="shared" si="2353"/>
        <v>0</v>
      </c>
      <c r="AE878" s="1136">
        <f t="shared" si="2353"/>
        <v>0</v>
      </c>
      <c r="AF878" s="1136">
        <f t="shared" si="2353"/>
        <v>0</v>
      </c>
      <c r="AG878" s="1136">
        <f t="shared" si="2353"/>
        <v>0</v>
      </c>
      <c r="AH878" s="1136">
        <f t="shared" si="2353"/>
        <v>0</v>
      </c>
      <c r="AI878" s="1136">
        <f t="shared" si="2353"/>
        <v>0</v>
      </c>
      <c r="AJ878" s="1136">
        <f t="shared" si="2353"/>
        <v>0</v>
      </c>
      <c r="AK878" s="815"/>
      <c r="AL878" s="1136">
        <f>SUM(AL589)</f>
        <v>0</v>
      </c>
      <c r="AM878" s="1136">
        <f>SUM(AM589)</f>
        <v>0</v>
      </c>
      <c r="AN878" s="1136">
        <f t="shared" ref="AN878:BB878" si="2354">SUM(AN589)</f>
        <v>0</v>
      </c>
      <c r="AO878" s="1136">
        <f t="shared" si="2354"/>
        <v>0</v>
      </c>
      <c r="AP878" s="1136">
        <f t="shared" si="2354"/>
        <v>0</v>
      </c>
      <c r="AQ878" s="1136">
        <f t="shared" si="2354"/>
        <v>0</v>
      </c>
      <c r="AR878" s="1136">
        <f t="shared" si="2354"/>
        <v>0</v>
      </c>
      <c r="AS878" s="1136">
        <f t="shared" si="2354"/>
        <v>0</v>
      </c>
      <c r="AT878" s="1136">
        <f t="shared" si="2354"/>
        <v>0</v>
      </c>
      <c r="AU878" s="1136">
        <f t="shared" si="2354"/>
        <v>0</v>
      </c>
      <c r="AV878" s="1136">
        <f t="shared" si="2354"/>
        <v>0</v>
      </c>
      <c r="AW878" s="1136">
        <f t="shared" si="2354"/>
        <v>0</v>
      </c>
      <c r="AX878" s="1136">
        <f t="shared" si="2354"/>
        <v>0</v>
      </c>
      <c r="AY878" s="1136">
        <f t="shared" si="2354"/>
        <v>0</v>
      </c>
      <c r="AZ878" s="1136">
        <f t="shared" si="2354"/>
        <v>0</v>
      </c>
      <c r="BA878" s="1136">
        <f t="shared" si="2354"/>
        <v>0</v>
      </c>
      <c r="BB878" s="1136">
        <f t="shared" si="2354"/>
        <v>0</v>
      </c>
      <c r="BC878" s="815"/>
      <c r="BD878" s="1136">
        <f>SUM(BD589)</f>
        <v>0</v>
      </c>
      <c r="BE878" s="1136">
        <f>SUM(BE589)</f>
        <v>0</v>
      </c>
      <c r="BF878" s="1136">
        <f t="shared" ref="BF878:BT878" si="2355">SUM(BF589)</f>
        <v>0</v>
      </c>
      <c r="BG878" s="1136">
        <f t="shared" si="2355"/>
        <v>0</v>
      </c>
      <c r="BH878" s="1136">
        <f t="shared" si="2355"/>
        <v>0</v>
      </c>
      <c r="BI878" s="1136">
        <f t="shared" si="2355"/>
        <v>0</v>
      </c>
      <c r="BJ878" s="1136">
        <f t="shared" si="2355"/>
        <v>0</v>
      </c>
      <c r="BK878" s="1136">
        <f t="shared" si="2355"/>
        <v>0</v>
      </c>
      <c r="BL878" s="1136">
        <f t="shared" si="2355"/>
        <v>0</v>
      </c>
      <c r="BM878" s="1136">
        <f t="shared" si="2355"/>
        <v>0</v>
      </c>
      <c r="BN878" s="1136">
        <f t="shared" si="2355"/>
        <v>0</v>
      </c>
      <c r="BO878" s="1136">
        <f t="shared" si="2355"/>
        <v>0</v>
      </c>
      <c r="BP878" s="1136">
        <f t="shared" si="2355"/>
        <v>0</v>
      </c>
      <c r="BQ878" s="1136">
        <f t="shared" si="2355"/>
        <v>0</v>
      </c>
      <c r="BR878" s="1136">
        <f t="shared" si="2355"/>
        <v>0</v>
      </c>
      <c r="BS878" s="1136">
        <f t="shared" si="2355"/>
        <v>0</v>
      </c>
      <c r="BT878" s="1136">
        <f t="shared" si="2355"/>
        <v>0</v>
      </c>
      <c r="BU878" s="815"/>
      <c r="BV878" s="1136">
        <f t="shared" ref="BV878" si="2356">SUM(BV589)</f>
        <v>0</v>
      </c>
      <c r="BW878" s="1136">
        <f t="shared" ref="BW878:BY878" si="2357">SUM(BW589)</f>
        <v>0</v>
      </c>
      <c r="BX878" s="1136">
        <f t="shared" si="2357"/>
        <v>0</v>
      </c>
      <c r="BY878" s="1136">
        <f t="shared" si="2357"/>
        <v>0</v>
      </c>
      <c r="BZ878" s="626">
        <f t="shared" si="2231"/>
        <v>0</v>
      </c>
      <c r="CA878" s="626">
        <f t="shared" si="2232"/>
        <v>0</v>
      </c>
      <c r="CB878" s="626">
        <f t="shared" si="2233"/>
        <v>0</v>
      </c>
      <c r="CC878" s="695">
        <f t="shared" si="2234"/>
        <v>0</v>
      </c>
      <c r="CD878" s="1353">
        <f t="shared" si="2332"/>
        <v>0</v>
      </c>
      <c r="CE878" s="1354">
        <f t="shared" si="2332"/>
        <v>0</v>
      </c>
      <c r="CF878" s="1355">
        <f t="shared" si="2332"/>
        <v>0</v>
      </c>
      <c r="CG878" s="1355">
        <f t="shared" si="2332"/>
        <v>0</v>
      </c>
      <c r="CH878" s="1355">
        <f t="shared" si="2332"/>
        <v>0</v>
      </c>
      <c r="CI878" s="1355">
        <f t="shared" si="2332"/>
        <v>0</v>
      </c>
      <c r="CJ878" s="1355">
        <f t="shared" si="2332"/>
        <v>0</v>
      </c>
      <c r="CK878" s="1356">
        <f t="shared" si="2332"/>
        <v>0</v>
      </c>
      <c r="CL878" s="1356">
        <f t="shared" si="2332"/>
        <v>0</v>
      </c>
      <c r="CM878" s="1356">
        <f t="shared" si="2332"/>
        <v>0</v>
      </c>
      <c r="CN878" s="1355">
        <f t="shared" si="2332"/>
        <v>0</v>
      </c>
      <c r="CO878" s="1355">
        <f t="shared" si="2332"/>
        <v>0</v>
      </c>
      <c r="CP878" s="1355">
        <f t="shared" si="2332"/>
        <v>0</v>
      </c>
      <c r="CQ878" s="1355">
        <f t="shared" si="2332"/>
        <v>0</v>
      </c>
      <c r="CR878" s="1355">
        <f t="shared" si="2332"/>
        <v>0</v>
      </c>
      <c r="CS878" s="1354">
        <f t="shared" si="2324"/>
        <v>0</v>
      </c>
      <c r="CT878" s="1385">
        <f t="shared" si="2236"/>
        <v>0</v>
      </c>
      <c r="CU878" s="1438">
        <f t="shared" si="2333"/>
        <v>0</v>
      </c>
      <c r="CV878" s="1368">
        <f t="shared" si="2333"/>
        <v>0</v>
      </c>
      <c r="CW878" s="1369">
        <f t="shared" si="2333"/>
        <v>0</v>
      </c>
      <c r="CX878" s="1369">
        <f t="shared" si="2333"/>
        <v>0</v>
      </c>
      <c r="CY878" s="1369">
        <f t="shared" si="2333"/>
        <v>0</v>
      </c>
      <c r="CZ878" s="1369">
        <f t="shared" si="2333"/>
        <v>0</v>
      </c>
      <c r="DA878" s="1369">
        <f t="shared" si="2333"/>
        <v>0</v>
      </c>
      <c r="DB878" s="1370">
        <f t="shared" si="2333"/>
        <v>0</v>
      </c>
      <c r="DC878" s="1370">
        <f t="shared" si="2333"/>
        <v>0</v>
      </c>
      <c r="DD878" s="1370">
        <f t="shared" si="2333"/>
        <v>0</v>
      </c>
      <c r="DE878" s="1369">
        <f t="shared" si="2333"/>
        <v>0</v>
      </c>
      <c r="DF878" s="1369">
        <f t="shared" si="2333"/>
        <v>0</v>
      </c>
      <c r="DG878" s="1369">
        <f t="shared" si="2333"/>
        <v>0</v>
      </c>
      <c r="DH878" s="1369">
        <f t="shared" si="2333"/>
        <v>0</v>
      </c>
      <c r="DI878" s="1369">
        <f t="shared" si="2333"/>
        <v>0</v>
      </c>
      <c r="DJ878" s="1368">
        <f t="shared" si="2325"/>
        <v>0</v>
      </c>
      <c r="DK878" s="1438">
        <f t="shared" si="2238"/>
        <v>0</v>
      </c>
      <c r="DL878" s="657">
        <f t="shared" si="2239"/>
        <v>17</v>
      </c>
      <c r="DM878" s="106">
        <f t="shared" si="2240"/>
        <v>17</v>
      </c>
      <c r="DN878" s="106">
        <f t="shared" si="2241"/>
        <v>17</v>
      </c>
      <c r="DO878" s="106">
        <f t="shared" si="2242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58">SUM(C596)</f>
        <v>7.8571428571428577E-3</v>
      </c>
      <c r="D879" s="816">
        <f t="shared" si="2358"/>
        <v>5.876712328767123E-3</v>
      </c>
      <c r="E879" s="816">
        <f t="shared" si="2358"/>
        <v>0</v>
      </c>
      <c r="F879" s="816">
        <f t="shared" si="2358"/>
        <v>0</v>
      </c>
      <c r="G879" s="816">
        <f t="shared" si="2358"/>
        <v>5.1663405088062629E-3</v>
      </c>
      <c r="H879" s="816">
        <f t="shared" si="2358"/>
        <v>6.8884540117416827E-3</v>
      </c>
      <c r="I879" s="816">
        <f t="shared" si="2358"/>
        <v>8.5714285714285719E-3</v>
      </c>
      <c r="J879" s="816">
        <f t="shared" si="2358"/>
        <v>0</v>
      </c>
      <c r="K879" s="816">
        <f t="shared" si="2358"/>
        <v>0</v>
      </c>
      <c r="L879" s="816">
        <f t="shared" si="2358"/>
        <v>0</v>
      </c>
      <c r="M879" s="816">
        <f t="shared" si="2358"/>
        <v>0</v>
      </c>
      <c r="N879" s="816">
        <f t="shared" si="2358"/>
        <v>0</v>
      </c>
      <c r="O879" s="816">
        <f t="shared" si="2358"/>
        <v>0</v>
      </c>
      <c r="P879" s="816">
        <f t="shared" si="2358"/>
        <v>0</v>
      </c>
      <c r="Q879" s="816">
        <f t="shared" si="2358"/>
        <v>0</v>
      </c>
      <c r="R879" s="816">
        <f t="shared" si="2358"/>
        <v>0</v>
      </c>
      <c r="S879" s="815"/>
      <c r="T879" s="816">
        <f>SUM(T596)</f>
        <v>2.0148727984344423E-3</v>
      </c>
      <c r="U879" s="816">
        <f t="shared" ref="U879:AJ879" si="2359">SUM(U596)</f>
        <v>0</v>
      </c>
      <c r="V879" s="816">
        <f t="shared" si="2359"/>
        <v>2.4422700587084152E-3</v>
      </c>
      <c r="W879" s="816">
        <f t="shared" si="2359"/>
        <v>6.1996086105675131E-4</v>
      </c>
      <c r="X879" s="816">
        <f t="shared" si="2359"/>
        <v>0</v>
      </c>
      <c r="Y879" s="816">
        <f t="shared" si="2359"/>
        <v>1.8598825831702543E-3</v>
      </c>
      <c r="Z879" s="816">
        <f t="shared" si="2359"/>
        <v>2.5831702544031315E-3</v>
      </c>
      <c r="AA879" s="816">
        <f t="shared" si="2359"/>
        <v>3.0998043052837569E-3</v>
      </c>
      <c r="AB879" s="816">
        <f t="shared" si="2359"/>
        <v>0</v>
      </c>
      <c r="AC879" s="816">
        <f t="shared" si="2359"/>
        <v>0</v>
      </c>
      <c r="AD879" s="816">
        <f t="shared" si="2359"/>
        <v>0</v>
      </c>
      <c r="AE879" s="816">
        <f t="shared" si="2359"/>
        <v>0</v>
      </c>
      <c r="AF879" s="816">
        <f t="shared" si="2359"/>
        <v>0</v>
      </c>
      <c r="AG879" s="816">
        <f t="shared" si="2359"/>
        <v>0</v>
      </c>
      <c r="AH879" s="816">
        <f t="shared" si="2359"/>
        <v>0</v>
      </c>
      <c r="AI879" s="816">
        <f t="shared" si="2359"/>
        <v>0</v>
      </c>
      <c r="AJ879" s="816">
        <f t="shared" si="2359"/>
        <v>0</v>
      </c>
      <c r="AK879" s="815"/>
      <c r="AL879" s="816">
        <f>SUM(AL596)</f>
        <v>3.6529680365296802E-3</v>
      </c>
      <c r="AM879" s="816">
        <f t="shared" ref="AM879:BB879" si="2360">SUM(AM596)</f>
        <v>6.1996086105675131E-4</v>
      </c>
      <c r="AN879" s="816">
        <f t="shared" si="2360"/>
        <v>0</v>
      </c>
      <c r="AO879" s="816">
        <f t="shared" si="2360"/>
        <v>0</v>
      </c>
      <c r="AP879" s="816">
        <f t="shared" si="2360"/>
        <v>0</v>
      </c>
      <c r="AQ879" s="816">
        <f t="shared" si="2360"/>
        <v>0</v>
      </c>
      <c r="AR879" s="816">
        <f t="shared" si="2360"/>
        <v>0</v>
      </c>
      <c r="AS879" s="816">
        <f t="shared" si="2360"/>
        <v>0</v>
      </c>
      <c r="AT879" s="816">
        <f t="shared" si="2360"/>
        <v>1.343248532289628E-3</v>
      </c>
      <c r="AU879" s="816">
        <f t="shared" si="2360"/>
        <v>0</v>
      </c>
      <c r="AV879" s="816">
        <f t="shared" si="2360"/>
        <v>0</v>
      </c>
      <c r="AW879" s="816">
        <f t="shared" si="2360"/>
        <v>0</v>
      </c>
      <c r="AX879" s="816">
        <f t="shared" si="2360"/>
        <v>0</v>
      </c>
      <c r="AY879" s="816">
        <f t="shared" si="2360"/>
        <v>0</v>
      </c>
      <c r="AZ879" s="816">
        <f t="shared" si="2360"/>
        <v>0</v>
      </c>
      <c r="BA879" s="816">
        <f t="shared" si="2360"/>
        <v>0</v>
      </c>
      <c r="BB879" s="816">
        <f t="shared" si="2360"/>
        <v>0</v>
      </c>
      <c r="BC879" s="815"/>
      <c r="BD879" s="816">
        <f>SUM(BD596)</f>
        <v>7.7495107632093926E-3</v>
      </c>
      <c r="BE879" s="816">
        <f t="shared" ref="BE879:BT879" si="2361">SUM(BE596)</f>
        <v>6.4579256360078286E-4</v>
      </c>
      <c r="BF879" s="816">
        <f t="shared" si="2361"/>
        <v>0</v>
      </c>
      <c r="BG879" s="816">
        <f t="shared" si="2361"/>
        <v>0</v>
      </c>
      <c r="BH879" s="816">
        <f t="shared" si="2361"/>
        <v>0</v>
      </c>
      <c r="BI879" s="816">
        <f t="shared" si="2361"/>
        <v>0</v>
      </c>
      <c r="BJ879" s="816">
        <f t="shared" si="2361"/>
        <v>8.2661448140900189E-3</v>
      </c>
      <c r="BK879" s="816">
        <f t="shared" si="2361"/>
        <v>0</v>
      </c>
      <c r="BL879" s="816">
        <f t="shared" si="2361"/>
        <v>0</v>
      </c>
      <c r="BM879" s="816">
        <f t="shared" si="2361"/>
        <v>0</v>
      </c>
      <c r="BN879" s="816">
        <f t="shared" si="2361"/>
        <v>0</v>
      </c>
      <c r="BO879" s="816">
        <f t="shared" si="2361"/>
        <v>0</v>
      </c>
      <c r="BP879" s="816">
        <f t="shared" si="2361"/>
        <v>0</v>
      </c>
      <c r="BQ879" s="816">
        <f t="shared" si="2361"/>
        <v>0</v>
      </c>
      <c r="BR879" s="816">
        <f t="shared" si="2361"/>
        <v>0</v>
      </c>
      <c r="BS879" s="816">
        <f t="shared" si="2361"/>
        <v>0</v>
      </c>
      <c r="BT879" s="816">
        <f t="shared" si="2361"/>
        <v>0</v>
      </c>
      <c r="BU879" s="815"/>
      <c r="BV879" s="816">
        <f>SUM(BV596)</f>
        <v>3.1982107911657813E-3</v>
      </c>
      <c r="BW879" s="816">
        <f t="shared" ref="BW879:BY879" si="2362">SUM(BW596)</f>
        <v>2.4874972820178301E-3</v>
      </c>
      <c r="BX879" s="816">
        <f t="shared" si="2362"/>
        <v>2.5831702544031315E-3</v>
      </c>
      <c r="BY879" s="816">
        <f t="shared" si="2362"/>
        <v>8.2661448140900189E-3</v>
      </c>
      <c r="BZ879" s="626">
        <f t="shared" si="2231"/>
        <v>2.290671885192433E-3</v>
      </c>
      <c r="CA879" s="626">
        <f t="shared" si="2232"/>
        <v>6.3467710371819966E-4</v>
      </c>
      <c r="CB879" s="626">
        <f t="shared" si="2233"/>
        <v>1.3088062622309198E-4</v>
      </c>
      <c r="CC879" s="695">
        <f t="shared" si="2234"/>
        <v>5.5968688845401185E-4</v>
      </c>
      <c r="CD879" s="1353">
        <f t="shared" si="2332"/>
        <v>0</v>
      </c>
      <c r="CE879" s="1354">
        <f t="shared" si="2332"/>
        <v>0</v>
      </c>
      <c r="CF879" s="1355">
        <f t="shared" si="2332"/>
        <v>0</v>
      </c>
      <c r="CG879" s="1355">
        <f t="shared" si="2332"/>
        <v>0</v>
      </c>
      <c r="CH879" s="1355">
        <f t="shared" si="2332"/>
        <v>0</v>
      </c>
      <c r="CI879" s="1355">
        <f t="shared" si="2332"/>
        <v>0</v>
      </c>
      <c r="CJ879" s="1355">
        <f t="shared" si="2332"/>
        <v>0</v>
      </c>
      <c r="CK879" s="1356">
        <f t="shared" si="2332"/>
        <v>0</v>
      </c>
      <c r="CL879" s="1356">
        <f t="shared" si="2332"/>
        <v>0</v>
      </c>
      <c r="CM879" s="1356">
        <f t="shared" si="2332"/>
        <v>0</v>
      </c>
      <c r="CN879" s="1355">
        <f t="shared" si="2332"/>
        <v>0</v>
      </c>
      <c r="CO879" s="1355">
        <f t="shared" si="2332"/>
        <v>0</v>
      </c>
      <c r="CP879" s="1355">
        <f t="shared" si="2332"/>
        <v>0</v>
      </c>
      <c r="CQ879" s="1355">
        <f t="shared" si="2332"/>
        <v>0</v>
      </c>
      <c r="CR879" s="1355">
        <f t="shared" si="2332"/>
        <v>6.1996086105675131E-4</v>
      </c>
      <c r="CS879" s="1354">
        <f t="shared" si="2324"/>
        <v>1.343248532289628E-3</v>
      </c>
      <c r="CT879" s="1385">
        <f t="shared" si="2236"/>
        <v>3.6529680365296802E-3</v>
      </c>
      <c r="CU879" s="1438">
        <f t="shared" si="2333"/>
        <v>0</v>
      </c>
      <c r="CV879" s="1368">
        <f t="shared" si="2333"/>
        <v>0</v>
      </c>
      <c r="CW879" s="1369">
        <f t="shared" si="2333"/>
        <v>0</v>
      </c>
      <c r="CX879" s="1369">
        <f t="shared" si="2333"/>
        <v>0</v>
      </c>
      <c r="CY879" s="1369">
        <f t="shared" si="2333"/>
        <v>0</v>
      </c>
      <c r="CZ879" s="1369">
        <f t="shared" si="2333"/>
        <v>0</v>
      </c>
      <c r="DA879" s="1369">
        <f t="shared" si="2333"/>
        <v>0</v>
      </c>
      <c r="DB879" s="1370">
        <f t="shared" si="2333"/>
        <v>0</v>
      </c>
      <c r="DC879" s="1370">
        <f t="shared" si="2333"/>
        <v>0</v>
      </c>
      <c r="DD879" s="1370">
        <f t="shared" si="2333"/>
        <v>0</v>
      </c>
      <c r="DE879" s="1369">
        <f t="shared" si="2333"/>
        <v>0</v>
      </c>
      <c r="DF879" s="1369">
        <f t="shared" si="2333"/>
        <v>0</v>
      </c>
      <c r="DG879" s="1369">
        <f t="shared" si="2333"/>
        <v>0</v>
      </c>
      <c r="DH879" s="1369">
        <f t="shared" si="2333"/>
        <v>0</v>
      </c>
      <c r="DI879" s="1369">
        <f t="shared" si="2333"/>
        <v>6.4579256360078286E-4</v>
      </c>
      <c r="DJ879" s="1368">
        <f t="shared" si="2325"/>
        <v>7.7495107632093926E-3</v>
      </c>
      <c r="DK879" s="1438">
        <f t="shared" si="2238"/>
        <v>8.2661448140900189E-3</v>
      </c>
      <c r="DL879" s="657">
        <f t="shared" si="2239"/>
        <v>17</v>
      </c>
      <c r="DM879" s="106">
        <f t="shared" si="2240"/>
        <v>17</v>
      </c>
      <c r="DN879" s="106">
        <f t="shared" si="2241"/>
        <v>17</v>
      </c>
      <c r="DO879" s="106">
        <f t="shared" si="2242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3">SUM(C602)</f>
        <v>0</v>
      </c>
      <c r="D880" s="816">
        <f t="shared" si="2363"/>
        <v>0</v>
      </c>
      <c r="E880" s="816">
        <f t="shared" si="2363"/>
        <v>0</v>
      </c>
      <c r="F880" s="816">
        <f t="shared" si="2363"/>
        <v>0</v>
      </c>
      <c r="G880" s="816">
        <f t="shared" si="2363"/>
        <v>0</v>
      </c>
      <c r="H880" s="816">
        <f t="shared" si="2363"/>
        <v>0</v>
      </c>
      <c r="I880" s="816">
        <f t="shared" si="2363"/>
        <v>0</v>
      </c>
      <c r="J880" s="816">
        <f t="shared" si="2363"/>
        <v>0</v>
      </c>
      <c r="K880" s="816">
        <f t="shared" si="2363"/>
        <v>0</v>
      </c>
      <c r="L880" s="816">
        <f t="shared" si="2363"/>
        <v>0</v>
      </c>
      <c r="M880" s="816">
        <f t="shared" si="2363"/>
        <v>0</v>
      </c>
      <c r="N880" s="816">
        <f t="shared" si="2363"/>
        <v>0</v>
      </c>
      <c r="O880" s="816">
        <f t="shared" si="2363"/>
        <v>0</v>
      </c>
      <c r="P880" s="816">
        <f t="shared" si="2363"/>
        <v>0</v>
      </c>
      <c r="Q880" s="816">
        <f t="shared" si="2363"/>
        <v>0</v>
      </c>
      <c r="R880" s="816">
        <f t="shared" si="2363"/>
        <v>0</v>
      </c>
      <c r="S880" s="815"/>
      <c r="T880" s="816">
        <f>SUM(T602)</f>
        <v>0</v>
      </c>
      <c r="U880" s="816">
        <f t="shared" ref="U880:AJ880" si="2364">SUM(U602)</f>
        <v>0</v>
      </c>
      <c r="V880" s="816">
        <f t="shared" si="2364"/>
        <v>0</v>
      </c>
      <c r="W880" s="816">
        <f t="shared" si="2364"/>
        <v>0</v>
      </c>
      <c r="X880" s="816">
        <f t="shared" si="2364"/>
        <v>0</v>
      </c>
      <c r="Y880" s="816">
        <f t="shared" si="2364"/>
        <v>0</v>
      </c>
      <c r="Z880" s="816">
        <f t="shared" si="2364"/>
        <v>0</v>
      </c>
      <c r="AA880" s="816">
        <f t="shared" si="2364"/>
        <v>0</v>
      </c>
      <c r="AB880" s="816">
        <f t="shared" si="2364"/>
        <v>0</v>
      </c>
      <c r="AC880" s="816">
        <f t="shared" si="2364"/>
        <v>0</v>
      </c>
      <c r="AD880" s="816">
        <f t="shared" si="2364"/>
        <v>0</v>
      </c>
      <c r="AE880" s="816">
        <f t="shared" si="2364"/>
        <v>0</v>
      </c>
      <c r="AF880" s="816">
        <f t="shared" si="2364"/>
        <v>0</v>
      </c>
      <c r="AG880" s="816">
        <f t="shared" si="2364"/>
        <v>0</v>
      </c>
      <c r="AH880" s="816">
        <f t="shared" si="2364"/>
        <v>0</v>
      </c>
      <c r="AI880" s="816">
        <f t="shared" si="2364"/>
        <v>0</v>
      </c>
      <c r="AJ880" s="816">
        <f t="shared" si="2364"/>
        <v>0</v>
      </c>
      <c r="AK880" s="815"/>
      <c r="AL880" s="816">
        <f>SUM(AL602)</f>
        <v>0</v>
      </c>
      <c r="AM880" s="816">
        <f t="shared" ref="AM880:BB880" si="2365">SUM(AM602)</f>
        <v>0</v>
      </c>
      <c r="AN880" s="816">
        <f t="shared" si="2365"/>
        <v>0</v>
      </c>
      <c r="AO880" s="816">
        <f t="shared" si="2365"/>
        <v>0</v>
      </c>
      <c r="AP880" s="816">
        <f t="shared" si="2365"/>
        <v>0</v>
      </c>
      <c r="AQ880" s="816">
        <f t="shared" si="2365"/>
        <v>0</v>
      </c>
      <c r="AR880" s="816">
        <f t="shared" si="2365"/>
        <v>0</v>
      </c>
      <c r="AS880" s="816">
        <f t="shared" si="2365"/>
        <v>0</v>
      </c>
      <c r="AT880" s="816">
        <f t="shared" si="2365"/>
        <v>0</v>
      </c>
      <c r="AU880" s="816">
        <f t="shared" si="2365"/>
        <v>0</v>
      </c>
      <c r="AV880" s="816">
        <f t="shared" si="2365"/>
        <v>0</v>
      </c>
      <c r="AW880" s="816">
        <f t="shared" si="2365"/>
        <v>0</v>
      </c>
      <c r="AX880" s="816">
        <f t="shared" si="2365"/>
        <v>0</v>
      </c>
      <c r="AY880" s="816">
        <f t="shared" si="2365"/>
        <v>0</v>
      </c>
      <c r="AZ880" s="816">
        <f t="shared" si="2365"/>
        <v>0</v>
      </c>
      <c r="BA880" s="816">
        <f t="shared" si="2365"/>
        <v>0</v>
      </c>
      <c r="BB880" s="816">
        <f t="shared" si="2365"/>
        <v>0</v>
      </c>
      <c r="BC880" s="815"/>
      <c r="BD880" s="816">
        <f>SUM(BD602)</f>
        <v>0</v>
      </c>
      <c r="BE880" s="816">
        <f t="shared" ref="BE880:BT880" si="2366">SUM(BE602)</f>
        <v>0</v>
      </c>
      <c r="BF880" s="816">
        <f t="shared" si="2366"/>
        <v>0</v>
      </c>
      <c r="BG880" s="816">
        <f t="shared" si="2366"/>
        <v>0</v>
      </c>
      <c r="BH880" s="816">
        <f t="shared" si="2366"/>
        <v>0</v>
      </c>
      <c r="BI880" s="816">
        <f t="shared" si="2366"/>
        <v>0</v>
      </c>
      <c r="BJ880" s="816">
        <f t="shared" si="2366"/>
        <v>0</v>
      </c>
      <c r="BK880" s="816">
        <f t="shared" si="2366"/>
        <v>2.7266797129810827E-3</v>
      </c>
      <c r="BL880" s="816">
        <f t="shared" si="2366"/>
        <v>0</v>
      </c>
      <c r="BM880" s="816">
        <f t="shared" si="2366"/>
        <v>0</v>
      </c>
      <c r="BN880" s="816">
        <f t="shared" si="2366"/>
        <v>0</v>
      </c>
      <c r="BO880" s="816">
        <f t="shared" si="2366"/>
        <v>0</v>
      </c>
      <c r="BP880" s="816">
        <f t="shared" si="2366"/>
        <v>0</v>
      </c>
      <c r="BQ880" s="816">
        <f t="shared" si="2366"/>
        <v>0</v>
      </c>
      <c r="BR880" s="816">
        <f t="shared" si="2366"/>
        <v>0</v>
      </c>
      <c r="BS880" s="816">
        <f t="shared" si="2366"/>
        <v>0</v>
      </c>
      <c r="BT880" s="816">
        <f t="shared" si="2366"/>
        <v>0</v>
      </c>
      <c r="BU880" s="815"/>
      <c r="BV880" s="816">
        <f>SUM(BV602)</f>
        <v>0</v>
      </c>
      <c r="BW880" s="816">
        <f t="shared" ref="BW880:BY880" si="2367">SUM(BW602)</f>
        <v>0</v>
      </c>
      <c r="BX880" s="816">
        <f t="shared" si="2367"/>
        <v>0</v>
      </c>
      <c r="BY880" s="816">
        <f t="shared" si="2367"/>
        <v>0</v>
      </c>
      <c r="BZ880" s="626">
        <f t="shared" ref="BZ880:BZ885" si="2368">IF(DL880&lt;3,"",(SUM(B880:R880)-MIN(B880:R880)-MAX(B880:R880))/(DL880-2))</f>
        <v>0</v>
      </c>
      <c r="CA880" s="626">
        <f t="shared" si="2232"/>
        <v>0</v>
      </c>
      <c r="CB880" s="626">
        <f t="shared" si="2233"/>
        <v>0</v>
      </c>
      <c r="CC880" s="695">
        <f t="shared" si="2234"/>
        <v>0</v>
      </c>
      <c r="CD880" s="1353">
        <f t="shared" si="2332"/>
        <v>0</v>
      </c>
      <c r="CE880" s="1354">
        <f t="shared" si="2332"/>
        <v>0</v>
      </c>
      <c r="CF880" s="1355">
        <f t="shared" si="2332"/>
        <v>0</v>
      </c>
      <c r="CG880" s="1355">
        <f t="shared" si="2332"/>
        <v>0</v>
      </c>
      <c r="CH880" s="1355">
        <f t="shared" si="2332"/>
        <v>0</v>
      </c>
      <c r="CI880" s="1355">
        <f t="shared" si="2332"/>
        <v>0</v>
      </c>
      <c r="CJ880" s="1355">
        <f t="shared" si="2332"/>
        <v>0</v>
      </c>
      <c r="CK880" s="1356">
        <f t="shared" si="2332"/>
        <v>0</v>
      </c>
      <c r="CL880" s="1356">
        <f t="shared" si="2332"/>
        <v>0</v>
      </c>
      <c r="CM880" s="1356">
        <f t="shared" si="2332"/>
        <v>0</v>
      </c>
      <c r="CN880" s="1355">
        <f t="shared" si="2332"/>
        <v>0</v>
      </c>
      <c r="CO880" s="1355">
        <f t="shared" si="2332"/>
        <v>0</v>
      </c>
      <c r="CP880" s="1355">
        <f t="shared" si="2332"/>
        <v>0</v>
      </c>
      <c r="CQ880" s="1355">
        <f t="shared" si="2332"/>
        <v>0</v>
      </c>
      <c r="CR880" s="1355">
        <f t="shared" si="2332"/>
        <v>0</v>
      </c>
      <c r="CS880" s="1354">
        <f t="shared" si="2324"/>
        <v>0</v>
      </c>
      <c r="CT880" s="1385">
        <f t="shared" si="2236"/>
        <v>0</v>
      </c>
      <c r="CU880" s="1438">
        <f t="shared" si="2333"/>
        <v>0</v>
      </c>
      <c r="CV880" s="1368">
        <f t="shared" si="2333"/>
        <v>0</v>
      </c>
      <c r="CW880" s="1369">
        <f t="shared" si="2333"/>
        <v>0</v>
      </c>
      <c r="CX880" s="1369">
        <f t="shared" si="2333"/>
        <v>0</v>
      </c>
      <c r="CY880" s="1369">
        <f t="shared" si="2333"/>
        <v>0</v>
      </c>
      <c r="CZ880" s="1369">
        <f t="shared" si="2333"/>
        <v>0</v>
      </c>
      <c r="DA880" s="1369">
        <f t="shared" si="2333"/>
        <v>0</v>
      </c>
      <c r="DB880" s="1370">
        <f t="shared" si="2333"/>
        <v>0</v>
      </c>
      <c r="DC880" s="1370">
        <f t="shared" si="2333"/>
        <v>0</v>
      </c>
      <c r="DD880" s="1370">
        <f t="shared" si="2333"/>
        <v>0</v>
      </c>
      <c r="DE880" s="1369">
        <f t="shared" si="2333"/>
        <v>0</v>
      </c>
      <c r="DF880" s="1369">
        <f t="shared" si="2333"/>
        <v>0</v>
      </c>
      <c r="DG880" s="1369">
        <f t="shared" si="2333"/>
        <v>0</v>
      </c>
      <c r="DH880" s="1369">
        <f t="shared" si="2333"/>
        <v>0</v>
      </c>
      <c r="DI880" s="1369">
        <f t="shared" si="2333"/>
        <v>0</v>
      </c>
      <c r="DJ880" s="1368">
        <f t="shared" si="2325"/>
        <v>0</v>
      </c>
      <c r="DK880" s="1438">
        <f t="shared" si="2238"/>
        <v>2.7266797129810827E-3</v>
      </c>
      <c r="DL880" s="657">
        <f t="shared" si="2239"/>
        <v>17</v>
      </c>
      <c r="DM880" s="106">
        <f t="shared" si="2240"/>
        <v>17</v>
      </c>
      <c r="DN880" s="106">
        <f t="shared" si="2241"/>
        <v>17</v>
      </c>
      <c r="DO880" s="106">
        <f t="shared" si="2242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69">SUM(C608)</f>
        <v>2.4187866927592953E-2</v>
      </c>
      <c r="D881" s="816">
        <f t="shared" si="2369"/>
        <v>9.0704500978473577E-3</v>
      </c>
      <c r="E881" s="816">
        <f t="shared" si="2369"/>
        <v>0</v>
      </c>
      <c r="F881" s="816">
        <f t="shared" si="2369"/>
        <v>0</v>
      </c>
      <c r="G881" s="816">
        <f t="shared" si="2369"/>
        <v>4.0313111545988253E-2</v>
      </c>
      <c r="H881" s="816">
        <f t="shared" si="2369"/>
        <v>0.20156555772994131</v>
      </c>
      <c r="I881" s="816">
        <f t="shared" si="2369"/>
        <v>3.6648283223625691E-4</v>
      </c>
      <c r="J881" s="816">
        <f t="shared" si="2369"/>
        <v>1.7277047805423539E-3</v>
      </c>
      <c r="K881" s="816">
        <f t="shared" si="2369"/>
        <v>0</v>
      </c>
      <c r="L881" s="816">
        <f t="shared" si="2369"/>
        <v>0</v>
      </c>
      <c r="M881" s="816">
        <f t="shared" si="2369"/>
        <v>0</v>
      </c>
      <c r="N881" s="816">
        <f t="shared" si="2369"/>
        <v>0</v>
      </c>
      <c r="O881" s="816">
        <f t="shared" si="2369"/>
        <v>0</v>
      </c>
      <c r="P881" s="816">
        <f t="shared" si="2369"/>
        <v>0</v>
      </c>
      <c r="Q881" s="816">
        <f t="shared" si="2369"/>
        <v>0</v>
      </c>
      <c r="R881" s="816">
        <f t="shared" si="2369"/>
        <v>0</v>
      </c>
      <c r="S881" s="815"/>
      <c r="T881" s="816">
        <f>SUM(T608)</f>
        <v>3.6281800391389433E-3</v>
      </c>
      <c r="U881" s="816">
        <f t="shared" ref="U881:AJ881" si="2370">SUM(U608)</f>
        <v>0</v>
      </c>
      <c r="V881" s="816">
        <f t="shared" si="2370"/>
        <v>1.9057107276285359E-2</v>
      </c>
      <c r="W881" s="816">
        <f t="shared" si="2370"/>
        <v>4.0313111545988253E-2</v>
      </c>
      <c r="X881" s="816">
        <f t="shared" si="2370"/>
        <v>4.3538160469667318E-2</v>
      </c>
      <c r="Y881" s="816">
        <f t="shared" si="2370"/>
        <v>0.12093933463796477</v>
      </c>
      <c r="Z881" s="816">
        <f t="shared" si="2370"/>
        <v>3.6281800391389433E-3</v>
      </c>
      <c r="AA881" s="816">
        <f t="shared" si="2370"/>
        <v>2.5195694716242664E-2</v>
      </c>
      <c r="AB881" s="816">
        <f t="shared" si="2370"/>
        <v>1.7277047805423537E-2</v>
      </c>
      <c r="AC881" s="816">
        <f t="shared" si="2370"/>
        <v>0</v>
      </c>
      <c r="AD881" s="816">
        <f t="shared" si="2370"/>
        <v>0</v>
      </c>
      <c r="AE881" s="816">
        <f t="shared" si="2370"/>
        <v>0</v>
      </c>
      <c r="AF881" s="816">
        <f t="shared" si="2370"/>
        <v>0</v>
      </c>
      <c r="AG881" s="816">
        <f t="shared" si="2370"/>
        <v>0</v>
      </c>
      <c r="AH881" s="816">
        <f t="shared" si="2370"/>
        <v>0</v>
      </c>
      <c r="AI881" s="816">
        <f t="shared" si="2370"/>
        <v>0</v>
      </c>
      <c r="AJ881" s="816">
        <f t="shared" si="2370"/>
        <v>0</v>
      </c>
      <c r="AK881" s="815"/>
      <c r="AL881" s="816">
        <f>SUM(AL608)</f>
        <v>8.0626223091976503E-3</v>
      </c>
      <c r="AM881" s="816">
        <f t="shared" ref="AM881:BB881" si="2371">SUM(AM608)</f>
        <v>0.12093933463796477</v>
      </c>
      <c r="AN881" s="816">
        <f t="shared" si="2371"/>
        <v>8.958469232441835E-3</v>
      </c>
      <c r="AO881" s="816">
        <f t="shared" si="2371"/>
        <v>8.0626223091976503E-3</v>
      </c>
      <c r="AP881" s="816">
        <f t="shared" si="2371"/>
        <v>3.6281800391389433E-3</v>
      </c>
      <c r="AQ881" s="816">
        <f t="shared" si="2371"/>
        <v>0.10078277886497065</v>
      </c>
      <c r="AR881" s="816">
        <f t="shared" si="2371"/>
        <v>6.0469667318982387E-2</v>
      </c>
      <c r="AS881" s="816">
        <f t="shared" si="2371"/>
        <v>5.0391389432485327E-2</v>
      </c>
      <c r="AT881" s="816">
        <f t="shared" si="2371"/>
        <v>0.12093933463796477</v>
      </c>
      <c r="AU881" s="816">
        <f t="shared" si="2371"/>
        <v>0</v>
      </c>
      <c r="AV881" s="816">
        <f t="shared" si="2371"/>
        <v>0</v>
      </c>
      <c r="AW881" s="816">
        <f t="shared" si="2371"/>
        <v>0</v>
      </c>
      <c r="AX881" s="816">
        <f t="shared" si="2371"/>
        <v>0</v>
      </c>
      <c r="AY881" s="816">
        <f t="shared" si="2371"/>
        <v>0</v>
      </c>
      <c r="AZ881" s="816">
        <f t="shared" si="2371"/>
        <v>0</v>
      </c>
      <c r="BA881" s="816">
        <f t="shared" si="2371"/>
        <v>0</v>
      </c>
      <c r="BB881" s="816">
        <f t="shared" si="2371"/>
        <v>0</v>
      </c>
      <c r="BC881" s="815"/>
      <c r="BD881" s="816">
        <f>SUM(BD608)</f>
        <v>9.6751467710371828E-3</v>
      </c>
      <c r="BE881" s="816">
        <f t="shared" ref="BE881:BT881" si="2372">SUM(BE608)</f>
        <v>5.0391389432485327E-2</v>
      </c>
      <c r="BF881" s="816">
        <f t="shared" si="2372"/>
        <v>0</v>
      </c>
      <c r="BG881" s="816">
        <f t="shared" si="2372"/>
        <v>1.0750163078930203E-2</v>
      </c>
      <c r="BH881" s="816">
        <f t="shared" si="2372"/>
        <v>1.8324141611812846E-2</v>
      </c>
      <c r="BI881" s="816">
        <f t="shared" si="2372"/>
        <v>1.2093933463796476E-2</v>
      </c>
      <c r="BJ881" s="816">
        <f t="shared" si="2372"/>
        <v>4.8375733855185905E-2</v>
      </c>
      <c r="BK881" s="816">
        <f t="shared" si="2372"/>
        <v>2.0156555772994127E-2</v>
      </c>
      <c r="BL881" s="816">
        <f t="shared" si="2372"/>
        <v>0</v>
      </c>
      <c r="BM881" s="816">
        <f t="shared" si="2372"/>
        <v>0</v>
      </c>
      <c r="BN881" s="816">
        <f t="shared" si="2372"/>
        <v>0</v>
      </c>
      <c r="BO881" s="816">
        <f t="shared" si="2372"/>
        <v>0</v>
      </c>
      <c r="BP881" s="816">
        <f t="shared" si="2372"/>
        <v>0</v>
      </c>
      <c r="BQ881" s="816">
        <f t="shared" si="2372"/>
        <v>0</v>
      </c>
      <c r="BR881" s="816">
        <f t="shared" si="2372"/>
        <v>0</v>
      </c>
      <c r="BS881" s="816">
        <f t="shared" si="2372"/>
        <v>0</v>
      </c>
      <c r="BT881" s="816">
        <f t="shared" si="2372"/>
        <v>0</v>
      </c>
      <c r="BU881" s="815"/>
      <c r="BV881" s="816">
        <f>SUM(BV608)</f>
        <v>1.4397539837852949E-2</v>
      </c>
      <c r="BW881" s="816">
        <f t="shared" ref="BW881:BY881" si="2373">SUM(BW608)</f>
        <v>1.3437703848662753E-2</v>
      </c>
      <c r="BX881" s="816">
        <f t="shared" si="2373"/>
        <v>1.2093933463796476E-2</v>
      </c>
      <c r="BY881" s="816">
        <f t="shared" si="2373"/>
        <v>1.9350293542074366E-2</v>
      </c>
      <c r="BZ881" s="626">
        <f t="shared" si="2368"/>
        <v>6.7240873933633264E-3</v>
      </c>
      <c r="CA881" s="626">
        <f t="shared" si="2232"/>
        <v>1.017583212612567E-2</v>
      </c>
      <c r="CB881" s="626">
        <f t="shared" si="2233"/>
        <v>2.4086337609625287E-2</v>
      </c>
      <c r="CC881" s="695">
        <f t="shared" si="2234"/>
        <v>7.9583783035837817E-3</v>
      </c>
      <c r="CD881" s="1353">
        <f t="shared" si="2332"/>
        <v>0</v>
      </c>
      <c r="CE881" s="1354">
        <f t="shared" si="2332"/>
        <v>0</v>
      </c>
      <c r="CF881" s="1355">
        <f t="shared" si="2332"/>
        <v>0</v>
      </c>
      <c r="CG881" s="1355">
        <f t="shared" si="2332"/>
        <v>0</v>
      </c>
      <c r="CH881" s="1355">
        <f t="shared" si="2332"/>
        <v>0</v>
      </c>
      <c r="CI881" s="1355">
        <f t="shared" si="2332"/>
        <v>0</v>
      </c>
      <c r="CJ881" s="1355">
        <f t="shared" si="2332"/>
        <v>0</v>
      </c>
      <c r="CK881" s="1356">
        <f t="shared" si="2332"/>
        <v>0</v>
      </c>
      <c r="CL881" s="1356">
        <f t="shared" si="2332"/>
        <v>3.6281800391389433E-3</v>
      </c>
      <c r="CM881" s="1356">
        <f t="shared" si="2332"/>
        <v>8.0626223091976503E-3</v>
      </c>
      <c r="CN881" s="1355">
        <f t="shared" si="2332"/>
        <v>8.0626223091976503E-3</v>
      </c>
      <c r="CO881" s="1355">
        <f t="shared" si="2332"/>
        <v>8.958469232441835E-3</v>
      </c>
      <c r="CP881" s="1355">
        <f t="shared" si="2332"/>
        <v>5.0391389432485327E-2</v>
      </c>
      <c r="CQ881" s="1355">
        <f t="shared" si="2332"/>
        <v>6.0469667318982387E-2</v>
      </c>
      <c r="CR881" s="1355">
        <f t="shared" si="2332"/>
        <v>0.10078277886497065</v>
      </c>
      <c r="CS881" s="1354">
        <f t="shared" si="2324"/>
        <v>0.12093933463796477</v>
      </c>
      <c r="CT881" s="1385">
        <f t="shared" si="2236"/>
        <v>0.12093933463796477</v>
      </c>
      <c r="CU881" s="1438">
        <f t="shared" si="2333"/>
        <v>0</v>
      </c>
      <c r="CV881" s="1368">
        <f t="shared" si="2333"/>
        <v>0</v>
      </c>
      <c r="CW881" s="1369">
        <f t="shared" si="2333"/>
        <v>0</v>
      </c>
      <c r="CX881" s="1369">
        <f t="shared" si="2333"/>
        <v>0</v>
      </c>
      <c r="CY881" s="1369">
        <f t="shared" si="2333"/>
        <v>0</v>
      </c>
      <c r="CZ881" s="1369">
        <f t="shared" si="2333"/>
        <v>0</v>
      </c>
      <c r="DA881" s="1369">
        <f t="shared" si="2333"/>
        <v>0</v>
      </c>
      <c r="DB881" s="1370">
        <f t="shared" si="2333"/>
        <v>0</v>
      </c>
      <c r="DC881" s="1370">
        <f t="shared" si="2333"/>
        <v>0</v>
      </c>
      <c r="DD881" s="1370">
        <f t="shared" si="2333"/>
        <v>0</v>
      </c>
      <c r="DE881" s="1369">
        <f t="shared" si="2333"/>
        <v>9.6751467710371828E-3</v>
      </c>
      <c r="DF881" s="1369">
        <f t="shared" si="2333"/>
        <v>1.0750163078930203E-2</v>
      </c>
      <c r="DG881" s="1369">
        <f t="shared" si="2333"/>
        <v>1.2093933463796476E-2</v>
      </c>
      <c r="DH881" s="1369">
        <f t="shared" si="2333"/>
        <v>1.8324141611812846E-2</v>
      </c>
      <c r="DI881" s="1369">
        <f t="shared" si="2333"/>
        <v>2.0156555772994127E-2</v>
      </c>
      <c r="DJ881" s="1368">
        <f t="shared" si="2325"/>
        <v>4.8375733855185905E-2</v>
      </c>
      <c r="DK881" s="1438">
        <f t="shared" si="2238"/>
        <v>5.0391389432485327E-2</v>
      </c>
      <c r="DL881" s="657">
        <f t="shared" si="2239"/>
        <v>17</v>
      </c>
      <c r="DM881" s="106">
        <f t="shared" si="2240"/>
        <v>17</v>
      </c>
      <c r="DN881" s="106">
        <f t="shared" si="2241"/>
        <v>17</v>
      </c>
      <c r="DO881" s="106">
        <f t="shared" si="2242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4">SUM(C614)</f>
        <v>0</v>
      </c>
      <c r="D882" s="816">
        <f t="shared" si="2374"/>
        <v>0</v>
      </c>
      <c r="E882" s="816">
        <f t="shared" si="2374"/>
        <v>0</v>
      </c>
      <c r="F882" s="816">
        <f t="shared" si="2374"/>
        <v>0</v>
      </c>
      <c r="G882" s="816">
        <f t="shared" si="2374"/>
        <v>9.8630136986301367E-4</v>
      </c>
      <c r="H882" s="816">
        <f t="shared" si="2374"/>
        <v>0</v>
      </c>
      <c r="I882" s="816">
        <f t="shared" si="2374"/>
        <v>0</v>
      </c>
      <c r="J882" s="816">
        <f t="shared" si="2374"/>
        <v>0</v>
      </c>
      <c r="K882" s="816">
        <f t="shared" si="2374"/>
        <v>0</v>
      </c>
      <c r="L882" s="816">
        <f t="shared" si="2374"/>
        <v>0</v>
      </c>
      <c r="M882" s="816">
        <f t="shared" si="2374"/>
        <v>0</v>
      </c>
      <c r="N882" s="816">
        <f t="shared" si="2374"/>
        <v>0</v>
      </c>
      <c r="O882" s="816">
        <f t="shared" si="2374"/>
        <v>0</v>
      </c>
      <c r="P882" s="816">
        <f t="shared" si="2374"/>
        <v>0</v>
      </c>
      <c r="Q882" s="816">
        <f t="shared" si="2374"/>
        <v>0</v>
      </c>
      <c r="R882" s="816">
        <f t="shared" si="2374"/>
        <v>0</v>
      </c>
      <c r="S882" s="815"/>
      <c r="T882" s="816">
        <f>SUM(T614)</f>
        <v>0</v>
      </c>
      <c r="U882" s="816">
        <f t="shared" ref="U882:AJ882" si="2375">SUM(U614)</f>
        <v>0</v>
      </c>
      <c r="V882" s="816">
        <f t="shared" si="2375"/>
        <v>0</v>
      </c>
      <c r="W882" s="816">
        <f t="shared" si="2375"/>
        <v>0</v>
      </c>
      <c r="X882" s="816">
        <f t="shared" si="2375"/>
        <v>0</v>
      </c>
      <c r="Y882" s="816">
        <f t="shared" si="2375"/>
        <v>1.1287671232876712E-2</v>
      </c>
      <c r="Z882" s="816">
        <f t="shared" si="2375"/>
        <v>0</v>
      </c>
      <c r="AA882" s="816">
        <f t="shared" si="2375"/>
        <v>0</v>
      </c>
      <c r="AB882" s="816">
        <f t="shared" si="2375"/>
        <v>0</v>
      </c>
      <c r="AC882" s="816">
        <f t="shared" si="2375"/>
        <v>0</v>
      </c>
      <c r="AD882" s="816">
        <f t="shared" si="2375"/>
        <v>0</v>
      </c>
      <c r="AE882" s="816">
        <f t="shared" si="2375"/>
        <v>0</v>
      </c>
      <c r="AF882" s="816">
        <f t="shared" si="2375"/>
        <v>0</v>
      </c>
      <c r="AG882" s="816">
        <f t="shared" si="2375"/>
        <v>0</v>
      </c>
      <c r="AH882" s="816">
        <f t="shared" si="2375"/>
        <v>0</v>
      </c>
      <c r="AI882" s="816">
        <f t="shared" si="2375"/>
        <v>0</v>
      </c>
      <c r="AJ882" s="816">
        <f t="shared" si="2375"/>
        <v>0</v>
      </c>
      <c r="AK882" s="815"/>
      <c r="AL882" s="816">
        <f>SUM(AL614)</f>
        <v>0</v>
      </c>
      <c r="AM882" s="816">
        <f t="shared" ref="AM882:BB882" si="2376">SUM(AM614)</f>
        <v>0</v>
      </c>
      <c r="AN882" s="816">
        <f t="shared" si="2376"/>
        <v>0</v>
      </c>
      <c r="AO882" s="816">
        <f t="shared" si="2376"/>
        <v>0</v>
      </c>
      <c r="AP882" s="816">
        <f t="shared" si="2376"/>
        <v>0</v>
      </c>
      <c r="AQ882" s="816">
        <f t="shared" si="2376"/>
        <v>0</v>
      </c>
      <c r="AR882" s="816">
        <f t="shared" si="2376"/>
        <v>0</v>
      </c>
      <c r="AS882" s="816">
        <f t="shared" si="2376"/>
        <v>0</v>
      </c>
      <c r="AT882" s="816">
        <f t="shared" si="2376"/>
        <v>0</v>
      </c>
      <c r="AU882" s="816">
        <f t="shared" si="2376"/>
        <v>0</v>
      </c>
      <c r="AV882" s="816">
        <f t="shared" si="2376"/>
        <v>0</v>
      </c>
      <c r="AW882" s="816">
        <f t="shared" si="2376"/>
        <v>0</v>
      </c>
      <c r="AX882" s="816">
        <f t="shared" si="2376"/>
        <v>0</v>
      </c>
      <c r="AY882" s="816">
        <f t="shared" si="2376"/>
        <v>0</v>
      </c>
      <c r="AZ882" s="816">
        <f t="shared" si="2376"/>
        <v>0</v>
      </c>
      <c r="BA882" s="816">
        <f t="shared" si="2376"/>
        <v>0</v>
      </c>
      <c r="BB882" s="816">
        <f t="shared" si="2376"/>
        <v>0</v>
      </c>
      <c r="BC882" s="815"/>
      <c r="BD882" s="816">
        <f>SUM(BD614)</f>
        <v>1.2093933463796476E-2</v>
      </c>
      <c r="BE882" s="816">
        <f t="shared" ref="BE882:BT882" si="2377">SUM(BE614)</f>
        <v>6.5753424657534248E-4</v>
      </c>
      <c r="BF882" s="816">
        <f t="shared" si="2377"/>
        <v>0</v>
      </c>
      <c r="BG882" s="816">
        <f t="shared" si="2377"/>
        <v>2.6875407697325507E-2</v>
      </c>
      <c r="BH882" s="816">
        <f t="shared" si="2377"/>
        <v>0</v>
      </c>
      <c r="BI882" s="816">
        <f t="shared" si="2377"/>
        <v>0</v>
      </c>
      <c r="BJ882" s="816">
        <f t="shared" si="2377"/>
        <v>0</v>
      </c>
      <c r="BK882" s="816">
        <f t="shared" si="2377"/>
        <v>6.0469667318982382E-3</v>
      </c>
      <c r="BL882" s="816">
        <f t="shared" si="2377"/>
        <v>0</v>
      </c>
      <c r="BM882" s="816">
        <f t="shared" si="2377"/>
        <v>0</v>
      </c>
      <c r="BN882" s="816">
        <f t="shared" si="2377"/>
        <v>0</v>
      </c>
      <c r="BO882" s="816">
        <f t="shared" si="2377"/>
        <v>0</v>
      </c>
      <c r="BP882" s="816">
        <f t="shared" si="2377"/>
        <v>0</v>
      </c>
      <c r="BQ882" s="816">
        <f t="shared" si="2377"/>
        <v>0</v>
      </c>
      <c r="BR882" s="816">
        <f t="shared" si="2377"/>
        <v>0</v>
      </c>
      <c r="BS882" s="816">
        <f t="shared" si="2377"/>
        <v>0</v>
      </c>
      <c r="BT882" s="816">
        <f t="shared" si="2377"/>
        <v>0</v>
      </c>
      <c r="BU882" s="815"/>
      <c r="BV882" s="816">
        <f>SUM(BV614)</f>
        <v>0</v>
      </c>
      <c r="BW882" s="816">
        <f t="shared" ref="BW882:BY882" si="2378">SUM(BW614)</f>
        <v>0</v>
      </c>
      <c r="BX882" s="816">
        <f t="shared" si="2378"/>
        <v>0</v>
      </c>
      <c r="BY882" s="816">
        <f t="shared" si="2378"/>
        <v>2.6301369863013699E-3</v>
      </c>
      <c r="BZ882" s="626">
        <f t="shared" si="2368"/>
        <v>0</v>
      </c>
      <c r="CA882" s="626">
        <f t="shared" si="2232"/>
        <v>0</v>
      </c>
      <c r="CB882" s="626">
        <f t="shared" si="2233"/>
        <v>0</v>
      </c>
      <c r="CC882" s="695">
        <f t="shared" si="2234"/>
        <v>1.2532289628180038E-3</v>
      </c>
      <c r="CD882" s="1353">
        <f t="shared" si="2332"/>
        <v>0</v>
      </c>
      <c r="CE882" s="1354">
        <f t="shared" si="2332"/>
        <v>0</v>
      </c>
      <c r="CF882" s="1355">
        <f t="shared" si="2332"/>
        <v>0</v>
      </c>
      <c r="CG882" s="1355">
        <f t="shared" si="2332"/>
        <v>0</v>
      </c>
      <c r="CH882" s="1355">
        <f t="shared" si="2332"/>
        <v>0</v>
      </c>
      <c r="CI882" s="1355">
        <f t="shared" si="2332"/>
        <v>0</v>
      </c>
      <c r="CJ882" s="1355">
        <f t="shared" si="2332"/>
        <v>0</v>
      </c>
      <c r="CK882" s="1356">
        <f t="shared" si="2332"/>
        <v>0</v>
      </c>
      <c r="CL882" s="1356">
        <f t="shared" si="2332"/>
        <v>0</v>
      </c>
      <c r="CM882" s="1356">
        <f t="shared" si="2332"/>
        <v>0</v>
      </c>
      <c r="CN882" s="1355">
        <f t="shared" si="2332"/>
        <v>0</v>
      </c>
      <c r="CO882" s="1355">
        <f t="shared" si="2332"/>
        <v>0</v>
      </c>
      <c r="CP882" s="1355">
        <f t="shared" si="2332"/>
        <v>0</v>
      </c>
      <c r="CQ882" s="1355">
        <f t="shared" si="2332"/>
        <v>0</v>
      </c>
      <c r="CR882" s="1355">
        <f t="shared" si="2332"/>
        <v>0</v>
      </c>
      <c r="CS882" s="1354">
        <f t="shared" si="2324"/>
        <v>0</v>
      </c>
      <c r="CT882" s="1385">
        <f t="shared" si="2236"/>
        <v>0</v>
      </c>
      <c r="CU882" s="1438">
        <f t="shared" si="2333"/>
        <v>0</v>
      </c>
      <c r="CV882" s="1368">
        <f t="shared" si="2333"/>
        <v>0</v>
      </c>
      <c r="CW882" s="1369">
        <f t="shared" si="2333"/>
        <v>0</v>
      </c>
      <c r="CX882" s="1369">
        <f t="shared" si="2333"/>
        <v>0</v>
      </c>
      <c r="CY882" s="1369">
        <f t="shared" si="2333"/>
        <v>0</v>
      </c>
      <c r="CZ882" s="1369">
        <f t="shared" si="2333"/>
        <v>0</v>
      </c>
      <c r="DA882" s="1369">
        <f t="shared" si="2333"/>
        <v>0</v>
      </c>
      <c r="DB882" s="1370">
        <f t="shared" si="2333"/>
        <v>0</v>
      </c>
      <c r="DC882" s="1370">
        <f t="shared" si="2333"/>
        <v>0</v>
      </c>
      <c r="DD882" s="1370">
        <f t="shared" si="2333"/>
        <v>0</v>
      </c>
      <c r="DE882" s="1369">
        <f t="shared" si="2333"/>
        <v>0</v>
      </c>
      <c r="DF882" s="1369">
        <f t="shared" si="2333"/>
        <v>0</v>
      </c>
      <c r="DG882" s="1369">
        <f t="shared" si="2333"/>
        <v>0</v>
      </c>
      <c r="DH882" s="1369">
        <f t="shared" si="2333"/>
        <v>6.5753424657534248E-4</v>
      </c>
      <c r="DI882" s="1369">
        <f t="shared" si="2333"/>
        <v>6.0469667318982382E-3</v>
      </c>
      <c r="DJ882" s="1368">
        <f t="shared" si="2325"/>
        <v>1.2093933463796476E-2</v>
      </c>
      <c r="DK882" s="1438">
        <f t="shared" si="2238"/>
        <v>2.6875407697325507E-2</v>
      </c>
      <c r="DL882" s="657">
        <f t="shared" si="2239"/>
        <v>17</v>
      </c>
      <c r="DM882" s="106">
        <f t="shared" si="2240"/>
        <v>17</v>
      </c>
      <c r="DN882" s="106">
        <f t="shared" si="2241"/>
        <v>17</v>
      </c>
      <c r="DO882" s="106">
        <f t="shared" si="2242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79">SUM(C620)</f>
        <v>4.532289628180039E-2</v>
      </c>
      <c r="D883" s="816">
        <f t="shared" si="2379"/>
        <v>0</v>
      </c>
      <c r="E883" s="816">
        <f t="shared" si="2379"/>
        <v>0</v>
      </c>
      <c r="F883" s="816">
        <f t="shared" si="2379"/>
        <v>0</v>
      </c>
      <c r="G883" s="816">
        <f t="shared" si="2379"/>
        <v>0</v>
      </c>
      <c r="H883" s="816">
        <f t="shared" si="2379"/>
        <v>6.2948467058056096E-2</v>
      </c>
      <c r="I883" s="816">
        <f t="shared" si="2379"/>
        <v>0</v>
      </c>
      <c r="J883" s="816">
        <f t="shared" si="2379"/>
        <v>0</v>
      </c>
      <c r="K883" s="816">
        <f t="shared" si="2379"/>
        <v>0</v>
      </c>
      <c r="L883" s="816">
        <f t="shared" si="2379"/>
        <v>0</v>
      </c>
      <c r="M883" s="816">
        <f t="shared" si="2379"/>
        <v>0</v>
      </c>
      <c r="N883" s="816">
        <f t="shared" si="2379"/>
        <v>0</v>
      </c>
      <c r="O883" s="816">
        <f t="shared" si="2379"/>
        <v>0</v>
      </c>
      <c r="P883" s="816">
        <f t="shared" si="2379"/>
        <v>0</v>
      </c>
      <c r="Q883" s="816">
        <f t="shared" si="2379"/>
        <v>0</v>
      </c>
      <c r="R883" s="816">
        <f t="shared" si="2379"/>
        <v>0</v>
      </c>
      <c r="S883" s="815"/>
      <c r="T883" s="816">
        <f>SUM(T620)</f>
        <v>0</v>
      </c>
      <c r="U883" s="816">
        <f t="shared" ref="U883:AJ883" si="2380">SUM(U620)</f>
        <v>3.7769080234833661E-3</v>
      </c>
      <c r="V883" s="816">
        <f t="shared" si="2380"/>
        <v>3.7082369685109418E-2</v>
      </c>
      <c r="W883" s="816">
        <f t="shared" si="2380"/>
        <v>0</v>
      </c>
      <c r="X883" s="816">
        <f t="shared" si="2380"/>
        <v>0</v>
      </c>
      <c r="Y883" s="816">
        <f t="shared" si="2380"/>
        <v>0</v>
      </c>
      <c r="Z883" s="816">
        <f t="shared" si="2380"/>
        <v>0</v>
      </c>
      <c r="AA883" s="816">
        <f t="shared" si="2380"/>
        <v>0</v>
      </c>
      <c r="AB883" s="816">
        <f t="shared" si="2380"/>
        <v>0</v>
      </c>
      <c r="AC883" s="816">
        <f t="shared" si="2380"/>
        <v>0</v>
      </c>
      <c r="AD883" s="816">
        <f t="shared" si="2380"/>
        <v>0</v>
      </c>
      <c r="AE883" s="816">
        <f t="shared" si="2380"/>
        <v>0</v>
      </c>
      <c r="AF883" s="816">
        <f t="shared" si="2380"/>
        <v>0</v>
      </c>
      <c r="AG883" s="816">
        <f t="shared" si="2380"/>
        <v>0</v>
      </c>
      <c r="AH883" s="816">
        <f t="shared" si="2380"/>
        <v>0</v>
      </c>
      <c r="AI883" s="816">
        <f t="shared" si="2380"/>
        <v>0</v>
      </c>
      <c r="AJ883" s="816">
        <f t="shared" si="2380"/>
        <v>0</v>
      </c>
      <c r="AK883" s="815"/>
      <c r="AL883" s="816">
        <f>SUM(AL620)</f>
        <v>0</v>
      </c>
      <c r="AM883" s="816">
        <f t="shared" ref="AM883:BB883" si="2381">SUM(AM620)</f>
        <v>2.6438356164383562E-2</v>
      </c>
      <c r="AN883" s="816">
        <f t="shared" si="2381"/>
        <v>0</v>
      </c>
      <c r="AO883" s="816">
        <f t="shared" si="2381"/>
        <v>0</v>
      </c>
      <c r="AP883" s="816">
        <f t="shared" si="2381"/>
        <v>0</v>
      </c>
      <c r="AQ883" s="816">
        <f t="shared" si="2381"/>
        <v>3.7769080234833663E-2</v>
      </c>
      <c r="AR883" s="816">
        <f t="shared" si="2381"/>
        <v>0.15107632093933465</v>
      </c>
      <c r="AS883" s="816">
        <f t="shared" si="2381"/>
        <v>0.18884540117416829</v>
      </c>
      <c r="AT883" s="816">
        <f t="shared" si="2381"/>
        <v>6.798434442270059E-3</v>
      </c>
      <c r="AU883" s="816">
        <f t="shared" si="2381"/>
        <v>0</v>
      </c>
      <c r="AV883" s="816">
        <f t="shared" si="2381"/>
        <v>0</v>
      </c>
      <c r="AW883" s="816">
        <f t="shared" si="2381"/>
        <v>0</v>
      </c>
      <c r="AX883" s="816">
        <f t="shared" si="2381"/>
        <v>0</v>
      </c>
      <c r="AY883" s="816">
        <f t="shared" si="2381"/>
        <v>0</v>
      </c>
      <c r="AZ883" s="816">
        <f t="shared" si="2381"/>
        <v>0</v>
      </c>
      <c r="BA883" s="816">
        <f t="shared" si="2381"/>
        <v>0</v>
      </c>
      <c r="BB883" s="816">
        <f t="shared" si="2381"/>
        <v>0</v>
      </c>
      <c r="BC883" s="815"/>
      <c r="BD883" s="816">
        <f>SUM(BD620)</f>
        <v>0</v>
      </c>
      <c r="BE883" s="816">
        <f t="shared" ref="BE883:BT883" si="2382">SUM(BE620)</f>
        <v>0</v>
      </c>
      <c r="BF883" s="816">
        <f t="shared" si="2382"/>
        <v>0</v>
      </c>
      <c r="BG883" s="816">
        <f t="shared" si="2382"/>
        <v>0</v>
      </c>
      <c r="BH883" s="816">
        <f t="shared" si="2382"/>
        <v>0</v>
      </c>
      <c r="BI883" s="816">
        <f t="shared" si="2382"/>
        <v>0</v>
      </c>
      <c r="BJ883" s="816">
        <f t="shared" si="2382"/>
        <v>6.0430528375733858E-2</v>
      </c>
      <c r="BK883" s="816">
        <f t="shared" si="2382"/>
        <v>0</v>
      </c>
      <c r="BL883" s="816">
        <f t="shared" si="2382"/>
        <v>0</v>
      </c>
      <c r="BM883" s="816">
        <f t="shared" si="2382"/>
        <v>0</v>
      </c>
      <c r="BN883" s="816">
        <f t="shared" si="2382"/>
        <v>0</v>
      </c>
      <c r="BO883" s="816">
        <f t="shared" si="2382"/>
        <v>0</v>
      </c>
      <c r="BP883" s="816">
        <f t="shared" si="2382"/>
        <v>0</v>
      </c>
      <c r="BQ883" s="816">
        <f t="shared" si="2382"/>
        <v>0</v>
      </c>
      <c r="BR883" s="816">
        <f t="shared" si="2382"/>
        <v>0</v>
      </c>
      <c r="BS883" s="816">
        <f t="shared" si="2382"/>
        <v>0</v>
      </c>
      <c r="BT883" s="816">
        <f t="shared" si="2382"/>
        <v>0</v>
      </c>
      <c r="BU883" s="815"/>
      <c r="BV883" s="816">
        <f>SUM(BV620)</f>
        <v>5.3955828906905222E-2</v>
      </c>
      <c r="BW883" s="816">
        <f t="shared" ref="BW883:BY883" si="2383">SUM(BW620)</f>
        <v>2.517938682322244E-2</v>
      </c>
      <c r="BX883" s="816">
        <f t="shared" si="2383"/>
        <v>2.2661448140900195E-2</v>
      </c>
      <c r="BY883" s="816">
        <f t="shared" si="2383"/>
        <v>0</v>
      </c>
      <c r="BZ883" s="626">
        <f t="shared" si="2368"/>
        <v>3.0215264187866925E-3</v>
      </c>
      <c r="CA883" s="626">
        <f t="shared" si="2232"/>
        <v>2.5179386823222423E-4</v>
      </c>
      <c r="CB883" s="626">
        <f t="shared" si="2233"/>
        <v>1.4805479452054795E-2</v>
      </c>
      <c r="CC883" s="695">
        <f t="shared" si="2234"/>
        <v>0</v>
      </c>
      <c r="CD883" s="1353">
        <f t="shared" si="2332"/>
        <v>0</v>
      </c>
      <c r="CE883" s="1354">
        <f t="shared" si="2332"/>
        <v>0</v>
      </c>
      <c r="CF883" s="1355">
        <f t="shared" si="2332"/>
        <v>0</v>
      </c>
      <c r="CG883" s="1355">
        <f t="shared" si="2332"/>
        <v>0</v>
      </c>
      <c r="CH883" s="1355">
        <f t="shared" si="2332"/>
        <v>0</v>
      </c>
      <c r="CI883" s="1355">
        <f t="shared" si="2332"/>
        <v>0</v>
      </c>
      <c r="CJ883" s="1355">
        <f t="shared" si="2332"/>
        <v>0</v>
      </c>
      <c r="CK883" s="1356">
        <f t="shared" si="2332"/>
        <v>0</v>
      </c>
      <c r="CL883" s="1356">
        <f t="shared" si="2332"/>
        <v>0</v>
      </c>
      <c r="CM883" s="1356">
        <f t="shared" si="2332"/>
        <v>0</v>
      </c>
      <c r="CN883" s="1355">
        <f t="shared" si="2332"/>
        <v>0</v>
      </c>
      <c r="CO883" s="1355">
        <f t="shared" si="2332"/>
        <v>0</v>
      </c>
      <c r="CP883" s="1355">
        <f t="shared" si="2332"/>
        <v>6.798434442270059E-3</v>
      </c>
      <c r="CQ883" s="1355">
        <f t="shared" si="2332"/>
        <v>2.6438356164383562E-2</v>
      </c>
      <c r="CR883" s="1355">
        <f t="shared" si="2332"/>
        <v>3.7769080234833663E-2</v>
      </c>
      <c r="CS883" s="1354">
        <f t="shared" si="2324"/>
        <v>0.15107632093933465</v>
      </c>
      <c r="CT883" s="1385">
        <f t="shared" si="2236"/>
        <v>0.18884540117416829</v>
      </c>
      <c r="CU883" s="1438">
        <f t="shared" si="2333"/>
        <v>0</v>
      </c>
      <c r="CV883" s="1368">
        <f t="shared" si="2333"/>
        <v>0</v>
      </c>
      <c r="CW883" s="1369">
        <f t="shared" si="2333"/>
        <v>0</v>
      </c>
      <c r="CX883" s="1369">
        <f t="shared" si="2333"/>
        <v>0</v>
      </c>
      <c r="CY883" s="1369">
        <f t="shared" si="2333"/>
        <v>0</v>
      </c>
      <c r="CZ883" s="1369">
        <f t="shared" si="2333"/>
        <v>0</v>
      </c>
      <c r="DA883" s="1369">
        <f t="shared" si="2333"/>
        <v>0</v>
      </c>
      <c r="DB883" s="1370">
        <f t="shared" si="2333"/>
        <v>0</v>
      </c>
      <c r="DC883" s="1370">
        <f t="shared" si="2333"/>
        <v>0</v>
      </c>
      <c r="DD883" s="1370">
        <f t="shared" si="2333"/>
        <v>0</v>
      </c>
      <c r="DE883" s="1369">
        <f t="shared" si="2333"/>
        <v>0</v>
      </c>
      <c r="DF883" s="1369">
        <f t="shared" si="2333"/>
        <v>0</v>
      </c>
      <c r="DG883" s="1369">
        <f t="shared" si="2333"/>
        <v>0</v>
      </c>
      <c r="DH883" s="1369">
        <f t="shared" si="2333"/>
        <v>0</v>
      </c>
      <c r="DI883" s="1369">
        <f t="shared" si="2333"/>
        <v>0</v>
      </c>
      <c r="DJ883" s="1368">
        <f t="shared" si="2325"/>
        <v>0</v>
      </c>
      <c r="DK883" s="1438">
        <f t="shared" si="2238"/>
        <v>6.0430528375733858E-2</v>
      </c>
      <c r="DL883" s="657">
        <f t="shared" si="2239"/>
        <v>17</v>
      </c>
      <c r="DM883" s="106">
        <f t="shared" si="2240"/>
        <v>17</v>
      </c>
      <c r="DN883" s="106">
        <f t="shared" si="2241"/>
        <v>17</v>
      </c>
      <c r="DO883" s="106">
        <f t="shared" si="2242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4">SUM(C626)</f>
        <v>0</v>
      </c>
      <c r="D884" s="816">
        <f t="shared" si="2384"/>
        <v>0</v>
      </c>
      <c r="E884" s="816">
        <f t="shared" si="2384"/>
        <v>0</v>
      </c>
      <c r="F884" s="816">
        <f t="shared" si="2384"/>
        <v>0</v>
      </c>
      <c r="G884" s="816">
        <f t="shared" si="2384"/>
        <v>0</v>
      </c>
      <c r="H884" s="816">
        <f t="shared" si="2384"/>
        <v>0</v>
      </c>
      <c r="I884" s="816">
        <f t="shared" si="2384"/>
        <v>0</v>
      </c>
      <c r="J884" s="816">
        <f t="shared" si="2384"/>
        <v>5.6863293262510483E-3</v>
      </c>
      <c r="K884" s="816">
        <f t="shared" si="2384"/>
        <v>0</v>
      </c>
      <c r="L884" s="816">
        <f t="shared" si="2384"/>
        <v>0</v>
      </c>
      <c r="M884" s="816">
        <f t="shared" si="2384"/>
        <v>0</v>
      </c>
      <c r="N884" s="816">
        <f t="shared" si="2384"/>
        <v>0</v>
      </c>
      <c r="O884" s="816">
        <f t="shared" si="2384"/>
        <v>0</v>
      </c>
      <c r="P884" s="816">
        <f t="shared" si="2384"/>
        <v>0</v>
      </c>
      <c r="Q884" s="816">
        <f t="shared" si="2384"/>
        <v>0</v>
      </c>
      <c r="R884" s="816">
        <f t="shared" si="2384"/>
        <v>0</v>
      </c>
      <c r="S884" s="815"/>
      <c r="T884" s="816">
        <f>SUM(T626)</f>
        <v>0</v>
      </c>
      <c r="U884" s="816">
        <f t="shared" ref="U884:AJ884" si="2385">SUM(U626)</f>
        <v>0</v>
      </c>
      <c r="V884" s="816">
        <f t="shared" si="2385"/>
        <v>0</v>
      </c>
      <c r="W884" s="816">
        <f t="shared" si="2385"/>
        <v>0</v>
      </c>
      <c r="X884" s="816">
        <f t="shared" si="2385"/>
        <v>0</v>
      </c>
      <c r="Y884" s="816">
        <f t="shared" si="2385"/>
        <v>6.6340508806262235E-4</v>
      </c>
      <c r="Z884" s="816">
        <f t="shared" si="2385"/>
        <v>2.6536203522504891E-2</v>
      </c>
      <c r="AA884" s="816">
        <f t="shared" si="2385"/>
        <v>5.5283757338551856E-2</v>
      </c>
      <c r="AB884" s="816">
        <f t="shared" si="2385"/>
        <v>0</v>
      </c>
      <c r="AC884" s="816">
        <f t="shared" si="2385"/>
        <v>0</v>
      </c>
      <c r="AD884" s="816">
        <f t="shared" si="2385"/>
        <v>0</v>
      </c>
      <c r="AE884" s="816">
        <f t="shared" si="2385"/>
        <v>0</v>
      </c>
      <c r="AF884" s="816">
        <f t="shared" si="2385"/>
        <v>0</v>
      </c>
      <c r="AG884" s="816">
        <f t="shared" si="2385"/>
        <v>0</v>
      </c>
      <c r="AH884" s="816">
        <f t="shared" si="2385"/>
        <v>0</v>
      </c>
      <c r="AI884" s="816">
        <f t="shared" si="2385"/>
        <v>0</v>
      </c>
      <c r="AJ884" s="816">
        <f t="shared" si="2385"/>
        <v>0</v>
      </c>
      <c r="AK884" s="815"/>
      <c r="AL884" s="816">
        <f>SUM(AL626)</f>
        <v>2.2113502935420744E-2</v>
      </c>
      <c r="AM884" s="816">
        <f t="shared" ref="AM884:BB884" si="2386">SUM(AM626)</f>
        <v>0</v>
      </c>
      <c r="AN884" s="816">
        <f t="shared" si="2386"/>
        <v>9.8282235268536636E-3</v>
      </c>
      <c r="AO884" s="816">
        <f t="shared" si="2386"/>
        <v>0</v>
      </c>
      <c r="AP884" s="816">
        <f t="shared" si="2386"/>
        <v>0</v>
      </c>
      <c r="AQ884" s="816">
        <f t="shared" si="2386"/>
        <v>1.6585127201565558E-2</v>
      </c>
      <c r="AR884" s="816">
        <f t="shared" si="2386"/>
        <v>3.3170254403131114E-3</v>
      </c>
      <c r="AS884" s="816">
        <f t="shared" si="2386"/>
        <v>0</v>
      </c>
      <c r="AT884" s="816">
        <f t="shared" si="2386"/>
        <v>0</v>
      </c>
      <c r="AU884" s="816">
        <f t="shared" si="2386"/>
        <v>0</v>
      </c>
      <c r="AV884" s="816">
        <f t="shared" si="2386"/>
        <v>0</v>
      </c>
      <c r="AW884" s="816">
        <f t="shared" si="2386"/>
        <v>0</v>
      </c>
      <c r="AX884" s="816">
        <f t="shared" si="2386"/>
        <v>0</v>
      </c>
      <c r="AY884" s="816">
        <f t="shared" si="2386"/>
        <v>0</v>
      </c>
      <c r="AZ884" s="816">
        <f t="shared" si="2386"/>
        <v>0</v>
      </c>
      <c r="BA884" s="816">
        <f t="shared" si="2386"/>
        <v>0</v>
      </c>
      <c r="BB884" s="816">
        <f t="shared" si="2386"/>
        <v>0</v>
      </c>
      <c r="BC884" s="815"/>
      <c r="BD884" s="816">
        <f>SUM(BD626)</f>
        <v>3.9804305283757335E-2</v>
      </c>
      <c r="BE884" s="816">
        <f t="shared" ref="BE884:BT884" si="2387">SUM(BE626)</f>
        <v>6.6340508806262228E-3</v>
      </c>
      <c r="BF884" s="816">
        <f t="shared" si="2387"/>
        <v>3.3170254403131115E-2</v>
      </c>
      <c r="BG884" s="816">
        <f t="shared" si="2387"/>
        <v>5.8969341161121985E-2</v>
      </c>
      <c r="BH884" s="816">
        <f t="shared" si="2387"/>
        <v>6.0309553460238391E-3</v>
      </c>
      <c r="BI884" s="816">
        <f t="shared" si="2387"/>
        <v>0</v>
      </c>
      <c r="BJ884" s="816">
        <f t="shared" si="2387"/>
        <v>5.3072407045009783E-2</v>
      </c>
      <c r="BK884" s="816">
        <f t="shared" si="2387"/>
        <v>0</v>
      </c>
      <c r="BL884" s="816">
        <f t="shared" si="2387"/>
        <v>0</v>
      </c>
      <c r="BM884" s="816">
        <f t="shared" si="2387"/>
        <v>0</v>
      </c>
      <c r="BN884" s="816">
        <f t="shared" si="2387"/>
        <v>0</v>
      </c>
      <c r="BO884" s="816">
        <f t="shared" si="2387"/>
        <v>0</v>
      </c>
      <c r="BP884" s="816">
        <f t="shared" si="2387"/>
        <v>0</v>
      </c>
      <c r="BQ884" s="816">
        <f t="shared" si="2387"/>
        <v>0</v>
      </c>
      <c r="BR884" s="816">
        <f t="shared" si="2387"/>
        <v>0</v>
      </c>
      <c r="BS884" s="816">
        <f t="shared" si="2387"/>
        <v>0</v>
      </c>
      <c r="BT884" s="816">
        <f t="shared" si="2387"/>
        <v>0</v>
      </c>
      <c r="BU884" s="815"/>
      <c r="BV884" s="816">
        <f>SUM(BV626)</f>
        <v>5.6863293262510483E-3</v>
      </c>
      <c r="BW884" s="816">
        <f t="shared" ref="BW884:BY884" si="2388">SUM(BW626)</f>
        <v>2.9484670580560993E-2</v>
      </c>
      <c r="BX884" s="816">
        <f t="shared" si="2388"/>
        <v>2.6536203522504891E-2</v>
      </c>
      <c r="BY884" s="816">
        <f t="shared" si="2388"/>
        <v>2.6536203522504891E-2</v>
      </c>
      <c r="BZ884" s="626">
        <f t="shared" si="2368"/>
        <v>0</v>
      </c>
      <c r="CA884" s="626">
        <f t="shared" si="2232"/>
        <v>1.8133072407045009E-3</v>
      </c>
      <c r="CB884" s="626">
        <f t="shared" si="2233"/>
        <v>1.9820250779154888E-3</v>
      </c>
      <c r="CC884" s="695">
        <f t="shared" si="2234"/>
        <v>9.2474648639032202E-3</v>
      </c>
      <c r="CD884" s="1353">
        <f t="shared" si="2332"/>
        <v>0</v>
      </c>
      <c r="CE884" s="1354">
        <f t="shared" si="2332"/>
        <v>0</v>
      </c>
      <c r="CF884" s="1355">
        <f t="shared" si="2332"/>
        <v>0</v>
      </c>
      <c r="CG884" s="1355">
        <f t="shared" si="2332"/>
        <v>0</v>
      </c>
      <c r="CH884" s="1355">
        <f t="shared" si="2332"/>
        <v>0</v>
      </c>
      <c r="CI884" s="1355">
        <f t="shared" si="2332"/>
        <v>0</v>
      </c>
      <c r="CJ884" s="1355">
        <f t="shared" si="2332"/>
        <v>0</v>
      </c>
      <c r="CK884" s="1356">
        <f t="shared" si="2332"/>
        <v>0</v>
      </c>
      <c r="CL884" s="1356">
        <f t="shared" si="2332"/>
        <v>0</v>
      </c>
      <c r="CM884" s="1356">
        <f t="shared" si="2332"/>
        <v>0</v>
      </c>
      <c r="CN884" s="1355">
        <f t="shared" si="2332"/>
        <v>0</v>
      </c>
      <c r="CO884" s="1355">
        <f t="shared" si="2332"/>
        <v>0</v>
      </c>
      <c r="CP884" s="1355">
        <f t="shared" si="2332"/>
        <v>0</v>
      </c>
      <c r="CQ884" s="1355">
        <f t="shared" si="2332"/>
        <v>3.3170254403131114E-3</v>
      </c>
      <c r="CR884" s="1355">
        <f t="shared" si="2332"/>
        <v>9.8282235268536636E-3</v>
      </c>
      <c r="CS884" s="1354">
        <f t="shared" si="2324"/>
        <v>1.6585127201565558E-2</v>
      </c>
      <c r="CT884" s="1385">
        <f t="shared" si="2236"/>
        <v>2.2113502935420744E-2</v>
      </c>
      <c r="CU884" s="1438">
        <f t="shared" si="2333"/>
        <v>0</v>
      </c>
      <c r="CV884" s="1368">
        <f t="shared" si="2333"/>
        <v>0</v>
      </c>
      <c r="CW884" s="1369">
        <f t="shared" si="2333"/>
        <v>0</v>
      </c>
      <c r="CX884" s="1369">
        <f t="shared" si="2333"/>
        <v>0</v>
      </c>
      <c r="CY884" s="1369">
        <f t="shared" si="2333"/>
        <v>0</v>
      </c>
      <c r="CZ884" s="1369">
        <f t="shared" si="2333"/>
        <v>0</v>
      </c>
      <c r="DA884" s="1369">
        <f t="shared" si="2333"/>
        <v>0</v>
      </c>
      <c r="DB884" s="1370">
        <f t="shared" si="2333"/>
        <v>0</v>
      </c>
      <c r="DC884" s="1370">
        <f t="shared" si="2333"/>
        <v>0</v>
      </c>
      <c r="DD884" s="1370">
        <f t="shared" si="2333"/>
        <v>0</v>
      </c>
      <c r="DE884" s="1369">
        <f t="shared" si="2333"/>
        <v>0</v>
      </c>
      <c r="DF884" s="1369">
        <f t="shared" si="2333"/>
        <v>6.0309553460238391E-3</v>
      </c>
      <c r="DG884" s="1369">
        <f t="shared" si="2333"/>
        <v>6.6340508806262228E-3</v>
      </c>
      <c r="DH884" s="1369">
        <f t="shared" si="2333"/>
        <v>3.3170254403131115E-2</v>
      </c>
      <c r="DI884" s="1369">
        <f t="shared" si="2333"/>
        <v>3.9804305283757335E-2</v>
      </c>
      <c r="DJ884" s="1368">
        <f t="shared" si="2325"/>
        <v>5.3072407045009783E-2</v>
      </c>
      <c r="DK884" s="1438">
        <f t="shared" si="2238"/>
        <v>5.8969341161121985E-2</v>
      </c>
      <c r="DL884" s="657">
        <f t="shared" si="2239"/>
        <v>17</v>
      </c>
      <c r="DM884" s="106">
        <f t="shared" si="2240"/>
        <v>17</v>
      </c>
      <c r="DN884" s="106">
        <f t="shared" si="2241"/>
        <v>17</v>
      </c>
      <c r="DO884" s="106">
        <f t="shared" si="2242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89">SUM(C632)</f>
        <v>0</v>
      </c>
      <c r="D885" s="816">
        <f t="shared" si="2389"/>
        <v>0</v>
      </c>
      <c r="E885" s="816">
        <f t="shared" si="2389"/>
        <v>0</v>
      </c>
      <c r="F885" s="816">
        <f t="shared" si="2389"/>
        <v>0</v>
      </c>
      <c r="G885" s="816">
        <f t="shared" si="2389"/>
        <v>0</v>
      </c>
      <c r="H885" s="816">
        <f t="shared" si="2389"/>
        <v>0</v>
      </c>
      <c r="I885" s="816">
        <f t="shared" si="2389"/>
        <v>0</v>
      </c>
      <c r="J885" s="816">
        <f t="shared" si="2389"/>
        <v>0</v>
      </c>
      <c r="K885" s="816">
        <f t="shared" si="2389"/>
        <v>0</v>
      </c>
      <c r="L885" s="816">
        <f t="shared" si="2389"/>
        <v>0</v>
      </c>
      <c r="M885" s="816">
        <f t="shared" si="2389"/>
        <v>0</v>
      </c>
      <c r="N885" s="816">
        <f t="shared" si="2389"/>
        <v>0</v>
      </c>
      <c r="O885" s="816">
        <f t="shared" si="2389"/>
        <v>0</v>
      </c>
      <c r="P885" s="816">
        <f t="shared" si="2389"/>
        <v>0</v>
      </c>
      <c r="Q885" s="816">
        <f t="shared" si="2389"/>
        <v>0</v>
      </c>
      <c r="R885" s="816">
        <f t="shared" si="2389"/>
        <v>0</v>
      </c>
      <c r="S885" s="815"/>
      <c r="T885" s="816">
        <f>SUM(T632)</f>
        <v>0</v>
      </c>
      <c r="U885" s="816">
        <f t="shared" ref="U885:AJ885" si="2390">SUM(U632)</f>
        <v>0</v>
      </c>
      <c r="V885" s="816">
        <f t="shared" si="2390"/>
        <v>0</v>
      </c>
      <c r="W885" s="816">
        <f t="shared" si="2390"/>
        <v>0</v>
      </c>
      <c r="X885" s="816">
        <f t="shared" si="2390"/>
        <v>0</v>
      </c>
      <c r="Y885" s="816">
        <f t="shared" si="2390"/>
        <v>0</v>
      </c>
      <c r="Z885" s="816">
        <f t="shared" si="2390"/>
        <v>0</v>
      </c>
      <c r="AA885" s="816">
        <f t="shared" si="2390"/>
        <v>0</v>
      </c>
      <c r="AB885" s="816">
        <f t="shared" si="2390"/>
        <v>0</v>
      </c>
      <c r="AC885" s="816">
        <f t="shared" si="2390"/>
        <v>0</v>
      </c>
      <c r="AD885" s="816">
        <f t="shared" si="2390"/>
        <v>0</v>
      </c>
      <c r="AE885" s="816">
        <f t="shared" si="2390"/>
        <v>0</v>
      </c>
      <c r="AF885" s="816">
        <f t="shared" si="2390"/>
        <v>0</v>
      </c>
      <c r="AG885" s="816">
        <f t="shared" si="2390"/>
        <v>0</v>
      </c>
      <c r="AH885" s="816">
        <f t="shared" si="2390"/>
        <v>0</v>
      </c>
      <c r="AI885" s="816">
        <f t="shared" si="2390"/>
        <v>0</v>
      </c>
      <c r="AJ885" s="816">
        <f t="shared" si="2390"/>
        <v>0</v>
      </c>
      <c r="AK885" s="815"/>
      <c r="AL885" s="816">
        <f>SUM(AL632)</f>
        <v>0</v>
      </c>
      <c r="AM885" s="816">
        <f t="shared" ref="AM885:BB885" si="2391">SUM(AM632)</f>
        <v>0</v>
      </c>
      <c r="AN885" s="816">
        <f t="shared" si="2391"/>
        <v>0</v>
      </c>
      <c r="AO885" s="816">
        <f t="shared" si="2391"/>
        <v>0</v>
      </c>
      <c r="AP885" s="816">
        <f t="shared" si="2391"/>
        <v>0</v>
      </c>
      <c r="AQ885" s="816">
        <f t="shared" si="2391"/>
        <v>0</v>
      </c>
      <c r="AR885" s="816">
        <f t="shared" si="2391"/>
        <v>0</v>
      </c>
      <c r="AS885" s="816">
        <f t="shared" si="2391"/>
        <v>0</v>
      </c>
      <c r="AT885" s="816">
        <f t="shared" si="2391"/>
        <v>0</v>
      </c>
      <c r="AU885" s="816">
        <f t="shared" si="2391"/>
        <v>0</v>
      </c>
      <c r="AV885" s="816">
        <f t="shared" si="2391"/>
        <v>0</v>
      </c>
      <c r="AW885" s="816">
        <f t="shared" si="2391"/>
        <v>0</v>
      </c>
      <c r="AX885" s="816">
        <f t="shared" si="2391"/>
        <v>0</v>
      </c>
      <c r="AY885" s="816">
        <f t="shared" si="2391"/>
        <v>0</v>
      </c>
      <c r="AZ885" s="816">
        <f t="shared" si="2391"/>
        <v>0</v>
      </c>
      <c r="BA885" s="816">
        <f t="shared" si="2391"/>
        <v>0</v>
      </c>
      <c r="BB885" s="816">
        <f t="shared" si="2391"/>
        <v>0</v>
      </c>
      <c r="BC885" s="815"/>
      <c r="BD885" s="816">
        <f>SUM(BD632)</f>
        <v>0</v>
      </c>
      <c r="BE885" s="816">
        <f t="shared" ref="BE885:BT885" si="2392">SUM(BE632)</f>
        <v>0</v>
      </c>
      <c r="BF885" s="816">
        <f t="shared" si="2392"/>
        <v>0</v>
      </c>
      <c r="BG885" s="816">
        <f t="shared" si="2392"/>
        <v>0</v>
      </c>
      <c r="BH885" s="816">
        <f t="shared" si="2392"/>
        <v>0</v>
      </c>
      <c r="BI885" s="816">
        <f t="shared" si="2392"/>
        <v>0</v>
      </c>
      <c r="BJ885" s="816">
        <f t="shared" si="2392"/>
        <v>0</v>
      </c>
      <c r="BK885" s="816">
        <f t="shared" si="2392"/>
        <v>0</v>
      </c>
      <c r="BL885" s="816">
        <f t="shared" si="2392"/>
        <v>0</v>
      </c>
      <c r="BM885" s="816">
        <f t="shared" si="2392"/>
        <v>0</v>
      </c>
      <c r="BN885" s="816">
        <f t="shared" si="2392"/>
        <v>0</v>
      </c>
      <c r="BO885" s="816">
        <f t="shared" si="2392"/>
        <v>0</v>
      </c>
      <c r="BP885" s="816">
        <f t="shared" si="2392"/>
        <v>0</v>
      </c>
      <c r="BQ885" s="816">
        <f t="shared" si="2392"/>
        <v>0</v>
      </c>
      <c r="BR885" s="816">
        <f t="shared" si="2392"/>
        <v>0</v>
      </c>
      <c r="BS885" s="816">
        <f t="shared" si="2392"/>
        <v>0</v>
      </c>
      <c r="BT885" s="816">
        <f t="shared" si="2392"/>
        <v>0</v>
      </c>
      <c r="BU885" s="815"/>
      <c r="BV885" s="816">
        <f>SUM(BV632)</f>
        <v>0</v>
      </c>
      <c r="BW885" s="816">
        <f t="shared" ref="BW885:BY885" si="2393">SUM(BW632)</f>
        <v>0</v>
      </c>
      <c r="BX885" s="816">
        <f t="shared" si="2393"/>
        <v>0</v>
      </c>
      <c r="BY885" s="816">
        <f t="shared" si="2393"/>
        <v>0</v>
      </c>
      <c r="BZ885" s="626">
        <f t="shared" si="2368"/>
        <v>0</v>
      </c>
      <c r="CA885" s="626">
        <f t="shared" si="2232"/>
        <v>0</v>
      </c>
      <c r="CB885" s="626">
        <f t="shared" si="2233"/>
        <v>0</v>
      </c>
      <c r="CC885" s="695">
        <f t="shared" si="2234"/>
        <v>0</v>
      </c>
      <c r="CD885" s="1353">
        <f t="shared" si="2332"/>
        <v>0</v>
      </c>
      <c r="CE885" s="1354">
        <f t="shared" si="2332"/>
        <v>0</v>
      </c>
      <c r="CF885" s="1355">
        <f t="shared" si="2332"/>
        <v>0</v>
      </c>
      <c r="CG885" s="1355">
        <f t="shared" si="2332"/>
        <v>0</v>
      </c>
      <c r="CH885" s="1355">
        <f t="shared" si="2332"/>
        <v>0</v>
      </c>
      <c r="CI885" s="1355">
        <f t="shared" si="2332"/>
        <v>0</v>
      </c>
      <c r="CJ885" s="1355">
        <f t="shared" si="2332"/>
        <v>0</v>
      </c>
      <c r="CK885" s="1356">
        <f t="shared" si="2332"/>
        <v>0</v>
      </c>
      <c r="CL885" s="1356">
        <f t="shared" si="2332"/>
        <v>0</v>
      </c>
      <c r="CM885" s="1356">
        <f t="shared" si="2332"/>
        <v>0</v>
      </c>
      <c r="CN885" s="1355">
        <f t="shared" si="2332"/>
        <v>0</v>
      </c>
      <c r="CO885" s="1355">
        <f t="shared" si="2332"/>
        <v>0</v>
      </c>
      <c r="CP885" s="1355">
        <f t="shared" si="2332"/>
        <v>0</v>
      </c>
      <c r="CQ885" s="1355">
        <f t="shared" si="2332"/>
        <v>0</v>
      </c>
      <c r="CR885" s="1355">
        <f t="shared" si="2332"/>
        <v>0</v>
      </c>
      <c r="CS885" s="1354">
        <f t="shared" si="2324"/>
        <v>0</v>
      </c>
      <c r="CT885" s="1385">
        <f t="shared" si="2236"/>
        <v>0</v>
      </c>
      <c r="CU885" s="1438">
        <f t="shared" si="2333"/>
        <v>0</v>
      </c>
      <c r="CV885" s="1368">
        <f t="shared" si="2333"/>
        <v>0</v>
      </c>
      <c r="CW885" s="1369">
        <f t="shared" si="2333"/>
        <v>0</v>
      </c>
      <c r="CX885" s="1369">
        <f t="shared" si="2333"/>
        <v>0</v>
      </c>
      <c r="CY885" s="1369">
        <f t="shared" si="2333"/>
        <v>0</v>
      </c>
      <c r="CZ885" s="1369">
        <f t="shared" si="2333"/>
        <v>0</v>
      </c>
      <c r="DA885" s="1369">
        <f t="shared" si="2333"/>
        <v>0</v>
      </c>
      <c r="DB885" s="1370">
        <f t="shared" si="2333"/>
        <v>0</v>
      </c>
      <c r="DC885" s="1370">
        <f t="shared" si="2333"/>
        <v>0</v>
      </c>
      <c r="DD885" s="1370">
        <f t="shared" si="2333"/>
        <v>0</v>
      </c>
      <c r="DE885" s="1369">
        <f t="shared" si="2333"/>
        <v>0</v>
      </c>
      <c r="DF885" s="1369">
        <f t="shared" si="2333"/>
        <v>0</v>
      </c>
      <c r="DG885" s="1369">
        <f t="shared" si="2333"/>
        <v>0</v>
      </c>
      <c r="DH885" s="1369">
        <f t="shared" si="2333"/>
        <v>0</v>
      </c>
      <c r="DI885" s="1369">
        <f t="shared" si="2333"/>
        <v>0</v>
      </c>
      <c r="DJ885" s="1368">
        <f t="shared" si="2325"/>
        <v>0</v>
      </c>
      <c r="DK885" s="1438">
        <f t="shared" si="2238"/>
        <v>0</v>
      </c>
      <c r="DL885" s="657">
        <f t="shared" si="2239"/>
        <v>17</v>
      </c>
      <c r="DM885" s="106">
        <f t="shared" si="2240"/>
        <v>17</v>
      </c>
      <c r="DN885" s="106">
        <f t="shared" si="2241"/>
        <v>17</v>
      </c>
      <c r="DO885" s="106">
        <f t="shared" si="2242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8" t="str">
        <f>$A$635</f>
        <v>Other purchase -- see Data 4</v>
      </c>
      <c r="B886" s="816">
        <f>SUM(B639)</f>
        <v>0</v>
      </c>
      <c r="C886" s="816">
        <f t="shared" ref="C886:R886" si="2394">SUM(C639)</f>
        <v>8.8360078277886496E-4</v>
      </c>
      <c r="D886" s="816">
        <f t="shared" si="2394"/>
        <v>0</v>
      </c>
      <c r="E886" s="816">
        <f t="shared" si="2394"/>
        <v>2.9571646010002174E-3</v>
      </c>
      <c r="F886" s="816">
        <f t="shared" si="2394"/>
        <v>2.2178734507501629E-3</v>
      </c>
      <c r="G886" s="816">
        <f t="shared" si="2394"/>
        <v>0</v>
      </c>
      <c r="H886" s="816">
        <f t="shared" si="2394"/>
        <v>0</v>
      </c>
      <c r="I886" s="816">
        <f t="shared" si="2394"/>
        <v>0</v>
      </c>
      <c r="J886" s="816">
        <f t="shared" si="2394"/>
        <v>8.235280961699747E-3</v>
      </c>
      <c r="K886" s="816">
        <f t="shared" si="2394"/>
        <v>0</v>
      </c>
      <c r="L886" s="816">
        <f t="shared" si="2394"/>
        <v>0</v>
      </c>
      <c r="M886" s="816">
        <f t="shared" si="2394"/>
        <v>0</v>
      </c>
      <c r="N886" s="816">
        <f t="shared" si="2394"/>
        <v>0</v>
      </c>
      <c r="O886" s="816">
        <f t="shared" si="2394"/>
        <v>0</v>
      </c>
      <c r="P886" s="816">
        <f t="shared" si="2394"/>
        <v>0</v>
      </c>
      <c r="Q886" s="816">
        <f t="shared" si="2394"/>
        <v>0</v>
      </c>
      <c r="R886" s="816">
        <f t="shared" si="2394"/>
        <v>0</v>
      </c>
      <c r="S886" s="815"/>
      <c r="T886" s="816">
        <f>SUM(T639)</f>
        <v>0</v>
      </c>
      <c r="U886" s="816">
        <f t="shared" ref="U886:AJ886" si="2395">SUM(U639)</f>
        <v>0</v>
      </c>
      <c r="V886" s="816">
        <f t="shared" si="2395"/>
        <v>3.3090197473759119E-3</v>
      </c>
      <c r="W886" s="816">
        <f t="shared" si="2395"/>
        <v>2.3320026092628832E-2</v>
      </c>
      <c r="X886" s="816">
        <f t="shared" si="2395"/>
        <v>0</v>
      </c>
      <c r="Y886" s="816">
        <f t="shared" si="2395"/>
        <v>0</v>
      </c>
      <c r="Z886" s="816">
        <f t="shared" si="2395"/>
        <v>4.3835616438356166E-4</v>
      </c>
      <c r="AA886" s="816">
        <f t="shared" si="2395"/>
        <v>0</v>
      </c>
      <c r="AB886" s="816">
        <f t="shared" si="2395"/>
        <v>0</v>
      </c>
      <c r="AC886" s="816">
        <f t="shared" si="2395"/>
        <v>0</v>
      </c>
      <c r="AD886" s="816">
        <f t="shared" si="2395"/>
        <v>0</v>
      </c>
      <c r="AE886" s="816">
        <f t="shared" si="2395"/>
        <v>0</v>
      </c>
      <c r="AF886" s="816">
        <f t="shared" si="2395"/>
        <v>0</v>
      </c>
      <c r="AG886" s="816">
        <f t="shared" si="2395"/>
        <v>0</v>
      </c>
      <c r="AH886" s="816">
        <f t="shared" si="2395"/>
        <v>0</v>
      </c>
      <c r="AI886" s="816">
        <f t="shared" si="2395"/>
        <v>0</v>
      </c>
      <c r="AJ886" s="816">
        <f t="shared" si="2395"/>
        <v>0</v>
      </c>
      <c r="AK886" s="815"/>
      <c r="AL886" s="816">
        <f>SUM(AL639)</f>
        <v>0</v>
      </c>
      <c r="AM886" s="816">
        <f t="shared" ref="AM886:BB886" si="2396">SUM(AM639)</f>
        <v>1.552511415525114E-2</v>
      </c>
      <c r="AN886" s="816">
        <f t="shared" si="2396"/>
        <v>0</v>
      </c>
      <c r="AO886" s="816">
        <f t="shared" si="2396"/>
        <v>0</v>
      </c>
      <c r="AP886" s="816">
        <f t="shared" si="2396"/>
        <v>0</v>
      </c>
      <c r="AQ886" s="816">
        <f t="shared" si="2396"/>
        <v>0</v>
      </c>
      <c r="AR886" s="816">
        <f t="shared" si="2396"/>
        <v>4.892367906066537E-4</v>
      </c>
      <c r="AS886" s="816">
        <f t="shared" si="2396"/>
        <v>0</v>
      </c>
      <c r="AT886" s="816">
        <f t="shared" si="2396"/>
        <v>2.2178734507501629E-3</v>
      </c>
      <c r="AU886" s="816">
        <f t="shared" si="2396"/>
        <v>0</v>
      </c>
      <c r="AV886" s="816">
        <f t="shared" si="2396"/>
        <v>0</v>
      </c>
      <c r="AW886" s="816">
        <f t="shared" si="2396"/>
        <v>0</v>
      </c>
      <c r="AX886" s="816">
        <f t="shared" si="2396"/>
        <v>0</v>
      </c>
      <c r="AY886" s="816">
        <f t="shared" si="2396"/>
        <v>0</v>
      </c>
      <c r="AZ886" s="816">
        <f t="shared" si="2396"/>
        <v>0</v>
      </c>
      <c r="BA886" s="816">
        <f t="shared" si="2396"/>
        <v>0</v>
      </c>
      <c r="BB886" s="816">
        <f t="shared" si="2396"/>
        <v>0</v>
      </c>
      <c r="BC886" s="815"/>
      <c r="BD886" s="816">
        <f>SUM(BD639)</f>
        <v>0</v>
      </c>
      <c r="BE886" s="816">
        <f t="shared" ref="BE886:BT886" si="2397">SUM(BE639)</f>
        <v>0</v>
      </c>
      <c r="BF886" s="816">
        <f t="shared" si="2397"/>
        <v>8.8062622309197655E-4</v>
      </c>
      <c r="BG886" s="816">
        <f t="shared" si="2397"/>
        <v>0</v>
      </c>
      <c r="BH886" s="816">
        <f t="shared" si="2397"/>
        <v>0</v>
      </c>
      <c r="BI886" s="816">
        <f t="shared" si="2397"/>
        <v>1.3943248532289627E-2</v>
      </c>
      <c r="BJ886" s="816">
        <f t="shared" si="2397"/>
        <v>0</v>
      </c>
      <c r="BK886" s="816">
        <f t="shared" si="2397"/>
        <v>4.2283105022831051E-2</v>
      </c>
      <c r="BL886" s="816">
        <f t="shared" si="2397"/>
        <v>6.0798434442270066E-2</v>
      </c>
      <c r="BM886" s="816">
        <f t="shared" si="2397"/>
        <v>0</v>
      </c>
      <c r="BN886" s="816">
        <f t="shared" si="2397"/>
        <v>0</v>
      </c>
      <c r="BO886" s="816">
        <f t="shared" si="2397"/>
        <v>0</v>
      </c>
      <c r="BP886" s="816">
        <f t="shared" si="2397"/>
        <v>0</v>
      </c>
      <c r="BQ886" s="816">
        <f t="shared" si="2397"/>
        <v>0</v>
      </c>
      <c r="BR886" s="816">
        <f t="shared" si="2397"/>
        <v>0</v>
      </c>
      <c r="BS886" s="816">
        <f t="shared" si="2397"/>
        <v>0</v>
      </c>
      <c r="BT886" s="816">
        <f t="shared" si="2397"/>
        <v>0</v>
      </c>
      <c r="BU886" s="815"/>
      <c r="BV886" s="816">
        <f>SUM(BV639)</f>
        <v>7.6041375454291302E-3</v>
      </c>
      <c r="BW886" s="816">
        <f t="shared" ref="BW886:BY886" si="2398">SUM(BW639)</f>
        <v>0</v>
      </c>
      <c r="BX886" s="816">
        <f t="shared" si="2398"/>
        <v>0</v>
      </c>
      <c r="BY886" s="816">
        <f t="shared" si="2398"/>
        <v>0</v>
      </c>
      <c r="BZ886" s="626">
        <f t="shared" si="2231"/>
        <v>4.0390925563528305E-4</v>
      </c>
      <c r="CA886" s="626">
        <f t="shared" si="2232"/>
        <v>2.4982506078396495E-4</v>
      </c>
      <c r="CB886" s="626">
        <f t="shared" si="2233"/>
        <v>1.8047401609045446E-4</v>
      </c>
      <c r="CC886" s="695">
        <f t="shared" si="2234"/>
        <v>3.8071319852141777E-3</v>
      </c>
      <c r="CD886" s="1353">
        <f t="shared" si="2332"/>
        <v>0</v>
      </c>
      <c r="CE886" s="1354">
        <f t="shared" si="2332"/>
        <v>0</v>
      </c>
      <c r="CF886" s="1355">
        <f t="shared" si="2332"/>
        <v>0</v>
      </c>
      <c r="CG886" s="1355">
        <f t="shared" si="2332"/>
        <v>0</v>
      </c>
      <c r="CH886" s="1355">
        <f t="shared" si="2332"/>
        <v>0</v>
      </c>
      <c r="CI886" s="1355">
        <f t="shared" si="2332"/>
        <v>0</v>
      </c>
      <c r="CJ886" s="1355">
        <f t="shared" si="2332"/>
        <v>0</v>
      </c>
      <c r="CK886" s="1356">
        <f t="shared" si="2332"/>
        <v>0</v>
      </c>
      <c r="CL886" s="1356">
        <f t="shared" si="2332"/>
        <v>0</v>
      </c>
      <c r="CM886" s="1356">
        <f t="shared" si="2332"/>
        <v>0</v>
      </c>
      <c r="CN886" s="1355">
        <f t="shared" si="2332"/>
        <v>0</v>
      </c>
      <c r="CO886" s="1355">
        <f t="shared" si="2332"/>
        <v>0</v>
      </c>
      <c r="CP886" s="1355">
        <f t="shared" si="2332"/>
        <v>0</v>
      </c>
      <c r="CQ886" s="1355">
        <f t="shared" si="2332"/>
        <v>0</v>
      </c>
      <c r="CR886" s="1355">
        <f t="shared" si="2332"/>
        <v>4.892367906066537E-4</v>
      </c>
      <c r="CS886" s="1354">
        <f t="shared" si="2324"/>
        <v>2.2178734507501629E-3</v>
      </c>
      <c r="CT886" s="1385">
        <f t="shared" si="2236"/>
        <v>1.552511415525114E-2</v>
      </c>
      <c r="CU886" s="1438">
        <f t="shared" si="2333"/>
        <v>0</v>
      </c>
      <c r="CV886" s="1368">
        <f t="shared" si="2333"/>
        <v>0</v>
      </c>
      <c r="CW886" s="1369">
        <f t="shared" si="2333"/>
        <v>0</v>
      </c>
      <c r="CX886" s="1369">
        <f t="shared" si="2333"/>
        <v>0</v>
      </c>
      <c r="CY886" s="1369">
        <f t="shared" si="2333"/>
        <v>0</v>
      </c>
      <c r="CZ886" s="1369">
        <f t="shared" si="2333"/>
        <v>0</v>
      </c>
      <c r="DA886" s="1369">
        <f t="shared" si="2333"/>
        <v>0</v>
      </c>
      <c r="DB886" s="1370">
        <f t="shared" si="2333"/>
        <v>0</v>
      </c>
      <c r="DC886" s="1370">
        <f t="shared" si="2333"/>
        <v>0</v>
      </c>
      <c r="DD886" s="1370">
        <f t="shared" si="2333"/>
        <v>0</v>
      </c>
      <c r="DE886" s="1369">
        <f t="shared" si="2333"/>
        <v>0</v>
      </c>
      <c r="DF886" s="1369">
        <f t="shared" si="2333"/>
        <v>0</v>
      </c>
      <c r="DG886" s="1369">
        <f t="shared" si="2333"/>
        <v>0</v>
      </c>
      <c r="DH886" s="1369">
        <f t="shared" si="2333"/>
        <v>8.8062622309197655E-4</v>
      </c>
      <c r="DI886" s="1369">
        <f t="shared" si="2333"/>
        <v>1.3943248532289627E-2</v>
      </c>
      <c r="DJ886" s="1368">
        <f t="shared" si="2325"/>
        <v>4.2283105022831051E-2</v>
      </c>
      <c r="DK886" s="1438">
        <f t="shared" si="2238"/>
        <v>6.0798434442270066E-2</v>
      </c>
      <c r="DL886" s="657">
        <f t="shared" si="2239"/>
        <v>17</v>
      </c>
      <c r="DM886" s="106">
        <f t="shared" si="2240"/>
        <v>17</v>
      </c>
      <c r="DN886" s="106">
        <f t="shared" si="2241"/>
        <v>17</v>
      </c>
      <c r="DO886" s="106">
        <f t="shared" si="2242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8"/>
      <c r="CE887" s="1395"/>
      <c r="CF887" s="1395"/>
      <c r="CG887" s="1395"/>
      <c r="CH887" s="1395"/>
      <c r="CI887" s="1395"/>
      <c r="CJ887" s="1395"/>
      <c r="CK887" s="1395"/>
      <c r="CL887" s="1395"/>
      <c r="CM887" s="1395"/>
      <c r="CN887" s="1395"/>
      <c r="CO887" s="1395"/>
      <c r="CP887" s="1395"/>
      <c r="CQ887" s="1395"/>
      <c r="CR887" s="1395"/>
      <c r="CS887" s="1395"/>
      <c r="CT887" s="1360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399">SUM(B666)</f>
        <v>0</v>
      </c>
      <c r="C888" s="816">
        <f t="shared" si="2399"/>
        <v>0</v>
      </c>
      <c r="D888" s="816">
        <f t="shared" si="2399"/>
        <v>0</v>
      </c>
      <c r="E888" s="816">
        <f t="shared" si="2399"/>
        <v>0</v>
      </c>
      <c r="F888" s="816">
        <f t="shared" si="2399"/>
        <v>0</v>
      </c>
      <c r="G888" s="816">
        <f t="shared" si="2399"/>
        <v>0</v>
      </c>
      <c r="H888" s="816">
        <f t="shared" si="2399"/>
        <v>0</v>
      </c>
      <c r="I888" s="816">
        <f t="shared" si="2399"/>
        <v>0</v>
      </c>
      <c r="J888" s="816">
        <f t="shared" si="2399"/>
        <v>0</v>
      </c>
      <c r="K888" s="816">
        <f t="shared" si="2399"/>
        <v>0</v>
      </c>
      <c r="L888" s="816">
        <f t="shared" si="2399"/>
        <v>0</v>
      </c>
      <c r="M888" s="816">
        <f t="shared" si="2399"/>
        <v>0</v>
      </c>
      <c r="N888" s="816">
        <f t="shared" si="2399"/>
        <v>0</v>
      </c>
      <c r="O888" s="816">
        <f t="shared" si="2399"/>
        <v>0</v>
      </c>
      <c r="P888" s="816">
        <f t="shared" si="2399"/>
        <v>0</v>
      </c>
      <c r="Q888" s="816">
        <f t="shared" si="2399"/>
        <v>0</v>
      </c>
      <c r="R888" s="816">
        <f t="shared" si="2399"/>
        <v>0</v>
      </c>
      <c r="S888" s="815"/>
      <c r="T888" s="816">
        <f t="shared" ref="T888:AJ888" si="2400">SUM(T666)</f>
        <v>0</v>
      </c>
      <c r="U888" s="816">
        <f t="shared" si="2400"/>
        <v>0</v>
      </c>
      <c r="V888" s="816">
        <f t="shared" si="2400"/>
        <v>0</v>
      </c>
      <c r="W888" s="816">
        <f t="shared" si="2400"/>
        <v>0</v>
      </c>
      <c r="X888" s="816">
        <f t="shared" si="2400"/>
        <v>0</v>
      </c>
      <c r="Y888" s="816">
        <f t="shared" si="2400"/>
        <v>0</v>
      </c>
      <c r="Z888" s="816">
        <f t="shared" si="2400"/>
        <v>0</v>
      </c>
      <c r="AA888" s="816">
        <f t="shared" si="2400"/>
        <v>0</v>
      </c>
      <c r="AB888" s="816">
        <f t="shared" si="2400"/>
        <v>0</v>
      </c>
      <c r="AC888" s="816">
        <f t="shared" si="2400"/>
        <v>0</v>
      </c>
      <c r="AD888" s="816">
        <f t="shared" si="2400"/>
        <v>0</v>
      </c>
      <c r="AE888" s="816">
        <f t="shared" si="2400"/>
        <v>0</v>
      </c>
      <c r="AF888" s="816">
        <f t="shared" si="2400"/>
        <v>0</v>
      </c>
      <c r="AG888" s="816">
        <f t="shared" si="2400"/>
        <v>0</v>
      </c>
      <c r="AH888" s="816">
        <f t="shared" si="2400"/>
        <v>0</v>
      </c>
      <c r="AI888" s="816">
        <f t="shared" si="2400"/>
        <v>0</v>
      </c>
      <c r="AJ888" s="816">
        <f t="shared" si="2400"/>
        <v>0</v>
      </c>
      <c r="AK888" s="815"/>
      <c r="AL888" s="816">
        <f t="shared" ref="AL888:BB888" si="2401">SUM(AL666)</f>
        <v>0</v>
      </c>
      <c r="AM888" s="816">
        <f t="shared" si="2401"/>
        <v>0</v>
      </c>
      <c r="AN888" s="816">
        <f t="shared" si="2401"/>
        <v>0</v>
      </c>
      <c r="AO888" s="816">
        <f t="shared" si="2401"/>
        <v>0</v>
      </c>
      <c r="AP888" s="816">
        <f t="shared" si="2401"/>
        <v>0</v>
      </c>
      <c r="AQ888" s="816">
        <f t="shared" si="2401"/>
        <v>0</v>
      </c>
      <c r="AR888" s="816">
        <f t="shared" si="2401"/>
        <v>0</v>
      </c>
      <c r="AS888" s="816">
        <f t="shared" si="2401"/>
        <v>0</v>
      </c>
      <c r="AT888" s="816">
        <f t="shared" si="2401"/>
        <v>0</v>
      </c>
      <c r="AU888" s="816">
        <f t="shared" si="2401"/>
        <v>0</v>
      </c>
      <c r="AV888" s="816">
        <f t="shared" si="2401"/>
        <v>0</v>
      </c>
      <c r="AW888" s="816">
        <f t="shared" si="2401"/>
        <v>0</v>
      </c>
      <c r="AX888" s="816">
        <f t="shared" si="2401"/>
        <v>0</v>
      </c>
      <c r="AY888" s="816">
        <f t="shared" si="2401"/>
        <v>0</v>
      </c>
      <c r="AZ888" s="816">
        <f t="shared" si="2401"/>
        <v>0</v>
      </c>
      <c r="BA888" s="816">
        <f t="shared" si="2401"/>
        <v>0</v>
      </c>
      <c r="BB888" s="816">
        <f t="shared" si="2401"/>
        <v>0</v>
      </c>
      <c r="BC888" s="815"/>
      <c r="BD888" s="816">
        <f t="shared" ref="BD888:BT888" si="2402">SUM(BD666)</f>
        <v>0</v>
      </c>
      <c r="BE888" s="816">
        <f t="shared" si="2402"/>
        <v>0</v>
      </c>
      <c r="BF888" s="816">
        <f t="shared" si="2402"/>
        <v>0</v>
      </c>
      <c r="BG888" s="816">
        <f t="shared" si="2402"/>
        <v>0</v>
      </c>
      <c r="BH888" s="816">
        <f t="shared" si="2402"/>
        <v>0</v>
      </c>
      <c r="BI888" s="816">
        <f t="shared" si="2402"/>
        <v>0</v>
      </c>
      <c r="BJ888" s="816">
        <f t="shared" si="2402"/>
        <v>0</v>
      </c>
      <c r="BK888" s="816">
        <f t="shared" si="2402"/>
        <v>0</v>
      </c>
      <c r="BL888" s="816">
        <f t="shared" si="2402"/>
        <v>0</v>
      </c>
      <c r="BM888" s="816">
        <f t="shared" si="2402"/>
        <v>0</v>
      </c>
      <c r="BN888" s="816">
        <f t="shared" si="2402"/>
        <v>0</v>
      </c>
      <c r="BO888" s="816">
        <f t="shared" si="2402"/>
        <v>0</v>
      </c>
      <c r="BP888" s="816">
        <f t="shared" si="2402"/>
        <v>0</v>
      </c>
      <c r="BQ888" s="816">
        <f t="shared" si="2402"/>
        <v>0</v>
      </c>
      <c r="BR888" s="816">
        <f t="shared" si="2402"/>
        <v>0</v>
      </c>
      <c r="BS888" s="816">
        <f t="shared" si="2402"/>
        <v>0</v>
      </c>
      <c r="BT888" s="816">
        <f t="shared" si="2402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3">IF(DL888&lt;3,"",(SUM(B888:R888)-MIN(B888:R888)-MAX(B888:R888))/(DL888-2))</f>
        <v>0</v>
      </c>
      <c r="CA888" s="626">
        <f t="shared" ref="CA888:CA893" si="2404">IF(DM888&lt;3,"",(SUM(T888:AJ888)-MIN(T888:AJ888)-MAX(T888:AJ888))/(DM888-2))</f>
        <v>0</v>
      </c>
      <c r="CB888" s="626">
        <f t="shared" ref="CB888:CB893" si="2405">IF(DN888&lt;3,"",(SUM(AL888:BB888)-MIN(AL888:BB888)-MAX(AL888:BB888))/(DN888-2))</f>
        <v>0</v>
      </c>
      <c r="CC888" s="695">
        <f t="shared" ref="CC888:CC893" si="2406">IF(DO888&lt;3,"",(SUM(BD888:BT888)-MIN(BD888:BT888)-MAX(BD888:BT888))/(DO888-2))</f>
        <v>0</v>
      </c>
      <c r="CD888" s="1353">
        <f t="shared" ref="CD888:CS888" si="24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4">
        <f t="shared" si="2407"/>
        <v>0</v>
      </c>
      <c r="CF888" s="1355">
        <f t="shared" si="2407"/>
        <v>0</v>
      </c>
      <c r="CG888" s="1355">
        <f t="shared" si="2407"/>
        <v>0</v>
      </c>
      <c r="CH888" s="1355">
        <f t="shared" si="2407"/>
        <v>0</v>
      </c>
      <c r="CI888" s="1355">
        <f t="shared" si="2407"/>
        <v>0</v>
      </c>
      <c r="CJ888" s="1355">
        <f t="shared" si="2407"/>
        <v>0</v>
      </c>
      <c r="CK888" s="1356">
        <f t="shared" si="2407"/>
        <v>0</v>
      </c>
      <c r="CL888" s="1356">
        <f t="shared" si="2407"/>
        <v>0</v>
      </c>
      <c r="CM888" s="1356">
        <f t="shared" si="2407"/>
        <v>0</v>
      </c>
      <c r="CN888" s="1355">
        <f t="shared" si="2407"/>
        <v>0</v>
      </c>
      <c r="CO888" s="1355">
        <f t="shared" si="2407"/>
        <v>0</v>
      </c>
      <c r="CP888" s="1355">
        <f t="shared" si="2407"/>
        <v>0</v>
      </c>
      <c r="CQ888" s="1355">
        <f t="shared" si="2407"/>
        <v>0</v>
      </c>
      <c r="CR888" s="1355">
        <f t="shared" si="2407"/>
        <v>0</v>
      </c>
      <c r="CS888" s="1354">
        <f t="shared" si="2407"/>
        <v>0</v>
      </c>
      <c r="CT888" s="1357">
        <f t="shared" ref="CE888:CT893" si="24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6">COUNT(B888:R888)</f>
        <v>17</v>
      </c>
      <c r="DM888" s="106">
        <f t="shared" ref="DM888:DM893" si="2427">COUNT(T888:AJ888)</f>
        <v>17</v>
      </c>
      <c r="DN888" s="106">
        <f t="shared" ref="DN888:DN893" si="2428">COUNT(AL888:BB888)</f>
        <v>17</v>
      </c>
      <c r="DO888" s="106">
        <f t="shared" ref="DO888:DO893" si="2429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0">SUM(B669)</f>
        <v>0</v>
      </c>
      <c r="C889" s="816">
        <f t="shared" si="2430"/>
        <v>0</v>
      </c>
      <c r="D889" s="816">
        <f t="shared" si="2430"/>
        <v>0</v>
      </c>
      <c r="E889" s="816">
        <f t="shared" si="2430"/>
        <v>0</v>
      </c>
      <c r="F889" s="816">
        <f t="shared" si="2430"/>
        <v>0</v>
      </c>
      <c r="G889" s="816">
        <f t="shared" si="2430"/>
        <v>0</v>
      </c>
      <c r="H889" s="816">
        <f t="shared" si="2430"/>
        <v>0</v>
      </c>
      <c r="I889" s="816">
        <f t="shared" si="2430"/>
        <v>0</v>
      </c>
      <c r="J889" s="816">
        <f t="shared" si="2430"/>
        <v>0</v>
      </c>
      <c r="K889" s="816">
        <f t="shared" si="2430"/>
        <v>0</v>
      </c>
      <c r="L889" s="816">
        <f t="shared" si="2430"/>
        <v>0</v>
      </c>
      <c r="M889" s="816">
        <f t="shared" si="2430"/>
        <v>0</v>
      </c>
      <c r="N889" s="816">
        <f t="shared" si="2430"/>
        <v>0</v>
      </c>
      <c r="O889" s="816">
        <f t="shared" si="2430"/>
        <v>0</v>
      </c>
      <c r="P889" s="816">
        <f t="shared" si="2430"/>
        <v>0</v>
      </c>
      <c r="Q889" s="816">
        <f t="shared" si="2430"/>
        <v>0</v>
      </c>
      <c r="R889" s="816">
        <f t="shared" si="2430"/>
        <v>0</v>
      </c>
      <c r="S889" s="815"/>
      <c r="T889" s="816">
        <f t="shared" ref="T889:AJ889" si="2431">SUM(T669)</f>
        <v>0</v>
      </c>
      <c r="U889" s="816">
        <f t="shared" si="2431"/>
        <v>0</v>
      </c>
      <c r="V889" s="816">
        <f t="shared" si="2431"/>
        <v>0</v>
      </c>
      <c r="W889" s="816">
        <f t="shared" si="2431"/>
        <v>0</v>
      </c>
      <c r="X889" s="816">
        <f t="shared" si="2431"/>
        <v>0</v>
      </c>
      <c r="Y889" s="816">
        <f t="shared" si="2431"/>
        <v>0</v>
      </c>
      <c r="Z889" s="816">
        <f t="shared" si="2431"/>
        <v>0</v>
      </c>
      <c r="AA889" s="816">
        <f t="shared" si="2431"/>
        <v>0</v>
      </c>
      <c r="AB889" s="816">
        <f t="shared" si="2431"/>
        <v>0</v>
      </c>
      <c r="AC889" s="816">
        <f t="shared" si="2431"/>
        <v>0</v>
      </c>
      <c r="AD889" s="816">
        <f t="shared" si="2431"/>
        <v>0</v>
      </c>
      <c r="AE889" s="816">
        <f t="shared" si="2431"/>
        <v>0</v>
      </c>
      <c r="AF889" s="816">
        <f t="shared" si="2431"/>
        <v>0</v>
      </c>
      <c r="AG889" s="816">
        <f t="shared" si="2431"/>
        <v>0</v>
      </c>
      <c r="AH889" s="816">
        <f t="shared" si="2431"/>
        <v>0</v>
      </c>
      <c r="AI889" s="816">
        <f t="shared" si="2431"/>
        <v>0</v>
      </c>
      <c r="AJ889" s="816">
        <f t="shared" si="2431"/>
        <v>0</v>
      </c>
      <c r="AK889" s="815"/>
      <c r="AL889" s="816">
        <f t="shared" ref="AL889:BB889" si="2432">SUM(AL669)</f>
        <v>0</v>
      </c>
      <c r="AM889" s="816">
        <f t="shared" si="2432"/>
        <v>0</v>
      </c>
      <c r="AN889" s="816">
        <f t="shared" si="2432"/>
        <v>0</v>
      </c>
      <c r="AO889" s="816">
        <f t="shared" si="2432"/>
        <v>0</v>
      </c>
      <c r="AP889" s="816">
        <f t="shared" si="2432"/>
        <v>0</v>
      </c>
      <c r="AQ889" s="816">
        <f t="shared" si="2432"/>
        <v>0</v>
      </c>
      <c r="AR889" s="816">
        <f t="shared" si="2432"/>
        <v>0</v>
      </c>
      <c r="AS889" s="816">
        <f t="shared" si="2432"/>
        <v>0</v>
      </c>
      <c r="AT889" s="816">
        <f t="shared" si="2432"/>
        <v>0</v>
      </c>
      <c r="AU889" s="816">
        <f t="shared" si="2432"/>
        <v>0</v>
      </c>
      <c r="AV889" s="816">
        <f t="shared" si="2432"/>
        <v>0</v>
      </c>
      <c r="AW889" s="816">
        <f t="shared" si="2432"/>
        <v>0</v>
      </c>
      <c r="AX889" s="816">
        <f t="shared" si="2432"/>
        <v>0</v>
      </c>
      <c r="AY889" s="816">
        <f t="shared" si="2432"/>
        <v>0</v>
      </c>
      <c r="AZ889" s="816">
        <f t="shared" si="2432"/>
        <v>0</v>
      </c>
      <c r="BA889" s="816">
        <f t="shared" si="2432"/>
        <v>0</v>
      </c>
      <c r="BB889" s="816">
        <f t="shared" si="2432"/>
        <v>0</v>
      </c>
      <c r="BC889" s="815"/>
      <c r="BD889" s="816">
        <f t="shared" ref="BD889:BT889" si="2433">SUM(BD669)</f>
        <v>0</v>
      </c>
      <c r="BE889" s="816">
        <f t="shared" si="2433"/>
        <v>0</v>
      </c>
      <c r="BF889" s="816">
        <f t="shared" si="2433"/>
        <v>0</v>
      </c>
      <c r="BG889" s="816">
        <f t="shared" si="2433"/>
        <v>0</v>
      </c>
      <c r="BH889" s="816">
        <f t="shared" si="2433"/>
        <v>0</v>
      </c>
      <c r="BI889" s="816">
        <f t="shared" si="2433"/>
        <v>0</v>
      </c>
      <c r="BJ889" s="816">
        <f t="shared" si="2433"/>
        <v>0</v>
      </c>
      <c r="BK889" s="816">
        <f t="shared" si="2433"/>
        <v>0</v>
      </c>
      <c r="BL889" s="816">
        <f t="shared" si="2433"/>
        <v>0</v>
      </c>
      <c r="BM889" s="816">
        <f t="shared" si="2433"/>
        <v>0</v>
      </c>
      <c r="BN889" s="816">
        <f t="shared" si="2433"/>
        <v>0</v>
      </c>
      <c r="BO889" s="816">
        <f t="shared" si="2433"/>
        <v>0</v>
      </c>
      <c r="BP889" s="816">
        <f t="shared" si="2433"/>
        <v>0</v>
      </c>
      <c r="BQ889" s="816">
        <f t="shared" si="2433"/>
        <v>0</v>
      </c>
      <c r="BR889" s="816">
        <f t="shared" si="2433"/>
        <v>0</v>
      </c>
      <c r="BS889" s="816">
        <f t="shared" si="2433"/>
        <v>0</v>
      </c>
      <c r="BT889" s="816">
        <f t="shared" si="2433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3"/>
        <v>0</v>
      </c>
      <c r="CA889" s="626">
        <f t="shared" si="2404"/>
        <v>0</v>
      </c>
      <c r="CB889" s="626">
        <f t="shared" si="2405"/>
        <v>0</v>
      </c>
      <c r="CC889" s="695">
        <f t="shared" si="2406"/>
        <v>0</v>
      </c>
      <c r="CD889" s="135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408"/>
        <v>0</v>
      </c>
      <c r="CF889" s="1355">
        <f t="shared" si="2408"/>
        <v>0</v>
      </c>
      <c r="CG889" s="1355">
        <f t="shared" si="2408"/>
        <v>0</v>
      </c>
      <c r="CH889" s="1355">
        <f t="shared" si="2408"/>
        <v>0</v>
      </c>
      <c r="CI889" s="1355">
        <f t="shared" si="2408"/>
        <v>0</v>
      </c>
      <c r="CJ889" s="1355">
        <f t="shared" si="2408"/>
        <v>0</v>
      </c>
      <c r="CK889" s="1356">
        <f t="shared" si="2408"/>
        <v>0</v>
      </c>
      <c r="CL889" s="1356">
        <f t="shared" si="2408"/>
        <v>0</v>
      </c>
      <c r="CM889" s="1356">
        <f t="shared" si="2408"/>
        <v>0</v>
      </c>
      <c r="CN889" s="1355">
        <f t="shared" si="2408"/>
        <v>0</v>
      </c>
      <c r="CO889" s="1355">
        <f t="shared" si="2408"/>
        <v>0</v>
      </c>
      <c r="CP889" s="1355">
        <f t="shared" si="2408"/>
        <v>0</v>
      </c>
      <c r="CQ889" s="1355">
        <f t="shared" si="2408"/>
        <v>0</v>
      </c>
      <c r="CR889" s="1355">
        <f t="shared" si="2408"/>
        <v>0</v>
      </c>
      <c r="CS889" s="1354">
        <f t="shared" si="2408"/>
        <v>0</v>
      </c>
      <c r="CT889" s="1357">
        <f t="shared" si="2408"/>
        <v>0</v>
      </c>
      <c r="CU889" s="540">
        <f t="shared" si="2409"/>
        <v>0</v>
      </c>
      <c r="CV889" s="541">
        <f t="shared" si="2410"/>
        <v>0</v>
      </c>
      <c r="CW889" s="542">
        <f t="shared" si="2411"/>
        <v>0</v>
      </c>
      <c r="CX889" s="542">
        <f t="shared" si="2412"/>
        <v>0</v>
      </c>
      <c r="CY889" s="542">
        <f t="shared" si="2413"/>
        <v>0</v>
      </c>
      <c r="CZ889" s="542">
        <f t="shared" si="2414"/>
        <v>0</v>
      </c>
      <c r="DA889" s="542">
        <f t="shared" si="2415"/>
        <v>0</v>
      </c>
      <c r="DB889" s="543">
        <f t="shared" si="2416"/>
        <v>0</v>
      </c>
      <c r="DC889" s="543">
        <f t="shared" si="2417"/>
        <v>0</v>
      </c>
      <c r="DD889" s="543">
        <f t="shared" si="2418"/>
        <v>0</v>
      </c>
      <c r="DE889" s="542">
        <f t="shared" si="2419"/>
        <v>0</v>
      </c>
      <c r="DF889" s="542">
        <f t="shared" si="2420"/>
        <v>0</v>
      </c>
      <c r="DG889" s="542">
        <f t="shared" si="2421"/>
        <v>0</v>
      </c>
      <c r="DH889" s="542">
        <f t="shared" si="2422"/>
        <v>0</v>
      </c>
      <c r="DI889" s="542">
        <f t="shared" si="2423"/>
        <v>0</v>
      </c>
      <c r="DJ889" s="541">
        <f t="shared" si="2424"/>
        <v>0</v>
      </c>
      <c r="DK889" s="540">
        <f t="shared" si="2425"/>
        <v>0</v>
      </c>
      <c r="DL889" s="657">
        <f t="shared" si="2426"/>
        <v>17</v>
      </c>
      <c r="DM889" s="106">
        <f t="shared" si="2427"/>
        <v>17</v>
      </c>
      <c r="DN889" s="106">
        <f t="shared" si="2428"/>
        <v>17</v>
      </c>
      <c r="DO889" s="106">
        <f t="shared" si="2429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4">SUM(B672)</f>
        <v>0</v>
      </c>
      <c r="C890" s="816">
        <f t="shared" si="2434"/>
        <v>0</v>
      </c>
      <c r="D890" s="816">
        <f t="shared" si="2434"/>
        <v>0</v>
      </c>
      <c r="E890" s="816">
        <f t="shared" si="2434"/>
        <v>0</v>
      </c>
      <c r="F890" s="816">
        <f t="shared" si="2434"/>
        <v>0</v>
      </c>
      <c r="G890" s="816">
        <f t="shared" si="2434"/>
        <v>0</v>
      </c>
      <c r="H890" s="816">
        <f t="shared" si="2434"/>
        <v>0</v>
      </c>
      <c r="I890" s="816">
        <f t="shared" si="2434"/>
        <v>0</v>
      </c>
      <c r="J890" s="816">
        <f t="shared" si="2434"/>
        <v>0</v>
      </c>
      <c r="K890" s="816">
        <f t="shared" si="2434"/>
        <v>0</v>
      </c>
      <c r="L890" s="816">
        <f t="shared" si="2434"/>
        <v>0</v>
      </c>
      <c r="M890" s="816">
        <f t="shared" si="2434"/>
        <v>0</v>
      </c>
      <c r="N890" s="816">
        <f t="shared" si="2434"/>
        <v>0</v>
      </c>
      <c r="O890" s="816">
        <f t="shared" si="2434"/>
        <v>0</v>
      </c>
      <c r="P890" s="816">
        <f t="shared" si="2434"/>
        <v>0</v>
      </c>
      <c r="Q890" s="816">
        <f t="shared" si="2434"/>
        <v>0</v>
      </c>
      <c r="R890" s="816">
        <f t="shared" si="2434"/>
        <v>0</v>
      </c>
      <c r="S890" s="815"/>
      <c r="T890" s="816">
        <f t="shared" ref="T890:AJ890" si="2435">SUM(T672)</f>
        <v>0</v>
      </c>
      <c r="U890" s="816">
        <f t="shared" si="2435"/>
        <v>0</v>
      </c>
      <c r="V890" s="816">
        <f t="shared" si="2435"/>
        <v>0</v>
      </c>
      <c r="W890" s="816">
        <f t="shared" si="2435"/>
        <v>0</v>
      </c>
      <c r="X890" s="816">
        <f t="shared" si="2435"/>
        <v>0</v>
      </c>
      <c r="Y890" s="816">
        <f t="shared" si="2435"/>
        <v>0</v>
      </c>
      <c r="Z890" s="816">
        <f t="shared" si="2435"/>
        <v>0</v>
      </c>
      <c r="AA890" s="816">
        <f t="shared" si="2435"/>
        <v>0</v>
      </c>
      <c r="AB890" s="816">
        <f t="shared" si="2435"/>
        <v>0</v>
      </c>
      <c r="AC890" s="816">
        <f t="shared" si="2435"/>
        <v>0</v>
      </c>
      <c r="AD890" s="816">
        <f t="shared" si="2435"/>
        <v>0</v>
      </c>
      <c r="AE890" s="816">
        <f t="shared" si="2435"/>
        <v>0</v>
      </c>
      <c r="AF890" s="816">
        <f t="shared" si="2435"/>
        <v>0</v>
      </c>
      <c r="AG890" s="816">
        <f t="shared" si="2435"/>
        <v>0</v>
      </c>
      <c r="AH890" s="816">
        <f t="shared" si="2435"/>
        <v>0</v>
      </c>
      <c r="AI890" s="816">
        <f t="shared" si="2435"/>
        <v>0</v>
      </c>
      <c r="AJ890" s="816">
        <f t="shared" si="2435"/>
        <v>0</v>
      </c>
      <c r="AK890" s="815"/>
      <c r="AL890" s="816">
        <f t="shared" ref="AL890:BB890" si="2436">SUM(AL672)</f>
        <v>0</v>
      </c>
      <c r="AM890" s="816">
        <f t="shared" si="2436"/>
        <v>0</v>
      </c>
      <c r="AN890" s="816">
        <f t="shared" si="2436"/>
        <v>0</v>
      </c>
      <c r="AO890" s="816">
        <f t="shared" si="2436"/>
        <v>0</v>
      </c>
      <c r="AP890" s="816">
        <f t="shared" si="2436"/>
        <v>0</v>
      </c>
      <c r="AQ890" s="816">
        <f t="shared" si="2436"/>
        <v>0</v>
      </c>
      <c r="AR890" s="816">
        <f t="shared" si="2436"/>
        <v>0</v>
      </c>
      <c r="AS890" s="816">
        <f t="shared" si="2436"/>
        <v>0</v>
      </c>
      <c r="AT890" s="816">
        <f t="shared" si="2436"/>
        <v>0</v>
      </c>
      <c r="AU890" s="816">
        <f t="shared" si="2436"/>
        <v>0</v>
      </c>
      <c r="AV890" s="816">
        <f t="shared" si="2436"/>
        <v>0</v>
      </c>
      <c r="AW890" s="816">
        <f t="shared" si="2436"/>
        <v>0</v>
      </c>
      <c r="AX890" s="816">
        <f t="shared" si="2436"/>
        <v>0</v>
      </c>
      <c r="AY890" s="816">
        <f t="shared" si="2436"/>
        <v>0</v>
      </c>
      <c r="AZ890" s="816">
        <f t="shared" si="2436"/>
        <v>0</v>
      </c>
      <c r="BA890" s="816">
        <f t="shared" si="2436"/>
        <v>0</v>
      </c>
      <c r="BB890" s="816">
        <f t="shared" si="2436"/>
        <v>0</v>
      </c>
      <c r="BC890" s="815"/>
      <c r="BD890" s="816">
        <f t="shared" ref="BD890:BT890" si="2437">SUM(BD672)</f>
        <v>0</v>
      </c>
      <c r="BE890" s="816">
        <f t="shared" si="2437"/>
        <v>0</v>
      </c>
      <c r="BF890" s="816">
        <f t="shared" si="2437"/>
        <v>0</v>
      </c>
      <c r="BG890" s="816">
        <f t="shared" si="2437"/>
        <v>0</v>
      </c>
      <c r="BH890" s="816">
        <f t="shared" si="2437"/>
        <v>0</v>
      </c>
      <c r="BI890" s="816">
        <f t="shared" si="2437"/>
        <v>0</v>
      </c>
      <c r="BJ890" s="816">
        <f t="shared" si="2437"/>
        <v>0</v>
      </c>
      <c r="BK890" s="816">
        <f t="shared" si="2437"/>
        <v>0</v>
      </c>
      <c r="BL890" s="816">
        <f t="shared" si="2437"/>
        <v>0</v>
      </c>
      <c r="BM890" s="816">
        <f t="shared" si="2437"/>
        <v>0</v>
      </c>
      <c r="BN890" s="816">
        <f t="shared" si="2437"/>
        <v>0</v>
      </c>
      <c r="BO890" s="816">
        <f t="shared" si="2437"/>
        <v>0</v>
      </c>
      <c r="BP890" s="816">
        <f t="shared" si="2437"/>
        <v>0</v>
      </c>
      <c r="BQ890" s="816">
        <f t="shared" si="2437"/>
        <v>0</v>
      </c>
      <c r="BR890" s="816">
        <f t="shared" si="2437"/>
        <v>0</v>
      </c>
      <c r="BS890" s="816">
        <f t="shared" si="2437"/>
        <v>0</v>
      </c>
      <c r="BT890" s="816">
        <f t="shared" si="2437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3"/>
        <v>0</v>
      </c>
      <c r="CA890" s="626">
        <f t="shared" si="2404"/>
        <v>0</v>
      </c>
      <c r="CB890" s="626">
        <f t="shared" si="2405"/>
        <v>0</v>
      </c>
      <c r="CC890" s="695">
        <f t="shared" si="2406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408"/>
        <v>0</v>
      </c>
      <c r="CF890" s="1355">
        <f t="shared" si="2408"/>
        <v>0</v>
      </c>
      <c r="CG890" s="1355">
        <f t="shared" si="2408"/>
        <v>0</v>
      </c>
      <c r="CH890" s="1355">
        <f t="shared" si="2408"/>
        <v>0</v>
      </c>
      <c r="CI890" s="1355">
        <f t="shared" si="2408"/>
        <v>0</v>
      </c>
      <c r="CJ890" s="1355">
        <f t="shared" si="2408"/>
        <v>0</v>
      </c>
      <c r="CK890" s="1356">
        <f t="shared" si="2408"/>
        <v>0</v>
      </c>
      <c r="CL890" s="1356">
        <f t="shared" si="2408"/>
        <v>0</v>
      </c>
      <c r="CM890" s="1356">
        <f t="shared" si="2408"/>
        <v>0</v>
      </c>
      <c r="CN890" s="1355">
        <f t="shared" si="2408"/>
        <v>0</v>
      </c>
      <c r="CO890" s="1355">
        <f t="shared" si="2408"/>
        <v>0</v>
      </c>
      <c r="CP890" s="1355">
        <f t="shared" si="2408"/>
        <v>0</v>
      </c>
      <c r="CQ890" s="1355">
        <f t="shared" si="2408"/>
        <v>0</v>
      </c>
      <c r="CR890" s="1355">
        <f t="shared" si="2408"/>
        <v>0</v>
      </c>
      <c r="CS890" s="1354">
        <f t="shared" si="2408"/>
        <v>0</v>
      </c>
      <c r="CT890" s="1357">
        <f t="shared" si="2408"/>
        <v>0</v>
      </c>
      <c r="CU890" s="540">
        <f t="shared" si="2409"/>
        <v>0</v>
      </c>
      <c r="CV890" s="541">
        <f t="shared" si="2410"/>
        <v>0</v>
      </c>
      <c r="CW890" s="542">
        <f t="shared" si="2411"/>
        <v>0</v>
      </c>
      <c r="CX890" s="542">
        <f t="shared" si="2412"/>
        <v>0</v>
      </c>
      <c r="CY890" s="542">
        <f t="shared" si="2413"/>
        <v>0</v>
      </c>
      <c r="CZ890" s="542">
        <f t="shared" si="2414"/>
        <v>0</v>
      </c>
      <c r="DA890" s="542">
        <f t="shared" si="2415"/>
        <v>0</v>
      </c>
      <c r="DB890" s="543">
        <f t="shared" si="2416"/>
        <v>0</v>
      </c>
      <c r="DC890" s="543">
        <f t="shared" si="2417"/>
        <v>0</v>
      </c>
      <c r="DD890" s="543">
        <f t="shared" si="2418"/>
        <v>0</v>
      </c>
      <c r="DE890" s="542">
        <f t="shared" si="2419"/>
        <v>0</v>
      </c>
      <c r="DF890" s="542">
        <f t="shared" si="2420"/>
        <v>0</v>
      </c>
      <c r="DG890" s="542">
        <f t="shared" si="2421"/>
        <v>0</v>
      </c>
      <c r="DH890" s="542">
        <f t="shared" si="2422"/>
        <v>0</v>
      </c>
      <c r="DI890" s="542">
        <f t="shared" si="2423"/>
        <v>0</v>
      </c>
      <c r="DJ890" s="541">
        <f t="shared" si="2424"/>
        <v>0</v>
      </c>
      <c r="DK890" s="540">
        <f t="shared" si="2425"/>
        <v>0</v>
      </c>
      <c r="DL890" s="657">
        <f t="shared" si="2426"/>
        <v>17</v>
      </c>
      <c r="DM890" s="106">
        <f t="shared" si="2427"/>
        <v>17</v>
      </c>
      <c r="DN890" s="106">
        <f t="shared" si="2428"/>
        <v>17</v>
      </c>
      <c r="DO890" s="106">
        <f t="shared" si="2429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38">SUM(B675)</f>
        <v>0</v>
      </c>
      <c r="C891" s="816">
        <f t="shared" si="2438"/>
        <v>0</v>
      </c>
      <c r="D891" s="816">
        <f t="shared" si="2438"/>
        <v>0</v>
      </c>
      <c r="E891" s="816">
        <f t="shared" si="2438"/>
        <v>0</v>
      </c>
      <c r="F891" s="816">
        <f t="shared" si="2438"/>
        <v>0</v>
      </c>
      <c r="G891" s="816">
        <f t="shared" si="2438"/>
        <v>0</v>
      </c>
      <c r="H891" s="816">
        <f t="shared" si="2438"/>
        <v>0</v>
      </c>
      <c r="I891" s="816">
        <f t="shared" si="2438"/>
        <v>0</v>
      </c>
      <c r="J891" s="816">
        <f t="shared" si="2438"/>
        <v>0</v>
      </c>
      <c r="K891" s="816">
        <f t="shared" si="2438"/>
        <v>0</v>
      </c>
      <c r="L891" s="816">
        <f t="shared" si="2438"/>
        <v>0</v>
      </c>
      <c r="M891" s="816">
        <f t="shared" si="2438"/>
        <v>0</v>
      </c>
      <c r="N891" s="816">
        <f t="shared" si="2438"/>
        <v>0</v>
      </c>
      <c r="O891" s="816">
        <f t="shared" si="2438"/>
        <v>0</v>
      </c>
      <c r="P891" s="816">
        <f t="shared" si="2438"/>
        <v>0</v>
      </c>
      <c r="Q891" s="816">
        <f t="shared" si="2438"/>
        <v>0</v>
      </c>
      <c r="R891" s="816">
        <f t="shared" si="2438"/>
        <v>0</v>
      </c>
      <c r="S891" s="815"/>
      <c r="T891" s="816">
        <f t="shared" ref="T891:AJ891" si="2439">SUM(T675)</f>
        <v>0</v>
      </c>
      <c r="U891" s="816">
        <f t="shared" si="2439"/>
        <v>0</v>
      </c>
      <c r="V891" s="816">
        <f t="shared" si="2439"/>
        <v>0</v>
      </c>
      <c r="W891" s="816">
        <f t="shared" si="2439"/>
        <v>0</v>
      </c>
      <c r="X891" s="816">
        <f t="shared" si="2439"/>
        <v>0</v>
      </c>
      <c r="Y891" s="816">
        <f t="shared" si="2439"/>
        <v>0</v>
      </c>
      <c r="Z891" s="816">
        <f t="shared" si="2439"/>
        <v>0</v>
      </c>
      <c r="AA891" s="816">
        <f t="shared" si="2439"/>
        <v>0</v>
      </c>
      <c r="AB891" s="816">
        <f t="shared" si="2439"/>
        <v>0</v>
      </c>
      <c r="AC891" s="816">
        <f t="shared" si="2439"/>
        <v>0</v>
      </c>
      <c r="AD891" s="816">
        <f t="shared" si="2439"/>
        <v>0</v>
      </c>
      <c r="AE891" s="816">
        <f t="shared" si="2439"/>
        <v>0</v>
      </c>
      <c r="AF891" s="816">
        <f t="shared" si="2439"/>
        <v>0</v>
      </c>
      <c r="AG891" s="816">
        <f t="shared" si="2439"/>
        <v>0</v>
      </c>
      <c r="AH891" s="816">
        <f t="shared" si="2439"/>
        <v>0</v>
      </c>
      <c r="AI891" s="816">
        <f t="shared" si="2439"/>
        <v>0</v>
      </c>
      <c r="AJ891" s="816">
        <f t="shared" si="2439"/>
        <v>0</v>
      </c>
      <c r="AK891" s="815"/>
      <c r="AL891" s="816">
        <f t="shared" ref="AL891:BB891" si="2440">SUM(AL675)</f>
        <v>0</v>
      </c>
      <c r="AM891" s="816">
        <f t="shared" si="2440"/>
        <v>0</v>
      </c>
      <c r="AN891" s="816">
        <f t="shared" si="2440"/>
        <v>0</v>
      </c>
      <c r="AO891" s="816">
        <f t="shared" si="2440"/>
        <v>0</v>
      </c>
      <c r="AP891" s="816">
        <f t="shared" si="2440"/>
        <v>0</v>
      </c>
      <c r="AQ891" s="816">
        <f t="shared" si="2440"/>
        <v>0</v>
      </c>
      <c r="AR891" s="816">
        <f t="shared" si="2440"/>
        <v>0</v>
      </c>
      <c r="AS891" s="816">
        <f t="shared" si="2440"/>
        <v>0</v>
      </c>
      <c r="AT891" s="816">
        <f t="shared" si="2440"/>
        <v>0</v>
      </c>
      <c r="AU891" s="816">
        <f t="shared" si="2440"/>
        <v>0</v>
      </c>
      <c r="AV891" s="816">
        <f t="shared" si="2440"/>
        <v>0</v>
      </c>
      <c r="AW891" s="816">
        <f t="shared" si="2440"/>
        <v>0</v>
      </c>
      <c r="AX891" s="816">
        <f t="shared" si="2440"/>
        <v>0</v>
      </c>
      <c r="AY891" s="816">
        <f t="shared" si="2440"/>
        <v>0</v>
      </c>
      <c r="AZ891" s="816">
        <f t="shared" si="2440"/>
        <v>0</v>
      </c>
      <c r="BA891" s="816">
        <f t="shared" si="2440"/>
        <v>0</v>
      </c>
      <c r="BB891" s="816">
        <f t="shared" si="2440"/>
        <v>0</v>
      </c>
      <c r="BC891" s="815"/>
      <c r="BD891" s="816">
        <f t="shared" ref="BD891:BT891" si="2441">SUM(BD675)</f>
        <v>0</v>
      </c>
      <c r="BE891" s="816">
        <f t="shared" si="2441"/>
        <v>0</v>
      </c>
      <c r="BF891" s="816">
        <f t="shared" si="2441"/>
        <v>0</v>
      </c>
      <c r="BG891" s="816">
        <f t="shared" si="2441"/>
        <v>0</v>
      </c>
      <c r="BH891" s="816">
        <f t="shared" si="2441"/>
        <v>0</v>
      </c>
      <c r="BI891" s="816">
        <f t="shared" si="2441"/>
        <v>0</v>
      </c>
      <c r="BJ891" s="816">
        <f t="shared" si="2441"/>
        <v>0</v>
      </c>
      <c r="BK891" s="816">
        <f t="shared" si="2441"/>
        <v>0</v>
      </c>
      <c r="BL891" s="816">
        <f t="shared" si="2441"/>
        <v>0</v>
      </c>
      <c r="BM891" s="816">
        <f t="shared" si="2441"/>
        <v>0</v>
      </c>
      <c r="BN891" s="816">
        <f t="shared" si="2441"/>
        <v>0</v>
      </c>
      <c r="BO891" s="816">
        <f t="shared" si="2441"/>
        <v>0</v>
      </c>
      <c r="BP891" s="816">
        <f t="shared" si="2441"/>
        <v>0</v>
      </c>
      <c r="BQ891" s="816">
        <f t="shared" si="2441"/>
        <v>0</v>
      </c>
      <c r="BR891" s="816">
        <f t="shared" si="2441"/>
        <v>0</v>
      </c>
      <c r="BS891" s="816">
        <f t="shared" si="2441"/>
        <v>0</v>
      </c>
      <c r="BT891" s="816">
        <f t="shared" si="2441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3"/>
        <v>0</v>
      </c>
      <c r="CA891" s="626">
        <f t="shared" si="2404"/>
        <v>0</v>
      </c>
      <c r="CB891" s="626">
        <f t="shared" si="2405"/>
        <v>0</v>
      </c>
      <c r="CC891" s="695">
        <f t="shared" si="2406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408"/>
        <v>0</v>
      </c>
      <c r="CF891" s="1355">
        <f t="shared" si="2408"/>
        <v>0</v>
      </c>
      <c r="CG891" s="1355">
        <f t="shared" si="2408"/>
        <v>0</v>
      </c>
      <c r="CH891" s="1355">
        <f t="shared" si="2408"/>
        <v>0</v>
      </c>
      <c r="CI891" s="1355">
        <f t="shared" si="2408"/>
        <v>0</v>
      </c>
      <c r="CJ891" s="1355">
        <f t="shared" si="2408"/>
        <v>0</v>
      </c>
      <c r="CK891" s="1356">
        <f t="shared" si="2408"/>
        <v>0</v>
      </c>
      <c r="CL891" s="1356">
        <f t="shared" si="2408"/>
        <v>0</v>
      </c>
      <c r="CM891" s="1356">
        <f t="shared" si="2408"/>
        <v>0</v>
      </c>
      <c r="CN891" s="1355">
        <f t="shared" si="2408"/>
        <v>0</v>
      </c>
      <c r="CO891" s="1355">
        <f t="shared" si="2408"/>
        <v>0</v>
      </c>
      <c r="CP891" s="1355">
        <f t="shared" si="2408"/>
        <v>0</v>
      </c>
      <c r="CQ891" s="1355">
        <f t="shared" si="2408"/>
        <v>0</v>
      </c>
      <c r="CR891" s="1355">
        <f t="shared" si="2408"/>
        <v>0</v>
      </c>
      <c r="CS891" s="1354">
        <f t="shared" si="2408"/>
        <v>0</v>
      </c>
      <c r="CT891" s="1357">
        <f t="shared" si="2408"/>
        <v>0</v>
      </c>
      <c r="CU891" s="540">
        <f t="shared" si="2409"/>
        <v>0</v>
      </c>
      <c r="CV891" s="541">
        <f t="shared" si="2410"/>
        <v>0</v>
      </c>
      <c r="CW891" s="542">
        <f t="shared" si="2411"/>
        <v>0</v>
      </c>
      <c r="CX891" s="542">
        <f t="shared" si="2412"/>
        <v>0</v>
      </c>
      <c r="CY891" s="542">
        <f t="shared" si="2413"/>
        <v>0</v>
      </c>
      <c r="CZ891" s="542">
        <f t="shared" si="2414"/>
        <v>0</v>
      </c>
      <c r="DA891" s="542">
        <f t="shared" si="2415"/>
        <v>0</v>
      </c>
      <c r="DB891" s="543">
        <f t="shared" si="2416"/>
        <v>0</v>
      </c>
      <c r="DC891" s="543">
        <f t="shared" si="2417"/>
        <v>0</v>
      </c>
      <c r="DD891" s="543">
        <f t="shared" si="2418"/>
        <v>0</v>
      </c>
      <c r="DE891" s="542">
        <f t="shared" si="2419"/>
        <v>0</v>
      </c>
      <c r="DF891" s="542">
        <f t="shared" si="2420"/>
        <v>0</v>
      </c>
      <c r="DG891" s="542">
        <f t="shared" si="2421"/>
        <v>0</v>
      </c>
      <c r="DH891" s="542">
        <f t="shared" si="2422"/>
        <v>0</v>
      </c>
      <c r="DI891" s="542">
        <f t="shared" si="2423"/>
        <v>0</v>
      </c>
      <c r="DJ891" s="541">
        <f t="shared" si="2424"/>
        <v>0</v>
      </c>
      <c r="DK891" s="540">
        <f t="shared" si="2425"/>
        <v>0</v>
      </c>
      <c r="DL891" s="657">
        <f t="shared" si="2426"/>
        <v>17</v>
      </c>
      <c r="DM891" s="106">
        <f t="shared" si="2427"/>
        <v>17</v>
      </c>
      <c r="DN891" s="106">
        <f t="shared" si="2428"/>
        <v>17</v>
      </c>
      <c r="DO891" s="106">
        <f t="shared" si="2429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2">SUM(B680)</f>
        <v>0</v>
      </c>
      <c r="C892" s="816">
        <f t="shared" si="2442"/>
        <v>0</v>
      </c>
      <c r="D892" s="816">
        <f t="shared" si="2442"/>
        <v>0</v>
      </c>
      <c r="E892" s="816">
        <f t="shared" si="2442"/>
        <v>0</v>
      </c>
      <c r="F892" s="816">
        <f t="shared" si="2442"/>
        <v>0</v>
      </c>
      <c r="G892" s="816">
        <f t="shared" si="2442"/>
        <v>0</v>
      </c>
      <c r="H892" s="816">
        <f t="shared" si="2442"/>
        <v>0</v>
      </c>
      <c r="I892" s="816">
        <f t="shared" si="2442"/>
        <v>0</v>
      </c>
      <c r="J892" s="816">
        <f t="shared" si="2442"/>
        <v>0</v>
      </c>
      <c r="K892" s="816">
        <f t="shared" si="2442"/>
        <v>0</v>
      </c>
      <c r="L892" s="816">
        <f t="shared" si="2442"/>
        <v>0</v>
      </c>
      <c r="M892" s="816">
        <f t="shared" si="2442"/>
        <v>0</v>
      </c>
      <c r="N892" s="816">
        <f t="shared" si="2442"/>
        <v>0</v>
      </c>
      <c r="O892" s="816">
        <f t="shared" si="2442"/>
        <v>0</v>
      </c>
      <c r="P892" s="816">
        <f t="shared" si="2442"/>
        <v>0</v>
      </c>
      <c r="Q892" s="816">
        <f t="shared" si="2442"/>
        <v>0</v>
      </c>
      <c r="R892" s="816">
        <f t="shared" si="2442"/>
        <v>0</v>
      </c>
      <c r="S892" s="815"/>
      <c r="T892" s="816">
        <f t="shared" ref="T892:AJ892" si="2443">SUM(T680)</f>
        <v>0</v>
      </c>
      <c r="U892" s="816">
        <f t="shared" si="2443"/>
        <v>0</v>
      </c>
      <c r="V892" s="816">
        <f t="shared" si="2443"/>
        <v>0</v>
      </c>
      <c r="W892" s="816">
        <f t="shared" si="2443"/>
        <v>0</v>
      </c>
      <c r="X892" s="816">
        <f t="shared" si="2443"/>
        <v>0</v>
      </c>
      <c r="Y892" s="816">
        <f t="shared" si="2443"/>
        <v>0</v>
      </c>
      <c r="Z892" s="816">
        <f t="shared" si="2443"/>
        <v>0</v>
      </c>
      <c r="AA892" s="816">
        <f t="shared" si="2443"/>
        <v>0</v>
      </c>
      <c r="AB892" s="816">
        <f t="shared" si="2443"/>
        <v>0</v>
      </c>
      <c r="AC892" s="816">
        <f t="shared" si="2443"/>
        <v>0</v>
      </c>
      <c r="AD892" s="816">
        <f t="shared" si="2443"/>
        <v>0</v>
      </c>
      <c r="AE892" s="816">
        <f t="shared" si="2443"/>
        <v>0</v>
      </c>
      <c r="AF892" s="816">
        <f t="shared" si="2443"/>
        <v>0</v>
      </c>
      <c r="AG892" s="816">
        <f t="shared" si="2443"/>
        <v>0</v>
      </c>
      <c r="AH892" s="816">
        <f t="shared" si="2443"/>
        <v>0</v>
      </c>
      <c r="AI892" s="816">
        <f t="shared" si="2443"/>
        <v>0</v>
      </c>
      <c r="AJ892" s="816">
        <f t="shared" si="2443"/>
        <v>0</v>
      </c>
      <c r="AK892" s="815"/>
      <c r="AL892" s="816">
        <f t="shared" ref="AL892:BB892" si="2444">SUM(AL680)</f>
        <v>0</v>
      </c>
      <c r="AM892" s="816">
        <f t="shared" si="2444"/>
        <v>0</v>
      </c>
      <c r="AN892" s="816">
        <f t="shared" si="2444"/>
        <v>0</v>
      </c>
      <c r="AO892" s="816">
        <f t="shared" si="2444"/>
        <v>0</v>
      </c>
      <c r="AP892" s="816">
        <f t="shared" si="2444"/>
        <v>0</v>
      </c>
      <c r="AQ892" s="816">
        <f t="shared" si="2444"/>
        <v>0</v>
      </c>
      <c r="AR892" s="816">
        <f t="shared" si="2444"/>
        <v>0</v>
      </c>
      <c r="AS892" s="816">
        <f t="shared" si="2444"/>
        <v>0</v>
      </c>
      <c r="AT892" s="816">
        <f t="shared" si="2444"/>
        <v>0</v>
      </c>
      <c r="AU892" s="816">
        <f t="shared" si="2444"/>
        <v>0</v>
      </c>
      <c r="AV892" s="816">
        <f t="shared" si="2444"/>
        <v>0</v>
      </c>
      <c r="AW892" s="816">
        <f t="shared" si="2444"/>
        <v>0</v>
      </c>
      <c r="AX892" s="816">
        <f t="shared" si="2444"/>
        <v>0</v>
      </c>
      <c r="AY892" s="816">
        <f t="shared" si="2444"/>
        <v>0</v>
      </c>
      <c r="AZ892" s="816">
        <f t="shared" si="2444"/>
        <v>0</v>
      </c>
      <c r="BA892" s="816">
        <f t="shared" si="2444"/>
        <v>0</v>
      </c>
      <c r="BB892" s="816">
        <f t="shared" si="2444"/>
        <v>0</v>
      </c>
      <c r="BC892" s="815"/>
      <c r="BD892" s="816">
        <f t="shared" ref="BD892:BT892" si="2445">SUM(BD680)</f>
        <v>0</v>
      </c>
      <c r="BE892" s="816">
        <f t="shared" si="2445"/>
        <v>0</v>
      </c>
      <c r="BF892" s="816">
        <f t="shared" si="2445"/>
        <v>0</v>
      </c>
      <c r="BG892" s="816">
        <f t="shared" si="2445"/>
        <v>0</v>
      </c>
      <c r="BH892" s="816">
        <f t="shared" si="2445"/>
        <v>0</v>
      </c>
      <c r="BI892" s="816">
        <f t="shared" si="2445"/>
        <v>0</v>
      </c>
      <c r="BJ892" s="816">
        <f t="shared" si="2445"/>
        <v>0</v>
      </c>
      <c r="BK892" s="816">
        <f t="shared" si="2445"/>
        <v>0</v>
      </c>
      <c r="BL892" s="816">
        <f t="shared" si="2445"/>
        <v>0</v>
      </c>
      <c r="BM892" s="816">
        <f t="shared" si="2445"/>
        <v>0</v>
      </c>
      <c r="BN892" s="816">
        <f t="shared" si="2445"/>
        <v>0</v>
      </c>
      <c r="BO892" s="816">
        <f t="shared" si="2445"/>
        <v>0</v>
      </c>
      <c r="BP892" s="816">
        <f t="shared" si="2445"/>
        <v>0</v>
      </c>
      <c r="BQ892" s="816">
        <f t="shared" si="2445"/>
        <v>0</v>
      </c>
      <c r="BR892" s="816">
        <f t="shared" si="2445"/>
        <v>0</v>
      </c>
      <c r="BS892" s="816">
        <f t="shared" si="2445"/>
        <v>0</v>
      </c>
      <c r="BT892" s="816">
        <f t="shared" si="2445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3"/>
        <v>0</v>
      </c>
      <c r="CA892" s="626">
        <f t="shared" si="2404"/>
        <v>0</v>
      </c>
      <c r="CB892" s="626">
        <f t="shared" si="2405"/>
        <v>0</v>
      </c>
      <c r="CC892" s="695">
        <f t="shared" si="2406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408"/>
        <v>0</v>
      </c>
      <c r="CF892" s="1355">
        <f t="shared" si="2408"/>
        <v>0</v>
      </c>
      <c r="CG892" s="1355">
        <f t="shared" si="2408"/>
        <v>0</v>
      </c>
      <c r="CH892" s="1355">
        <f t="shared" si="2408"/>
        <v>0</v>
      </c>
      <c r="CI892" s="1355">
        <f t="shared" si="2408"/>
        <v>0</v>
      </c>
      <c r="CJ892" s="1355">
        <f t="shared" si="2408"/>
        <v>0</v>
      </c>
      <c r="CK892" s="1356">
        <f t="shared" si="2408"/>
        <v>0</v>
      </c>
      <c r="CL892" s="1356">
        <f t="shared" si="2408"/>
        <v>0</v>
      </c>
      <c r="CM892" s="1356">
        <f t="shared" si="2408"/>
        <v>0</v>
      </c>
      <c r="CN892" s="1355">
        <f t="shared" si="2408"/>
        <v>0</v>
      </c>
      <c r="CO892" s="1355">
        <f t="shared" si="2408"/>
        <v>0</v>
      </c>
      <c r="CP892" s="1355">
        <f t="shared" si="2408"/>
        <v>0</v>
      </c>
      <c r="CQ892" s="1355">
        <f t="shared" si="2408"/>
        <v>0</v>
      </c>
      <c r="CR892" s="1355">
        <f t="shared" si="2408"/>
        <v>0</v>
      </c>
      <c r="CS892" s="1354">
        <f t="shared" si="2408"/>
        <v>0</v>
      </c>
      <c r="CT892" s="1357">
        <f t="shared" si="2408"/>
        <v>0</v>
      </c>
      <c r="CU892" s="540">
        <f t="shared" si="2409"/>
        <v>0</v>
      </c>
      <c r="CV892" s="541">
        <f t="shared" si="2410"/>
        <v>0</v>
      </c>
      <c r="CW892" s="542">
        <f t="shared" si="2411"/>
        <v>0</v>
      </c>
      <c r="CX892" s="542">
        <f t="shared" si="2412"/>
        <v>0</v>
      </c>
      <c r="CY892" s="542">
        <f t="shared" si="2413"/>
        <v>0</v>
      </c>
      <c r="CZ892" s="542">
        <f t="shared" si="2414"/>
        <v>0</v>
      </c>
      <c r="DA892" s="542">
        <f t="shared" si="2415"/>
        <v>0</v>
      </c>
      <c r="DB892" s="543">
        <f t="shared" si="2416"/>
        <v>0</v>
      </c>
      <c r="DC892" s="543">
        <f t="shared" si="2417"/>
        <v>0</v>
      </c>
      <c r="DD892" s="543">
        <f t="shared" si="2418"/>
        <v>0</v>
      </c>
      <c r="DE892" s="542">
        <f t="shared" si="2419"/>
        <v>0</v>
      </c>
      <c r="DF892" s="542">
        <f t="shared" si="2420"/>
        <v>0</v>
      </c>
      <c r="DG892" s="542">
        <f t="shared" si="2421"/>
        <v>0</v>
      </c>
      <c r="DH892" s="542">
        <f t="shared" si="2422"/>
        <v>0</v>
      </c>
      <c r="DI892" s="542">
        <f t="shared" si="2423"/>
        <v>0</v>
      </c>
      <c r="DJ892" s="541">
        <f t="shared" si="2424"/>
        <v>0</v>
      </c>
      <c r="DK892" s="540">
        <f t="shared" si="2425"/>
        <v>0</v>
      </c>
      <c r="DL892" s="657">
        <f t="shared" si="2426"/>
        <v>17</v>
      </c>
      <c r="DM892" s="106">
        <f t="shared" si="2427"/>
        <v>17</v>
      </c>
      <c r="DN892" s="106">
        <f t="shared" si="2428"/>
        <v>17</v>
      </c>
      <c r="DO892" s="106">
        <f t="shared" si="2429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6">SUM(B685)</f>
        <v>0</v>
      </c>
      <c r="C893" s="816">
        <f t="shared" si="2446"/>
        <v>0</v>
      </c>
      <c r="D893" s="816">
        <f t="shared" si="2446"/>
        <v>0</v>
      </c>
      <c r="E893" s="816">
        <f t="shared" si="2446"/>
        <v>0</v>
      </c>
      <c r="F893" s="816">
        <f t="shared" si="2446"/>
        <v>0</v>
      </c>
      <c r="G893" s="816">
        <f t="shared" si="2446"/>
        <v>0</v>
      </c>
      <c r="H893" s="816">
        <f t="shared" si="2446"/>
        <v>0</v>
      </c>
      <c r="I893" s="816">
        <f t="shared" si="2446"/>
        <v>0</v>
      </c>
      <c r="J893" s="816">
        <f t="shared" si="2446"/>
        <v>0</v>
      </c>
      <c r="K893" s="816">
        <f t="shared" si="2446"/>
        <v>0</v>
      </c>
      <c r="L893" s="816">
        <f t="shared" si="2446"/>
        <v>0</v>
      </c>
      <c r="M893" s="816">
        <f t="shared" si="2446"/>
        <v>0</v>
      </c>
      <c r="N893" s="816">
        <f t="shared" si="2446"/>
        <v>0</v>
      </c>
      <c r="O893" s="816">
        <f t="shared" si="2446"/>
        <v>0</v>
      </c>
      <c r="P893" s="816">
        <f t="shared" si="2446"/>
        <v>0</v>
      </c>
      <c r="Q893" s="816">
        <f t="shared" si="2446"/>
        <v>0</v>
      </c>
      <c r="R893" s="816">
        <f t="shared" si="2446"/>
        <v>0</v>
      </c>
      <c r="S893" s="815"/>
      <c r="T893" s="816">
        <f t="shared" ref="T893:AJ893" si="2447">SUM(T685)</f>
        <v>0</v>
      </c>
      <c r="U893" s="816">
        <f t="shared" si="2447"/>
        <v>0</v>
      </c>
      <c r="V893" s="816">
        <f t="shared" si="2447"/>
        <v>0</v>
      </c>
      <c r="W893" s="816">
        <f t="shared" si="2447"/>
        <v>0</v>
      </c>
      <c r="X893" s="816">
        <f t="shared" si="2447"/>
        <v>0</v>
      </c>
      <c r="Y893" s="816">
        <f t="shared" si="2447"/>
        <v>0</v>
      </c>
      <c r="Z893" s="816">
        <f t="shared" si="2447"/>
        <v>0</v>
      </c>
      <c r="AA893" s="816">
        <f t="shared" si="2447"/>
        <v>0</v>
      </c>
      <c r="AB893" s="816">
        <f t="shared" si="2447"/>
        <v>0</v>
      </c>
      <c r="AC893" s="816">
        <f t="shared" si="2447"/>
        <v>0</v>
      </c>
      <c r="AD893" s="816">
        <f t="shared" si="2447"/>
        <v>0</v>
      </c>
      <c r="AE893" s="816">
        <f t="shared" si="2447"/>
        <v>0</v>
      </c>
      <c r="AF893" s="816">
        <f t="shared" si="2447"/>
        <v>0</v>
      </c>
      <c r="AG893" s="816">
        <f t="shared" si="2447"/>
        <v>0</v>
      </c>
      <c r="AH893" s="816">
        <f t="shared" si="2447"/>
        <v>0</v>
      </c>
      <c r="AI893" s="816">
        <f t="shared" si="2447"/>
        <v>0</v>
      </c>
      <c r="AJ893" s="816">
        <f t="shared" si="2447"/>
        <v>0</v>
      </c>
      <c r="AK893" s="815"/>
      <c r="AL893" s="816">
        <f t="shared" ref="AL893:BB893" si="2448">SUM(AL685)</f>
        <v>0</v>
      </c>
      <c r="AM893" s="816">
        <f t="shared" si="2448"/>
        <v>0</v>
      </c>
      <c r="AN893" s="816">
        <f t="shared" si="2448"/>
        <v>0</v>
      </c>
      <c r="AO893" s="816">
        <f t="shared" si="2448"/>
        <v>0</v>
      </c>
      <c r="AP893" s="816">
        <f t="shared" si="2448"/>
        <v>0</v>
      </c>
      <c r="AQ893" s="816">
        <f t="shared" si="2448"/>
        <v>0</v>
      </c>
      <c r="AR893" s="816">
        <f t="shared" si="2448"/>
        <v>0</v>
      </c>
      <c r="AS893" s="816">
        <f t="shared" si="2448"/>
        <v>0</v>
      </c>
      <c r="AT893" s="816">
        <f t="shared" si="2448"/>
        <v>0</v>
      </c>
      <c r="AU893" s="816">
        <f t="shared" si="2448"/>
        <v>0</v>
      </c>
      <c r="AV893" s="816">
        <f t="shared" si="2448"/>
        <v>0</v>
      </c>
      <c r="AW893" s="816">
        <f t="shared" si="2448"/>
        <v>0</v>
      </c>
      <c r="AX893" s="816">
        <f t="shared" si="2448"/>
        <v>0</v>
      </c>
      <c r="AY893" s="816">
        <f t="shared" si="2448"/>
        <v>0</v>
      </c>
      <c r="AZ893" s="816">
        <f t="shared" si="2448"/>
        <v>0</v>
      </c>
      <c r="BA893" s="816">
        <f t="shared" si="2448"/>
        <v>0</v>
      </c>
      <c r="BB893" s="816">
        <f t="shared" si="2448"/>
        <v>0</v>
      </c>
      <c r="BC893" s="815"/>
      <c r="BD893" s="816">
        <f t="shared" ref="BD893:BT893" si="2449">SUM(BD685)</f>
        <v>0</v>
      </c>
      <c r="BE893" s="816">
        <f t="shared" si="2449"/>
        <v>0</v>
      </c>
      <c r="BF893" s="816">
        <f t="shared" si="2449"/>
        <v>0</v>
      </c>
      <c r="BG893" s="816">
        <f t="shared" si="2449"/>
        <v>0</v>
      </c>
      <c r="BH893" s="816">
        <f t="shared" si="2449"/>
        <v>0</v>
      </c>
      <c r="BI893" s="816">
        <f t="shared" si="2449"/>
        <v>0</v>
      </c>
      <c r="BJ893" s="816">
        <f t="shared" si="2449"/>
        <v>0</v>
      </c>
      <c r="BK893" s="816">
        <f t="shared" si="2449"/>
        <v>0</v>
      </c>
      <c r="BL893" s="816">
        <f t="shared" si="2449"/>
        <v>0</v>
      </c>
      <c r="BM893" s="816">
        <f t="shared" si="2449"/>
        <v>0</v>
      </c>
      <c r="BN893" s="816">
        <f t="shared" si="2449"/>
        <v>0</v>
      </c>
      <c r="BO893" s="816">
        <f t="shared" si="2449"/>
        <v>0</v>
      </c>
      <c r="BP893" s="816">
        <f t="shared" si="2449"/>
        <v>0</v>
      </c>
      <c r="BQ893" s="816">
        <f t="shared" si="2449"/>
        <v>0</v>
      </c>
      <c r="BR893" s="816">
        <f t="shared" si="2449"/>
        <v>0</v>
      </c>
      <c r="BS893" s="816">
        <f t="shared" si="2449"/>
        <v>0</v>
      </c>
      <c r="BT893" s="816">
        <f t="shared" si="2449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3"/>
        <v>0</v>
      </c>
      <c r="CA893" s="626">
        <f t="shared" si="2404"/>
        <v>0</v>
      </c>
      <c r="CB893" s="626">
        <f t="shared" si="2405"/>
        <v>0</v>
      </c>
      <c r="CC893" s="695">
        <f t="shared" si="2406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408"/>
        <v>0</v>
      </c>
      <c r="CF893" s="1355">
        <f t="shared" si="2408"/>
        <v>0</v>
      </c>
      <c r="CG893" s="1355">
        <f t="shared" si="2408"/>
        <v>0</v>
      </c>
      <c r="CH893" s="1355">
        <f t="shared" si="2408"/>
        <v>0</v>
      </c>
      <c r="CI893" s="1355">
        <f t="shared" si="2408"/>
        <v>0</v>
      </c>
      <c r="CJ893" s="1355">
        <f t="shared" si="2408"/>
        <v>0</v>
      </c>
      <c r="CK893" s="1356">
        <f t="shared" si="2408"/>
        <v>0</v>
      </c>
      <c r="CL893" s="1356">
        <f t="shared" si="2408"/>
        <v>0</v>
      </c>
      <c r="CM893" s="1356">
        <f t="shared" si="2408"/>
        <v>0</v>
      </c>
      <c r="CN893" s="1355">
        <f t="shared" si="2408"/>
        <v>0</v>
      </c>
      <c r="CO893" s="1355">
        <f t="shared" si="2408"/>
        <v>0</v>
      </c>
      <c r="CP893" s="1355">
        <f t="shared" si="2408"/>
        <v>0</v>
      </c>
      <c r="CQ893" s="1355">
        <f t="shared" si="2408"/>
        <v>0</v>
      </c>
      <c r="CR893" s="1355">
        <f t="shared" si="2408"/>
        <v>0</v>
      </c>
      <c r="CS893" s="1354">
        <f t="shared" si="2408"/>
        <v>0</v>
      </c>
      <c r="CT893" s="1357">
        <f t="shared" si="2408"/>
        <v>0</v>
      </c>
      <c r="CU893" s="540">
        <f t="shared" si="2409"/>
        <v>0</v>
      </c>
      <c r="CV893" s="541">
        <f t="shared" si="2410"/>
        <v>0</v>
      </c>
      <c r="CW893" s="542">
        <f t="shared" si="2411"/>
        <v>0</v>
      </c>
      <c r="CX893" s="542">
        <f t="shared" si="2412"/>
        <v>0</v>
      </c>
      <c r="CY893" s="542">
        <f t="shared" si="2413"/>
        <v>0</v>
      </c>
      <c r="CZ893" s="542">
        <f t="shared" si="2414"/>
        <v>0</v>
      </c>
      <c r="DA893" s="542">
        <f t="shared" si="2415"/>
        <v>0</v>
      </c>
      <c r="DB893" s="543">
        <f t="shared" si="2416"/>
        <v>0</v>
      </c>
      <c r="DC893" s="543">
        <f t="shared" si="2417"/>
        <v>0</v>
      </c>
      <c r="DD893" s="543">
        <f t="shared" si="2418"/>
        <v>0</v>
      </c>
      <c r="DE893" s="542">
        <f t="shared" si="2419"/>
        <v>0</v>
      </c>
      <c r="DF893" s="542">
        <f t="shared" si="2420"/>
        <v>0</v>
      </c>
      <c r="DG893" s="542">
        <f t="shared" si="2421"/>
        <v>0</v>
      </c>
      <c r="DH893" s="542">
        <f t="shared" si="2422"/>
        <v>0</v>
      </c>
      <c r="DI893" s="542">
        <f t="shared" si="2423"/>
        <v>0</v>
      </c>
      <c r="DJ893" s="541">
        <f t="shared" si="2424"/>
        <v>0</v>
      </c>
      <c r="DK893" s="540">
        <f t="shared" si="2425"/>
        <v>0</v>
      </c>
      <c r="DL893" s="657">
        <f t="shared" si="2426"/>
        <v>17</v>
      </c>
      <c r="DM893" s="106">
        <f t="shared" si="2427"/>
        <v>17</v>
      </c>
      <c r="DN893" s="106">
        <f t="shared" si="2428"/>
        <v>17</v>
      </c>
      <c r="DO893" s="106">
        <f t="shared" si="2429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384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8"/>
      <c r="CE894" s="1395"/>
      <c r="CF894" s="1395"/>
      <c r="CG894" s="1395"/>
      <c r="CH894" s="1395"/>
      <c r="CI894" s="1395"/>
      <c r="CJ894" s="1395"/>
      <c r="CK894" s="1395"/>
      <c r="CL894" s="1395"/>
      <c r="CM894" s="1395"/>
      <c r="CN894" s="1395"/>
      <c r="CO894" s="1395"/>
      <c r="CP894" s="1395"/>
      <c r="CQ894" s="1395"/>
      <c r="CR894" s="1395"/>
      <c r="CS894" s="1395"/>
      <c r="CT894" s="1360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0">SUM(B690)</f>
        <v>0</v>
      </c>
      <c r="C895" s="816">
        <f t="shared" si="2450"/>
        <v>0</v>
      </c>
      <c r="D895" s="816">
        <f t="shared" si="2450"/>
        <v>0</v>
      </c>
      <c r="E895" s="816">
        <f t="shared" si="2450"/>
        <v>0</v>
      </c>
      <c r="F895" s="816">
        <f t="shared" si="2450"/>
        <v>0</v>
      </c>
      <c r="G895" s="816">
        <f t="shared" si="2450"/>
        <v>0</v>
      </c>
      <c r="H895" s="816">
        <f t="shared" si="2450"/>
        <v>0</v>
      </c>
      <c r="I895" s="816">
        <f t="shared" si="2450"/>
        <v>0</v>
      </c>
      <c r="J895" s="816">
        <f t="shared" si="2450"/>
        <v>0</v>
      </c>
      <c r="K895" s="816">
        <f t="shared" si="2450"/>
        <v>0</v>
      </c>
      <c r="L895" s="816">
        <f t="shared" si="2450"/>
        <v>0</v>
      </c>
      <c r="M895" s="816">
        <f t="shared" si="2450"/>
        <v>0</v>
      </c>
      <c r="N895" s="816">
        <f t="shared" si="2450"/>
        <v>0</v>
      </c>
      <c r="O895" s="816">
        <f t="shared" si="2450"/>
        <v>0</v>
      </c>
      <c r="P895" s="816">
        <f t="shared" si="2450"/>
        <v>0</v>
      </c>
      <c r="Q895" s="816">
        <f t="shared" si="2450"/>
        <v>0</v>
      </c>
      <c r="R895" s="816">
        <f t="shared" si="2450"/>
        <v>0</v>
      </c>
      <c r="S895" s="815"/>
      <c r="T895" s="816">
        <f t="shared" ref="T895:AJ895" si="2451">SUM(T690)</f>
        <v>0</v>
      </c>
      <c r="U895" s="816">
        <f t="shared" si="2451"/>
        <v>0</v>
      </c>
      <c r="V895" s="816">
        <f t="shared" si="2451"/>
        <v>0</v>
      </c>
      <c r="W895" s="816">
        <f t="shared" si="2451"/>
        <v>0</v>
      </c>
      <c r="X895" s="816">
        <f t="shared" si="2451"/>
        <v>0</v>
      </c>
      <c r="Y895" s="816">
        <f t="shared" si="2451"/>
        <v>0</v>
      </c>
      <c r="Z895" s="816">
        <f t="shared" si="2451"/>
        <v>0</v>
      </c>
      <c r="AA895" s="816">
        <f t="shared" si="2451"/>
        <v>0</v>
      </c>
      <c r="AB895" s="816">
        <f t="shared" si="2451"/>
        <v>0</v>
      </c>
      <c r="AC895" s="816">
        <f t="shared" si="2451"/>
        <v>0</v>
      </c>
      <c r="AD895" s="816">
        <f t="shared" si="2451"/>
        <v>0</v>
      </c>
      <c r="AE895" s="816">
        <f t="shared" si="2451"/>
        <v>0</v>
      </c>
      <c r="AF895" s="816">
        <f t="shared" si="2451"/>
        <v>0</v>
      </c>
      <c r="AG895" s="816">
        <f t="shared" si="2451"/>
        <v>0</v>
      </c>
      <c r="AH895" s="816">
        <f t="shared" si="2451"/>
        <v>0</v>
      </c>
      <c r="AI895" s="816">
        <f t="shared" si="2451"/>
        <v>0</v>
      </c>
      <c r="AJ895" s="816">
        <f t="shared" si="2451"/>
        <v>0</v>
      </c>
      <c r="AK895" s="815"/>
      <c r="AL895" s="816">
        <f t="shared" ref="AL895:BB895" si="2452">SUM(AL690)</f>
        <v>0</v>
      </c>
      <c r="AM895" s="816">
        <f t="shared" si="2452"/>
        <v>0</v>
      </c>
      <c r="AN895" s="816">
        <f t="shared" si="2452"/>
        <v>0</v>
      </c>
      <c r="AO895" s="816">
        <f t="shared" si="2452"/>
        <v>0</v>
      </c>
      <c r="AP895" s="816">
        <f t="shared" si="2452"/>
        <v>0</v>
      </c>
      <c r="AQ895" s="816">
        <f t="shared" si="2452"/>
        <v>0</v>
      </c>
      <c r="AR895" s="816">
        <f t="shared" si="2452"/>
        <v>0</v>
      </c>
      <c r="AS895" s="816">
        <f t="shared" si="2452"/>
        <v>0</v>
      </c>
      <c r="AT895" s="816">
        <f t="shared" si="2452"/>
        <v>0</v>
      </c>
      <c r="AU895" s="816">
        <f t="shared" si="2452"/>
        <v>0</v>
      </c>
      <c r="AV895" s="816">
        <f t="shared" si="2452"/>
        <v>0</v>
      </c>
      <c r="AW895" s="816">
        <f t="shared" si="2452"/>
        <v>0</v>
      </c>
      <c r="AX895" s="816">
        <f t="shared" si="2452"/>
        <v>0</v>
      </c>
      <c r="AY895" s="816">
        <f t="shared" si="2452"/>
        <v>0</v>
      </c>
      <c r="AZ895" s="816">
        <f t="shared" si="2452"/>
        <v>0</v>
      </c>
      <c r="BA895" s="816">
        <f t="shared" si="2452"/>
        <v>0</v>
      </c>
      <c r="BB895" s="816">
        <f t="shared" si="2452"/>
        <v>0</v>
      </c>
      <c r="BC895" s="815"/>
      <c r="BD895" s="816">
        <f t="shared" ref="BD895:BT895" si="2453">SUM(BD690)</f>
        <v>0</v>
      </c>
      <c r="BE895" s="816">
        <f t="shared" si="2453"/>
        <v>0</v>
      </c>
      <c r="BF895" s="816">
        <f t="shared" si="2453"/>
        <v>0</v>
      </c>
      <c r="BG895" s="816">
        <f t="shared" si="2453"/>
        <v>0</v>
      </c>
      <c r="BH895" s="816">
        <f t="shared" si="2453"/>
        <v>0</v>
      </c>
      <c r="BI895" s="816">
        <f t="shared" si="2453"/>
        <v>0</v>
      </c>
      <c r="BJ895" s="816">
        <f t="shared" si="2453"/>
        <v>0</v>
      </c>
      <c r="BK895" s="816">
        <f t="shared" si="2453"/>
        <v>0</v>
      </c>
      <c r="BL895" s="816">
        <f t="shared" si="2453"/>
        <v>0</v>
      </c>
      <c r="BM895" s="816">
        <f t="shared" si="2453"/>
        <v>0</v>
      </c>
      <c r="BN895" s="816">
        <f t="shared" si="2453"/>
        <v>0</v>
      </c>
      <c r="BO895" s="816">
        <f t="shared" si="2453"/>
        <v>0</v>
      </c>
      <c r="BP895" s="816">
        <f t="shared" si="2453"/>
        <v>0</v>
      </c>
      <c r="BQ895" s="816">
        <f t="shared" si="2453"/>
        <v>0</v>
      </c>
      <c r="BR895" s="816">
        <f t="shared" si="2453"/>
        <v>0</v>
      </c>
      <c r="BS895" s="816">
        <f t="shared" si="2453"/>
        <v>0</v>
      </c>
      <c r="BT895" s="816">
        <f t="shared" si="2453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3">
        <f t="shared" ref="CD895:CS895" si="24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4">
        <f t="shared" si="2454"/>
        <v>0</v>
      </c>
      <c r="CF895" s="1355">
        <f t="shared" si="2454"/>
        <v>0</v>
      </c>
      <c r="CG895" s="1355">
        <f t="shared" si="2454"/>
        <v>0</v>
      </c>
      <c r="CH895" s="1355">
        <f t="shared" si="2454"/>
        <v>0</v>
      </c>
      <c r="CI895" s="1355">
        <f t="shared" si="2454"/>
        <v>0</v>
      </c>
      <c r="CJ895" s="1355">
        <f t="shared" si="2454"/>
        <v>0</v>
      </c>
      <c r="CK895" s="1356">
        <f t="shared" si="2454"/>
        <v>0</v>
      </c>
      <c r="CL895" s="1356">
        <f t="shared" si="2454"/>
        <v>0</v>
      </c>
      <c r="CM895" s="1356">
        <f t="shared" si="2454"/>
        <v>0</v>
      </c>
      <c r="CN895" s="1355">
        <f t="shared" si="2454"/>
        <v>0</v>
      </c>
      <c r="CO895" s="1355">
        <f t="shared" si="2454"/>
        <v>0</v>
      </c>
      <c r="CP895" s="1355">
        <f t="shared" si="2454"/>
        <v>0</v>
      </c>
      <c r="CQ895" s="1355">
        <f t="shared" si="2454"/>
        <v>0</v>
      </c>
      <c r="CR895" s="1355">
        <f t="shared" si="2454"/>
        <v>0</v>
      </c>
      <c r="CS895" s="1354">
        <f t="shared" si="2454"/>
        <v>0</v>
      </c>
      <c r="CT895" s="1357">
        <f t="shared" ref="CE895:CT897" si="24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6"/>
        <v>0</v>
      </c>
      <c r="CW895" s="542">
        <f t="shared" si="2456"/>
        <v>0</v>
      </c>
      <c r="CX895" s="542">
        <f t="shared" si="2456"/>
        <v>0</v>
      </c>
      <c r="CY895" s="542">
        <f t="shared" si="2456"/>
        <v>0</v>
      </c>
      <c r="CZ895" s="542">
        <f t="shared" si="2456"/>
        <v>0</v>
      </c>
      <c r="DA895" s="542">
        <f t="shared" si="2456"/>
        <v>0</v>
      </c>
      <c r="DB895" s="543">
        <f t="shared" si="2456"/>
        <v>0</v>
      </c>
      <c r="DC895" s="543">
        <f t="shared" si="2456"/>
        <v>0</v>
      </c>
      <c r="DD895" s="543">
        <f t="shared" si="2456"/>
        <v>0</v>
      </c>
      <c r="DE895" s="542">
        <f t="shared" ref="DE895:DK897" si="24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7"/>
        <v>0</v>
      </c>
      <c r="DG895" s="542">
        <f t="shared" si="2457"/>
        <v>0</v>
      </c>
      <c r="DH895" s="542">
        <f t="shared" si="2457"/>
        <v>0</v>
      </c>
      <c r="DI895" s="542">
        <f t="shared" si="2457"/>
        <v>0</v>
      </c>
      <c r="DJ895" s="541">
        <f t="shared" si="2457"/>
        <v>0</v>
      </c>
      <c r="DK895" s="540">
        <f t="shared" si="245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58">SUM(B695)</f>
        <v>0</v>
      </c>
      <c r="C896" s="816">
        <f t="shared" si="2458"/>
        <v>0</v>
      </c>
      <c r="D896" s="816">
        <f t="shared" si="2458"/>
        <v>0</v>
      </c>
      <c r="E896" s="816">
        <f t="shared" si="2458"/>
        <v>0</v>
      </c>
      <c r="F896" s="816">
        <f t="shared" si="2458"/>
        <v>0</v>
      </c>
      <c r="G896" s="816">
        <f t="shared" si="2458"/>
        <v>0</v>
      </c>
      <c r="H896" s="816">
        <f t="shared" si="2458"/>
        <v>0</v>
      </c>
      <c r="I896" s="816">
        <f t="shared" si="2458"/>
        <v>0</v>
      </c>
      <c r="J896" s="816">
        <f t="shared" si="2458"/>
        <v>0</v>
      </c>
      <c r="K896" s="816">
        <f t="shared" si="2458"/>
        <v>0</v>
      </c>
      <c r="L896" s="816">
        <f t="shared" si="2458"/>
        <v>0</v>
      </c>
      <c r="M896" s="816">
        <f t="shared" si="2458"/>
        <v>0</v>
      </c>
      <c r="N896" s="816">
        <f t="shared" si="2458"/>
        <v>0</v>
      </c>
      <c r="O896" s="816">
        <f t="shared" si="2458"/>
        <v>0</v>
      </c>
      <c r="P896" s="816">
        <f t="shared" si="2458"/>
        <v>0</v>
      </c>
      <c r="Q896" s="816">
        <f t="shared" si="2458"/>
        <v>0</v>
      </c>
      <c r="R896" s="816">
        <f t="shared" si="2458"/>
        <v>0</v>
      </c>
      <c r="S896" s="815"/>
      <c r="T896" s="816">
        <f t="shared" ref="T896:AJ896" si="2459">SUM(T695)</f>
        <v>0</v>
      </c>
      <c r="U896" s="816">
        <f t="shared" si="2459"/>
        <v>0</v>
      </c>
      <c r="V896" s="816">
        <f t="shared" si="2459"/>
        <v>0</v>
      </c>
      <c r="W896" s="816">
        <f t="shared" si="2459"/>
        <v>0</v>
      </c>
      <c r="X896" s="816">
        <f t="shared" si="2459"/>
        <v>0</v>
      </c>
      <c r="Y896" s="816">
        <f t="shared" si="2459"/>
        <v>0</v>
      </c>
      <c r="Z896" s="816">
        <f t="shared" si="2459"/>
        <v>0</v>
      </c>
      <c r="AA896" s="816">
        <f t="shared" si="2459"/>
        <v>0</v>
      </c>
      <c r="AB896" s="816">
        <f t="shared" si="2459"/>
        <v>0</v>
      </c>
      <c r="AC896" s="816">
        <f t="shared" si="2459"/>
        <v>0</v>
      </c>
      <c r="AD896" s="816">
        <f t="shared" si="2459"/>
        <v>0</v>
      </c>
      <c r="AE896" s="816">
        <f t="shared" si="2459"/>
        <v>0</v>
      </c>
      <c r="AF896" s="816">
        <f t="shared" si="2459"/>
        <v>0</v>
      </c>
      <c r="AG896" s="816">
        <f t="shared" si="2459"/>
        <v>0</v>
      </c>
      <c r="AH896" s="816">
        <f t="shared" si="2459"/>
        <v>0</v>
      </c>
      <c r="AI896" s="816">
        <f t="shared" si="2459"/>
        <v>0</v>
      </c>
      <c r="AJ896" s="816">
        <f t="shared" si="2459"/>
        <v>0</v>
      </c>
      <c r="AK896" s="815"/>
      <c r="AL896" s="816">
        <f t="shared" ref="AL896:BB896" si="2460">SUM(AL695)</f>
        <v>0</v>
      </c>
      <c r="AM896" s="816">
        <f t="shared" si="2460"/>
        <v>0</v>
      </c>
      <c r="AN896" s="816">
        <f t="shared" si="2460"/>
        <v>0</v>
      </c>
      <c r="AO896" s="816">
        <f t="shared" si="2460"/>
        <v>0</v>
      </c>
      <c r="AP896" s="816">
        <f t="shared" si="2460"/>
        <v>0</v>
      </c>
      <c r="AQ896" s="816">
        <f t="shared" si="2460"/>
        <v>0</v>
      </c>
      <c r="AR896" s="816">
        <f t="shared" si="2460"/>
        <v>0</v>
      </c>
      <c r="AS896" s="816">
        <f t="shared" si="2460"/>
        <v>0</v>
      </c>
      <c r="AT896" s="816">
        <f t="shared" si="2460"/>
        <v>0</v>
      </c>
      <c r="AU896" s="816">
        <f t="shared" si="2460"/>
        <v>0</v>
      </c>
      <c r="AV896" s="816">
        <f t="shared" si="2460"/>
        <v>0</v>
      </c>
      <c r="AW896" s="816">
        <f t="shared" si="2460"/>
        <v>0</v>
      </c>
      <c r="AX896" s="816">
        <f t="shared" si="2460"/>
        <v>0</v>
      </c>
      <c r="AY896" s="816">
        <f t="shared" si="2460"/>
        <v>0</v>
      </c>
      <c r="AZ896" s="816">
        <f t="shared" si="2460"/>
        <v>0</v>
      </c>
      <c r="BA896" s="816">
        <f t="shared" si="2460"/>
        <v>0</v>
      </c>
      <c r="BB896" s="816">
        <f t="shared" si="2460"/>
        <v>0</v>
      </c>
      <c r="BC896" s="815"/>
      <c r="BD896" s="816">
        <f t="shared" ref="BD896:BT896" si="2461">SUM(BD695)</f>
        <v>0</v>
      </c>
      <c r="BE896" s="816">
        <f t="shared" si="2461"/>
        <v>0</v>
      </c>
      <c r="BF896" s="816">
        <f t="shared" si="2461"/>
        <v>0</v>
      </c>
      <c r="BG896" s="816">
        <f t="shared" si="2461"/>
        <v>0</v>
      </c>
      <c r="BH896" s="816">
        <f t="shared" si="2461"/>
        <v>0</v>
      </c>
      <c r="BI896" s="816">
        <f t="shared" si="2461"/>
        <v>0</v>
      </c>
      <c r="BJ896" s="816">
        <f t="shared" si="2461"/>
        <v>0</v>
      </c>
      <c r="BK896" s="816">
        <f t="shared" si="2461"/>
        <v>0</v>
      </c>
      <c r="BL896" s="816">
        <f t="shared" si="2461"/>
        <v>0</v>
      </c>
      <c r="BM896" s="816">
        <f t="shared" si="2461"/>
        <v>0</v>
      </c>
      <c r="BN896" s="816">
        <f t="shared" si="2461"/>
        <v>0</v>
      </c>
      <c r="BO896" s="816">
        <f t="shared" si="2461"/>
        <v>0</v>
      </c>
      <c r="BP896" s="816">
        <f t="shared" si="2461"/>
        <v>0</v>
      </c>
      <c r="BQ896" s="816">
        <f t="shared" si="2461"/>
        <v>0</v>
      </c>
      <c r="BR896" s="816">
        <f t="shared" si="2461"/>
        <v>0</v>
      </c>
      <c r="BS896" s="816">
        <f t="shared" si="2461"/>
        <v>0</v>
      </c>
      <c r="BT896" s="816">
        <f t="shared" si="2461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455"/>
        <v>0</v>
      </c>
      <c r="CF896" s="1355">
        <f t="shared" si="2455"/>
        <v>0</v>
      </c>
      <c r="CG896" s="1355">
        <f t="shared" si="2455"/>
        <v>0</v>
      </c>
      <c r="CH896" s="1355">
        <f t="shared" si="2455"/>
        <v>0</v>
      </c>
      <c r="CI896" s="1355">
        <f t="shared" si="2455"/>
        <v>0</v>
      </c>
      <c r="CJ896" s="1355">
        <f t="shared" si="2455"/>
        <v>0</v>
      </c>
      <c r="CK896" s="1356">
        <f t="shared" si="2455"/>
        <v>0</v>
      </c>
      <c r="CL896" s="1356">
        <f t="shared" si="2455"/>
        <v>0</v>
      </c>
      <c r="CM896" s="1356">
        <f t="shared" si="2455"/>
        <v>0</v>
      </c>
      <c r="CN896" s="1355">
        <f t="shared" si="2455"/>
        <v>0</v>
      </c>
      <c r="CO896" s="1355">
        <f t="shared" si="2455"/>
        <v>0</v>
      </c>
      <c r="CP896" s="1355">
        <f t="shared" si="2455"/>
        <v>0</v>
      </c>
      <c r="CQ896" s="1355">
        <f t="shared" si="2455"/>
        <v>0</v>
      </c>
      <c r="CR896" s="1355">
        <f t="shared" si="2455"/>
        <v>0</v>
      </c>
      <c r="CS896" s="1354">
        <f t="shared" si="2455"/>
        <v>0</v>
      </c>
      <c r="CT896" s="1357">
        <f t="shared" si="2455"/>
        <v>0</v>
      </c>
      <c r="CU896" s="540">
        <f t="shared" si="2456"/>
        <v>0</v>
      </c>
      <c r="CV896" s="541">
        <f t="shared" si="2456"/>
        <v>0</v>
      </c>
      <c r="CW896" s="542">
        <f t="shared" si="2456"/>
        <v>0</v>
      </c>
      <c r="CX896" s="542">
        <f t="shared" si="2456"/>
        <v>0</v>
      </c>
      <c r="CY896" s="542">
        <f t="shared" si="2456"/>
        <v>0</v>
      </c>
      <c r="CZ896" s="542">
        <f t="shared" si="2456"/>
        <v>0</v>
      </c>
      <c r="DA896" s="542">
        <f t="shared" si="2456"/>
        <v>0</v>
      </c>
      <c r="DB896" s="543">
        <f t="shared" si="2456"/>
        <v>0</v>
      </c>
      <c r="DC896" s="543">
        <f t="shared" si="2456"/>
        <v>0</v>
      </c>
      <c r="DD896" s="543">
        <f t="shared" si="2456"/>
        <v>0</v>
      </c>
      <c r="DE896" s="542">
        <f t="shared" si="2457"/>
        <v>0</v>
      </c>
      <c r="DF896" s="542">
        <f t="shared" si="2457"/>
        <v>0</v>
      </c>
      <c r="DG896" s="542">
        <f t="shared" si="2457"/>
        <v>0</v>
      </c>
      <c r="DH896" s="542">
        <f t="shared" si="2457"/>
        <v>0</v>
      </c>
      <c r="DI896" s="542">
        <f t="shared" si="2457"/>
        <v>0</v>
      </c>
      <c r="DJ896" s="541">
        <f t="shared" si="2457"/>
        <v>0</v>
      </c>
      <c r="DK896" s="540">
        <f t="shared" si="245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2">SUM(B700)</f>
        <v>0</v>
      </c>
      <c r="C897" s="816">
        <f t="shared" si="2462"/>
        <v>0</v>
      </c>
      <c r="D897" s="816">
        <f t="shared" si="2462"/>
        <v>0</v>
      </c>
      <c r="E897" s="816">
        <f t="shared" si="2462"/>
        <v>0</v>
      </c>
      <c r="F897" s="816">
        <f t="shared" si="2462"/>
        <v>0</v>
      </c>
      <c r="G897" s="816">
        <f t="shared" si="2462"/>
        <v>0</v>
      </c>
      <c r="H897" s="816">
        <f t="shared" si="2462"/>
        <v>0</v>
      </c>
      <c r="I897" s="816">
        <f t="shared" si="2462"/>
        <v>0</v>
      </c>
      <c r="J897" s="816">
        <f t="shared" si="2462"/>
        <v>0</v>
      </c>
      <c r="K897" s="816">
        <f t="shared" si="2462"/>
        <v>0</v>
      </c>
      <c r="L897" s="816">
        <f t="shared" si="2462"/>
        <v>0</v>
      </c>
      <c r="M897" s="816">
        <f t="shared" si="2462"/>
        <v>0</v>
      </c>
      <c r="N897" s="816">
        <f t="shared" si="2462"/>
        <v>0</v>
      </c>
      <c r="O897" s="816">
        <f t="shared" si="2462"/>
        <v>0</v>
      </c>
      <c r="P897" s="816">
        <f t="shared" si="2462"/>
        <v>0</v>
      </c>
      <c r="Q897" s="816">
        <f t="shared" si="2462"/>
        <v>0</v>
      </c>
      <c r="R897" s="816">
        <f t="shared" si="2462"/>
        <v>0</v>
      </c>
      <c r="S897" s="815"/>
      <c r="T897" s="816">
        <f t="shared" ref="T897:AJ897" si="2463">SUM(T700)</f>
        <v>0</v>
      </c>
      <c r="U897" s="816">
        <f t="shared" si="2463"/>
        <v>0</v>
      </c>
      <c r="V897" s="816">
        <f t="shared" si="2463"/>
        <v>0</v>
      </c>
      <c r="W897" s="816">
        <f t="shared" si="2463"/>
        <v>0</v>
      </c>
      <c r="X897" s="816">
        <f t="shared" si="2463"/>
        <v>0</v>
      </c>
      <c r="Y897" s="816">
        <f t="shared" si="2463"/>
        <v>0</v>
      </c>
      <c r="Z897" s="816">
        <f t="shared" si="2463"/>
        <v>0</v>
      </c>
      <c r="AA897" s="816">
        <f t="shared" si="2463"/>
        <v>0</v>
      </c>
      <c r="AB897" s="816">
        <f t="shared" si="2463"/>
        <v>0</v>
      </c>
      <c r="AC897" s="816">
        <f t="shared" si="2463"/>
        <v>0</v>
      </c>
      <c r="AD897" s="816">
        <f t="shared" si="2463"/>
        <v>0</v>
      </c>
      <c r="AE897" s="816">
        <f t="shared" si="2463"/>
        <v>0</v>
      </c>
      <c r="AF897" s="816">
        <f t="shared" si="2463"/>
        <v>0</v>
      </c>
      <c r="AG897" s="816">
        <f t="shared" si="2463"/>
        <v>0</v>
      </c>
      <c r="AH897" s="816">
        <f t="shared" si="2463"/>
        <v>0</v>
      </c>
      <c r="AI897" s="816">
        <f t="shared" si="2463"/>
        <v>0</v>
      </c>
      <c r="AJ897" s="816">
        <f t="shared" si="2463"/>
        <v>0</v>
      </c>
      <c r="AK897" s="815"/>
      <c r="AL897" s="816">
        <f t="shared" ref="AL897:BB897" si="2464">SUM(AL700)</f>
        <v>0</v>
      </c>
      <c r="AM897" s="816">
        <f t="shared" si="2464"/>
        <v>0</v>
      </c>
      <c r="AN897" s="816">
        <f t="shared" si="2464"/>
        <v>0</v>
      </c>
      <c r="AO897" s="816">
        <f t="shared" si="2464"/>
        <v>0</v>
      </c>
      <c r="AP897" s="816">
        <f t="shared" si="2464"/>
        <v>0</v>
      </c>
      <c r="AQ897" s="816">
        <f t="shared" si="2464"/>
        <v>0</v>
      </c>
      <c r="AR897" s="816">
        <f t="shared" si="2464"/>
        <v>0</v>
      </c>
      <c r="AS897" s="816">
        <f t="shared" si="2464"/>
        <v>0</v>
      </c>
      <c r="AT897" s="816">
        <f t="shared" si="2464"/>
        <v>0</v>
      </c>
      <c r="AU897" s="816">
        <f t="shared" si="2464"/>
        <v>0</v>
      </c>
      <c r="AV897" s="816">
        <f t="shared" si="2464"/>
        <v>0</v>
      </c>
      <c r="AW897" s="816">
        <f t="shared" si="2464"/>
        <v>0</v>
      </c>
      <c r="AX897" s="816">
        <f t="shared" si="2464"/>
        <v>0</v>
      </c>
      <c r="AY897" s="816">
        <f t="shared" si="2464"/>
        <v>0</v>
      </c>
      <c r="AZ897" s="816">
        <f t="shared" si="2464"/>
        <v>0</v>
      </c>
      <c r="BA897" s="816">
        <f t="shared" si="2464"/>
        <v>0</v>
      </c>
      <c r="BB897" s="816">
        <f t="shared" si="2464"/>
        <v>0</v>
      </c>
      <c r="BC897" s="815"/>
      <c r="BD897" s="816">
        <f t="shared" ref="BD897:BT897" si="2465">SUM(BD700)</f>
        <v>0</v>
      </c>
      <c r="BE897" s="816">
        <f t="shared" si="2465"/>
        <v>0</v>
      </c>
      <c r="BF897" s="816">
        <f t="shared" si="2465"/>
        <v>0</v>
      </c>
      <c r="BG897" s="816">
        <f t="shared" si="2465"/>
        <v>0</v>
      </c>
      <c r="BH897" s="816">
        <f t="shared" si="2465"/>
        <v>0</v>
      </c>
      <c r="BI897" s="816">
        <f t="shared" si="2465"/>
        <v>0</v>
      </c>
      <c r="BJ897" s="816">
        <f t="shared" si="2465"/>
        <v>0</v>
      </c>
      <c r="BK897" s="816">
        <f t="shared" si="2465"/>
        <v>0</v>
      </c>
      <c r="BL897" s="816">
        <f t="shared" si="2465"/>
        <v>0</v>
      </c>
      <c r="BM897" s="816">
        <f t="shared" si="2465"/>
        <v>0</v>
      </c>
      <c r="BN897" s="816">
        <f t="shared" si="2465"/>
        <v>0</v>
      </c>
      <c r="BO897" s="816">
        <f t="shared" si="2465"/>
        <v>0</v>
      </c>
      <c r="BP897" s="816">
        <f t="shared" si="2465"/>
        <v>0</v>
      </c>
      <c r="BQ897" s="816">
        <f t="shared" si="2465"/>
        <v>0</v>
      </c>
      <c r="BR897" s="816">
        <f t="shared" si="2465"/>
        <v>0</v>
      </c>
      <c r="BS897" s="816">
        <f t="shared" si="2465"/>
        <v>0</v>
      </c>
      <c r="BT897" s="816">
        <f t="shared" si="2465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455"/>
        <v>0</v>
      </c>
      <c r="CF897" s="1355">
        <f t="shared" si="2455"/>
        <v>0</v>
      </c>
      <c r="CG897" s="1355">
        <f t="shared" si="2455"/>
        <v>0</v>
      </c>
      <c r="CH897" s="1355">
        <f t="shared" si="2455"/>
        <v>0</v>
      </c>
      <c r="CI897" s="1355">
        <f t="shared" si="2455"/>
        <v>0</v>
      </c>
      <c r="CJ897" s="1355">
        <f t="shared" si="2455"/>
        <v>0</v>
      </c>
      <c r="CK897" s="1356">
        <f t="shared" si="2455"/>
        <v>0</v>
      </c>
      <c r="CL897" s="1356">
        <f t="shared" si="2455"/>
        <v>0</v>
      </c>
      <c r="CM897" s="1356">
        <f t="shared" si="2455"/>
        <v>0</v>
      </c>
      <c r="CN897" s="1355">
        <f t="shared" si="2455"/>
        <v>0</v>
      </c>
      <c r="CO897" s="1355">
        <f t="shared" si="2455"/>
        <v>0</v>
      </c>
      <c r="CP897" s="1355">
        <f t="shared" si="2455"/>
        <v>0</v>
      </c>
      <c r="CQ897" s="1355">
        <f t="shared" si="2455"/>
        <v>0</v>
      </c>
      <c r="CR897" s="1355">
        <f t="shared" si="2455"/>
        <v>0</v>
      </c>
      <c r="CS897" s="1354">
        <f t="shared" si="2455"/>
        <v>0</v>
      </c>
      <c r="CT897" s="1357">
        <f t="shared" si="2455"/>
        <v>0</v>
      </c>
      <c r="CU897" s="540">
        <f t="shared" si="2456"/>
        <v>0</v>
      </c>
      <c r="CV897" s="541">
        <f t="shared" si="2456"/>
        <v>0</v>
      </c>
      <c r="CW897" s="542">
        <f t="shared" si="2456"/>
        <v>0</v>
      </c>
      <c r="CX897" s="542">
        <f t="shared" si="2456"/>
        <v>0</v>
      </c>
      <c r="CY897" s="542">
        <f t="shared" si="2456"/>
        <v>0</v>
      </c>
      <c r="CZ897" s="542">
        <f t="shared" si="2456"/>
        <v>0</v>
      </c>
      <c r="DA897" s="542">
        <f t="shared" si="2456"/>
        <v>0</v>
      </c>
      <c r="DB897" s="543">
        <f t="shared" si="2456"/>
        <v>0</v>
      </c>
      <c r="DC897" s="543">
        <f t="shared" si="2456"/>
        <v>0</v>
      </c>
      <c r="DD897" s="543">
        <f t="shared" si="2456"/>
        <v>0</v>
      </c>
      <c r="DE897" s="542">
        <f t="shared" si="2457"/>
        <v>0</v>
      </c>
      <c r="DF897" s="542">
        <f t="shared" si="2457"/>
        <v>0</v>
      </c>
      <c r="DG897" s="542">
        <f t="shared" si="2457"/>
        <v>0</v>
      </c>
      <c r="DH897" s="542">
        <f t="shared" si="2457"/>
        <v>0</v>
      </c>
      <c r="DI897" s="542">
        <f t="shared" si="2457"/>
        <v>0</v>
      </c>
      <c r="DJ897" s="541">
        <f t="shared" si="2457"/>
        <v>0</v>
      </c>
      <c r="DK897" s="540">
        <f t="shared" si="245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8"/>
      <c r="CE898" s="1359"/>
      <c r="CF898" s="1359"/>
      <c r="CG898" s="1359"/>
      <c r="CH898" s="1359"/>
      <c r="CI898" s="1359"/>
      <c r="CJ898" s="1359"/>
      <c r="CK898" s="1359"/>
      <c r="CL898" s="1359"/>
      <c r="CM898" s="1359"/>
      <c r="CN898" s="1359"/>
      <c r="CO898" s="1359"/>
      <c r="CP898" s="1359"/>
      <c r="CQ898" s="1359"/>
      <c r="CR898" s="1359"/>
      <c r="CS898" s="1359"/>
      <c r="CT898" s="1360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6">SUM(B819:B898)</f>
        <v>0.9922178734507503</v>
      </c>
      <c r="C899" s="816">
        <f t="shared" si="2466"/>
        <v>1.0270652054794522</v>
      </c>
      <c r="D899" s="816">
        <f t="shared" si="2466"/>
        <v>1.0456060013046313</v>
      </c>
      <c r="E899" s="816">
        <f t="shared" si="2466"/>
        <v>0.92616021598898313</v>
      </c>
      <c r="F899" s="816">
        <f t="shared" si="2466"/>
        <v>0.91340039138943263</v>
      </c>
      <c r="G899" s="816">
        <f t="shared" si="2466"/>
        <v>0.9418875084148729</v>
      </c>
      <c r="H899" s="816">
        <f t="shared" si="2466"/>
        <v>1.0193639921722113</v>
      </c>
      <c r="I899" s="816">
        <f t="shared" si="2466"/>
        <v>1.0193188661566743</v>
      </c>
      <c r="J899" s="816">
        <f t="shared" si="2466"/>
        <v>1.0534393625943528</v>
      </c>
      <c r="K899" s="816">
        <f t="shared" si="2466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7">SUM(T819:T898)</f>
        <v>1.0523455968688844</v>
      </c>
      <c r="U899" s="816">
        <f t="shared" si="2467"/>
        <v>1.034529480321809</v>
      </c>
      <c r="V899" s="816">
        <f t="shared" si="2467"/>
        <v>0.99221794461246526</v>
      </c>
      <c r="W899" s="816">
        <f t="shared" si="2467"/>
        <v>1.051207436399217</v>
      </c>
      <c r="X899" s="816">
        <f t="shared" si="2467"/>
        <v>1.0121798043052839</v>
      </c>
      <c r="Y899" s="816">
        <f t="shared" si="2467"/>
        <v>1.0318686888454014</v>
      </c>
      <c r="Z899" s="816">
        <f t="shared" si="2467"/>
        <v>1.0182941943900847</v>
      </c>
      <c r="AA899" s="816">
        <f t="shared" si="2467"/>
        <v>1.0445279582517939</v>
      </c>
      <c r="AB899" s="816">
        <f t="shared" si="2467"/>
        <v>0.97942493709812672</v>
      </c>
      <c r="AC899" s="816">
        <f t="shared" si="2467"/>
        <v>0</v>
      </c>
      <c r="AD899" s="816">
        <f t="shared" si="2467"/>
        <v>0</v>
      </c>
      <c r="AE899" s="816">
        <f t="shared" si="2467"/>
        <v>0</v>
      </c>
      <c r="AF899" s="816">
        <f t="shared" si="2467"/>
        <v>0</v>
      </c>
      <c r="AG899" s="816">
        <f t="shared" si="2467"/>
        <v>0</v>
      </c>
      <c r="AH899" s="816">
        <f t="shared" si="2467"/>
        <v>0</v>
      </c>
      <c r="AI899" s="816">
        <f t="shared" si="2467"/>
        <v>0</v>
      </c>
      <c r="AJ899" s="816">
        <f t="shared" si="2467"/>
        <v>0</v>
      </c>
      <c r="AK899" s="804"/>
      <c r="AL899" s="816">
        <f t="shared" ref="AL899:AT899" si="2468">SUM(AL819:AL898)</f>
        <v>1.1580952380952381</v>
      </c>
      <c r="AM899" s="816">
        <f t="shared" si="2468"/>
        <v>1.1974349641226352</v>
      </c>
      <c r="AN899" s="816">
        <f t="shared" si="2468"/>
        <v>1.0880189896354282</v>
      </c>
      <c r="AO899" s="816">
        <f t="shared" si="2468"/>
        <v>1.0520964340073928</v>
      </c>
      <c r="AP899" s="816">
        <f t="shared" si="2468"/>
        <v>1.1152769080234834</v>
      </c>
      <c r="AQ899" s="816">
        <f t="shared" si="2468"/>
        <v>1.1854892367906065</v>
      </c>
      <c r="AR899" s="816">
        <f t="shared" si="2468"/>
        <v>1.1398277886497066</v>
      </c>
      <c r="AS899" s="816">
        <f t="shared" si="2468"/>
        <v>1.1213985649054141</v>
      </c>
      <c r="AT899" s="816">
        <f t="shared" si="2468"/>
        <v>1.280273450750163</v>
      </c>
      <c r="AU899" s="816"/>
      <c r="AV899" s="816"/>
      <c r="AW899" s="816">
        <f t="shared" ref="AW899:BB899" si="2469">SUM(AW819:AW898)</f>
        <v>0</v>
      </c>
      <c r="AX899" s="816">
        <f t="shared" si="2469"/>
        <v>0</v>
      </c>
      <c r="AY899" s="816">
        <f t="shared" si="2469"/>
        <v>0</v>
      </c>
      <c r="AZ899" s="816">
        <f t="shared" si="2469"/>
        <v>0</v>
      </c>
      <c r="BA899" s="816">
        <f t="shared" si="2469"/>
        <v>0</v>
      </c>
      <c r="BB899" s="816">
        <f t="shared" si="2469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0">SUM(BJ819:BJ898)</f>
        <v>1.3970095238095239</v>
      </c>
      <c r="BK899" s="816">
        <f t="shared" si="2470"/>
        <v>1.2360891498151771</v>
      </c>
      <c r="BL899" s="816">
        <f t="shared" si="2470"/>
        <v>1.2314479086757995</v>
      </c>
      <c r="BM899" s="816">
        <f t="shared" si="2470"/>
        <v>0</v>
      </c>
      <c r="BN899" s="816">
        <f t="shared" si="2470"/>
        <v>0</v>
      </c>
      <c r="BO899" s="816">
        <f t="shared" si="2470"/>
        <v>0</v>
      </c>
      <c r="BP899" s="816">
        <f t="shared" si="2470"/>
        <v>0</v>
      </c>
      <c r="BQ899" s="816">
        <f t="shared" si="2470"/>
        <v>0</v>
      </c>
      <c r="BR899" s="816">
        <f t="shared" si="2470"/>
        <v>0</v>
      </c>
      <c r="BS899" s="816">
        <f t="shared" si="2470"/>
        <v>0</v>
      </c>
      <c r="BT899" s="816">
        <f t="shared" si="2470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385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386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1">IF(DL903&lt;3,"",(SUM(B903:R903)-MIN(B903:R903)-MAX(B903:R903))/(DL903-2))</f>
        <v>0</v>
      </c>
      <c r="CA903" s="601">
        <f t="shared" ref="CA903:CA917" si="2472">IF(DM903&lt;3,"",(SUM(T903:AJ903)-MIN(T903:AJ903)-MAX(T903:AJ903))/(DM903-2))</f>
        <v>0</v>
      </c>
      <c r="CB903" s="601">
        <f t="shared" ref="CB903:CB917" si="2473">IF(DN903&lt;3,"",(SUM(AL903:BB903)-MIN(AL903:BB903)-MAX(AL903:BB903))/(DN903-2))</f>
        <v>0</v>
      </c>
      <c r="CC903" s="601">
        <f t="shared" ref="CC903:CC917" si="2474">IF(DO903&lt;3,"",(SUM(BD903:BT903)-MIN(BD903:BT903)-MAX(BD903:BT903))/(DO903-2))</f>
        <v>0</v>
      </c>
      <c r="CD903" s="1348">
        <f t="shared" ref="CD903:CS903" si="247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9">
        <f t="shared" si="2475"/>
        <v>0</v>
      </c>
      <c r="CF903" s="1350">
        <f t="shared" si="2475"/>
        <v>0</v>
      </c>
      <c r="CG903" s="1350">
        <f t="shared" si="2475"/>
        <v>0</v>
      </c>
      <c r="CH903" s="1350">
        <f t="shared" si="2475"/>
        <v>0</v>
      </c>
      <c r="CI903" s="1350">
        <f t="shared" si="2475"/>
        <v>0</v>
      </c>
      <c r="CJ903" s="1350">
        <f t="shared" si="2475"/>
        <v>0</v>
      </c>
      <c r="CK903" s="1351">
        <f t="shared" si="2475"/>
        <v>0</v>
      </c>
      <c r="CL903" s="1351">
        <f t="shared" si="2475"/>
        <v>0</v>
      </c>
      <c r="CM903" s="1351">
        <f t="shared" si="2475"/>
        <v>0</v>
      </c>
      <c r="CN903" s="1350">
        <f t="shared" si="2475"/>
        <v>0</v>
      </c>
      <c r="CO903" s="1350">
        <f t="shared" si="2475"/>
        <v>0</v>
      </c>
      <c r="CP903" s="1350">
        <f t="shared" si="2475"/>
        <v>0</v>
      </c>
      <c r="CQ903" s="1350">
        <f t="shared" si="2475"/>
        <v>0</v>
      </c>
      <c r="CR903" s="1350">
        <f t="shared" si="2475"/>
        <v>0</v>
      </c>
      <c r="CS903" s="1349">
        <f t="shared" si="2475"/>
        <v>0</v>
      </c>
      <c r="CT903" s="1352">
        <f t="shared" ref="CE903:CT917" si="247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7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7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8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8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4">COUNT(B903:R903)</f>
        <v>17</v>
      </c>
      <c r="DM903" s="106">
        <f t="shared" ref="DM903:DM917" si="2495">COUNT(T903:AJ903)</f>
        <v>17</v>
      </c>
      <c r="DN903" s="106">
        <f t="shared" ref="DN903:DN917" si="2496">COUNT(AL903:BB903)</f>
        <v>17</v>
      </c>
      <c r="DO903" s="106">
        <f t="shared" ref="DO903:DO917" si="2497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387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1"/>
        <v>0</v>
      </c>
      <c r="CA904" s="601">
        <f t="shared" si="2472"/>
        <v>0</v>
      </c>
      <c r="CB904" s="601">
        <f t="shared" si="2473"/>
        <v>0</v>
      </c>
      <c r="CC904" s="601">
        <f t="shared" si="2474"/>
        <v>0</v>
      </c>
      <c r="CD904" s="1348">
        <f t="shared" ref="CD904:CD917" si="24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476"/>
        <v>0</v>
      </c>
      <c r="CF904" s="1350">
        <f t="shared" si="2476"/>
        <v>0</v>
      </c>
      <c r="CG904" s="1350">
        <f t="shared" si="2476"/>
        <v>0</v>
      </c>
      <c r="CH904" s="1350">
        <f t="shared" si="2476"/>
        <v>0</v>
      </c>
      <c r="CI904" s="1350">
        <f t="shared" si="2476"/>
        <v>0</v>
      </c>
      <c r="CJ904" s="1350">
        <f t="shared" si="2476"/>
        <v>0</v>
      </c>
      <c r="CK904" s="1351">
        <f t="shared" si="2476"/>
        <v>0</v>
      </c>
      <c r="CL904" s="1351">
        <f t="shared" si="2476"/>
        <v>0</v>
      </c>
      <c r="CM904" s="1351">
        <f t="shared" si="2476"/>
        <v>0</v>
      </c>
      <c r="CN904" s="1350">
        <f t="shared" si="2476"/>
        <v>0</v>
      </c>
      <c r="CO904" s="1350">
        <f t="shared" si="2476"/>
        <v>0</v>
      </c>
      <c r="CP904" s="1350">
        <f t="shared" si="2476"/>
        <v>0</v>
      </c>
      <c r="CQ904" s="1350">
        <f t="shared" si="2476"/>
        <v>0</v>
      </c>
      <c r="CR904" s="1350">
        <f t="shared" si="2476"/>
        <v>0</v>
      </c>
      <c r="CS904" s="1349">
        <f t="shared" si="2476"/>
        <v>0</v>
      </c>
      <c r="CT904" s="1352">
        <f t="shared" si="2476"/>
        <v>0</v>
      </c>
      <c r="CU904" s="552">
        <f t="shared" si="2477"/>
        <v>0</v>
      </c>
      <c r="CV904" s="553">
        <f t="shared" si="2478"/>
        <v>0</v>
      </c>
      <c r="CW904" s="554">
        <f t="shared" si="2479"/>
        <v>0</v>
      </c>
      <c r="CX904" s="554">
        <f t="shared" si="2480"/>
        <v>0</v>
      </c>
      <c r="CY904" s="554">
        <f t="shared" si="2481"/>
        <v>0</v>
      </c>
      <c r="CZ904" s="554">
        <f t="shared" si="2482"/>
        <v>0</v>
      </c>
      <c r="DA904" s="554">
        <f t="shared" si="2483"/>
        <v>0</v>
      </c>
      <c r="DB904" s="555">
        <f t="shared" si="2484"/>
        <v>0</v>
      </c>
      <c r="DC904" s="555">
        <f t="shared" si="2485"/>
        <v>0</v>
      </c>
      <c r="DD904" s="555">
        <f t="shared" si="2486"/>
        <v>0</v>
      </c>
      <c r="DE904" s="554">
        <f t="shared" si="2487"/>
        <v>0</v>
      </c>
      <c r="DF904" s="554">
        <f t="shared" si="2488"/>
        <v>0</v>
      </c>
      <c r="DG904" s="554">
        <f t="shared" si="2489"/>
        <v>0</v>
      </c>
      <c r="DH904" s="554">
        <f t="shared" si="2490"/>
        <v>0</v>
      </c>
      <c r="DI904" s="554">
        <f t="shared" si="2491"/>
        <v>0</v>
      </c>
      <c r="DJ904" s="553">
        <f t="shared" si="2492"/>
        <v>0</v>
      </c>
      <c r="DK904" s="552">
        <f t="shared" si="2493"/>
        <v>0</v>
      </c>
      <c r="DL904" s="657">
        <f t="shared" si="2494"/>
        <v>17</v>
      </c>
      <c r="DM904" s="106">
        <f t="shared" si="2495"/>
        <v>17</v>
      </c>
      <c r="DN904" s="106">
        <f t="shared" si="2496"/>
        <v>17</v>
      </c>
      <c r="DO904" s="106">
        <f t="shared" si="2497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388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1"/>
        <v>0</v>
      </c>
      <c r="CA905" s="601">
        <f t="shared" si="2472"/>
        <v>0</v>
      </c>
      <c r="CB905" s="601">
        <f t="shared" si="2473"/>
        <v>0</v>
      </c>
      <c r="CC905" s="601">
        <f t="shared" si="2474"/>
        <v>0</v>
      </c>
      <c r="CD905" s="1348">
        <f t="shared" si="2498"/>
        <v>0</v>
      </c>
      <c r="CE905" s="1349">
        <f t="shared" si="2476"/>
        <v>0</v>
      </c>
      <c r="CF905" s="1350">
        <f t="shared" si="2476"/>
        <v>0</v>
      </c>
      <c r="CG905" s="1350">
        <f t="shared" si="2476"/>
        <v>0</v>
      </c>
      <c r="CH905" s="1350">
        <f t="shared" si="2476"/>
        <v>0</v>
      </c>
      <c r="CI905" s="1350">
        <f t="shared" si="2476"/>
        <v>0</v>
      </c>
      <c r="CJ905" s="1350">
        <f t="shared" si="2476"/>
        <v>0</v>
      </c>
      <c r="CK905" s="1351">
        <f t="shared" si="2476"/>
        <v>0</v>
      </c>
      <c r="CL905" s="1351">
        <f t="shared" si="2476"/>
        <v>0</v>
      </c>
      <c r="CM905" s="1351">
        <f t="shared" si="2476"/>
        <v>0</v>
      </c>
      <c r="CN905" s="1350">
        <f t="shared" si="2476"/>
        <v>0</v>
      </c>
      <c r="CO905" s="1350">
        <f t="shared" si="2476"/>
        <v>0</v>
      </c>
      <c r="CP905" s="1350">
        <f t="shared" si="2476"/>
        <v>0</v>
      </c>
      <c r="CQ905" s="1350">
        <f t="shared" si="2476"/>
        <v>0</v>
      </c>
      <c r="CR905" s="1350">
        <f t="shared" si="2476"/>
        <v>0</v>
      </c>
      <c r="CS905" s="1349">
        <f t="shared" si="2476"/>
        <v>0</v>
      </c>
      <c r="CT905" s="1352">
        <f t="shared" si="2476"/>
        <v>0</v>
      </c>
      <c r="CU905" s="552">
        <f t="shared" si="2477"/>
        <v>0</v>
      </c>
      <c r="CV905" s="553">
        <f t="shared" si="2478"/>
        <v>0</v>
      </c>
      <c r="CW905" s="554">
        <f t="shared" si="2479"/>
        <v>0</v>
      </c>
      <c r="CX905" s="554">
        <f t="shared" si="2480"/>
        <v>0</v>
      </c>
      <c r="CY905" s="554">
        <f t="shared" si="2481"/>
        <v>0</v>
      </c>
      <c r="CZ905" s="554">
        <f t="shared" si="2482"/>
        <v>0</v>
      </c>
      <c r="DA905" s="554">
        <f t="shared" si="2483"/>
        <v>0</v>
      </c>
      <c r="DB905" s="555">
        <f t="shared" si="2484"/>
        <v>0</v>
      </c>
      <c r="DC905" s="555">
        <f t="shared" si="2485"/>
        <v>0</v>
      </c>
      <c r="DD905" s="555">
        <f t="shared" si="2486"/>
        <v>0</v>
      </c>
      <c r="DE905" s="554">
        <f t="shared" si="2487"/>
        <v>0</v>
      </c>
      <c r="DF905" s="554">
        <f t="shared" si="2488"/>
        <v>0</v>
      </c>
      <c r="DG905" s="554">
        <f t="shared" si="2489"/>
        <v>0</v>
      </c>
      <c r="DH905" s="554">
        <f t="shared" si="2490"/>
        <v>0</v>
      </c>
      <c r="DI905" s="554">
        <f t="shared" si="2491"/>
        <v>0</v>
      </c>
      <c r="DJ905" s="553">
        <f t="shared" si="2492"/>
        <v>0</v>
      </c>
      <c r="DK905" s="552">
        <f t="shared" si="2493"/>
        <v>0</v>
      </c>
      <c r="DL905" s="657">
        <f t="shared" si="2494"/>
        <v>17</v>
      </c>
      <c r="DM905" s="106">
        <f t="shared" si="2495"/>
        <v>17</v>
      </c>
      <c r="DN905" s="106">
        <f t="shared" si="2496"/>
        <v>17</v>
      </c>
      <c r="DO905" s="106">
        <f t="shared" si="2497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389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1"/>
        <v>0</v>
      </c>
      <c r="CA906" s="601">
        <f t="shared" si="2472"/>
        <v>0</v>
      </c>
      <c r="CB906" s="601">
        <f t="shared" si="2473"/>
        <v>194.66666666666666</v>
      </c>
      <c r="CC906" s="601">
        <f t="shared" si="2474"/>
        <v>2006.6666666666667</v>
      </c>
      <c r="CD906" s="1348">
        <f t="shared" si="2498"/>
        <v>0</v>
      </c>
      <c r="CE906" s="1349">
        <f t="shared" si="2476"/>
        <v>0</v>
      </c>
      <c r="CF906" s="1350">
        <f t="shared" si="2476"/>
        <v>0</v>
      </c>
      <c r="CG906" s="1350">
        <f t="shared" si="2476"/>
        <v>0</v>
      </c>
      <c r="CH906" s="1350">
        <f t="shared" si="2476"/>
        <v>0</v>
      </c>
      <c r="CI906" s="1350">
        <f t="shared" si="2476"/>
        <v>0</v>
      </c>
      <c r="CJ906" s="1350">
        <f t="shared" si="2476"/>
        <v>0</v>
      </c>
      <c r="CK906" s="1351">
        <f t="shared" si="2476"/>
        <v>0</v>
      </c>
      <c r="CL906" s="1351">
        <f t="shared" si="2476"/>
        <v>0</v>
      </c>
      <c r="CM906" s="1351">
        <f t="shared" si="2476"/>
        <v>0</v>
      </c>
      <c r="CN906" s="1350">
        <f t="shared" si="2476"/>
        <v>1500</v>
      </c>
      <c r="CO906" s="1350">
        <f t="shared" si="2476"/>
        <v>1600</v>
      </c>
      <c r="CP906" s="1350">
        <f t="shared" si="2476"/>
        <v>3000</v>
      </c>
      <c r="CQ906" s="1350">
        <f t="shared" si="2476"/>
        <v>4000</v>
      </c>
      <c r="CR906" s="1350">
        <f t="shared" si="2476"/>
        <v>8000</v>
      </c>
      <c r="CS906" s="1349">
        <f t="shared" si="2476"/>
        <v>12000</v>
      </c>
      <c r="CT906" s="1352">
        <f t="shared" si="2476"/>
        <v>16000</v>
      </c>
      <c r="CU906" s="552">
        <f t="shared" si="2477"/>
        <v>0</v>
      </c>
      <c r="CV906" s="553">
        <f t="shared" si="2478"/>
        <v>0</v>
      </c>
      <c r="CW906" s="554">
        <f t="shared" si="2479"/>
        <v>0</v>
      </c>
      <c r="CX906" s="554">
        <f t="shared" si="2480"/>
        <v>0</v>
      </c>
      <c r="CY906" s="554">
        <f t="shared" si="2481"/>
        <v>0</v>
      </c>
      <c r="CZ906" s="554">
        <f t="shared" si="2482"/>
        <v>0</v>
      </c>
      <c r="DA906" s="554">
        <f t="shared" si="2483"/>
        <v>0</v>
      </c>
      <c r="DB906" s="555">
        <f t="shared" si="2484"/>
        <v>0</v>
      </c>
      <c r="DC906" s="555">
        <f t="shared" si="2485"/>
        <v>0</v>
      </c>
      <c r="DD906" s="555">
        <f t="shared" si="2486"/>
        <v>0</v>
      </c>
      <c r="DE906" s="554">
        <f t="shared" si="2487"/>
        <v>1500</v>
      </c>
      <c r="DF906" s="554">
        <f t="shared" si="2488"/>
        <v>1600</v>
      </c>
      <c r="DG906" s="554">
        <f t="shared" si="2489"/>
        <v>3000</v>
      </c>
      <c r="DH906" s="554">
        <f t="shared" si="2490"/>
        <v>4000</v>
      </c>
      <c r="DI906" s="554">
        <f t="shared" si="2491"/>
        <v>8000</v>
      </c>
      <c r="DJ906" s="553">
        <f t="shared" si="2492"/>
        <v>12000</v>
      </c>
      <c r="DK906" s="552">
        <f t="shared" si="2493"/>
        <v>16000</v>
      </c>
      <c r="DL906" s="657">
        <f t="shared" si="2494"/>
        <v>17</v>
      </c>
      <c r="DM906" s="106">
        <f t="shared" si="2495"/>
        <v>17</v>
      </c>
      <c r="DN906" s="106">
        <f t="shared" si="2496"/>
        <v>17</v>
      </c>
      <c r="DO906" s="106">
        <f t="shared" si="2497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390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1"/>
        <v>0</v>
      </c>
      <c r="CA907" s="601">
        <f t="shared" si="2472"/>
        <v>0</v>
      </c>
      <c r="CB907" s="601">
        <f t="shared" si="2473"/>
        <v>100</v>
      </c>
      <c r="CC907" s="601">
        <f t="shared" si="2474"/>
        <v>333.33333333333331</v>
      </c>
      <c r="CD907" s="1348">
        <f t="shared" si="2498"/>
        <v>0</v>
      </c>
      <c r="CE907" s="1349">
        <f t="shared" si="2476"/>
        <v>0</v>
      </c>
      <c r="CF907" s="1350">
        <f t="shared" si="2476"/>
        <v>0</v>
      </c>
      <c r="CG907" s="1350">
        <f t="shared" si="2476"/>
        <v>0</v>
      </c>
      <c r="CH907" s="1350">
        <f t="shared" si="2476"/>
        <v>0</v>
      </c>
      <c r="CI907" s="1350">
        <f t="shared" si="2476"/>
        <v>0</v>
      </c>
      <c r="CJ907" s="1350">
        <f t="shared" si="2476"/>
        <v>0</v>
      </c>
      <c r="CK907" s="1351">
        <f t="shared" si="2476"/>
        <v>0</v>
      </c>
      <c r="CL907" s="1351">
        <f t="shared" si="2476"/>
        <v>0</v>
      </c>
      <c r="CM907" s="1351">
        <f t="shared" si="2476"/>
        <v>0</v>
      </c>
      <c r="CN907" s="1350">
        <f t="shared" si="2476"/>
        <v>0</v>
      </c>
      <c r="CO907" s="1350">
        <f t="shared" si="2476"/>
        <v>0</v>
      </c>
      <c r="CP907" s="1350">
        <f t="shared" si="2476"/>
        <v>0</v>
      </c>
      <c r="CQ907" s="1350">
        <f t="shared" si="2476"/>
        <v>0</v>
      </c>
      <c r="CR907" s="1350">
        <f t="shared" si="2476"/>
        <v>0</v>
      </c>
      <c r="CS907" s="1349">
        <f t="shared" si="2476"/>
        <v>5000</v>
      </c>
      <c r="CT907" s="1352">
        <f t="shared" si="2476"/>
        <v>7200</v>
      </c>
      <c r="CU907" s="552">
        <f t="shared" si="2477"/>
        <v>0</v>
      </c>
      <c r="CV907" s="553">
        <f t="shared" si="2478"/>
        <v>0</v>
      </c>
      <c r="CW907" s="554">
        <f t="shared" si="2479"/>
        <v>0</v>
      </c>
      <c r="CX907" s="554">
        <f t="shared" si="2480"/>
        <v>0</v>
      </c>
      <c r="CY907" s="554">
        <f t="shared" si="2481"/>
        <v>0</v>
      </c>
      <c r="CZ907" s="554">
        <f t="shared" si="2482"/>
        <v>0</v>
      </c>
      <c r="DA907" s="554">
        <f t="shared" si="2483"/>
        <v>0</v>
      </c>
      <c r="DB907" s="555">
        <f t="shared" si="2484"/>
        <v>0</v>
      </c>
      <c r="DC907" s="555">
        <f t="shared" si="2485"/>
        <v>0</v>
      </c>
      <c r="DD907" s="555">
        <f t="shared" si="2486"/>
        <v>0</v>
      </c>
      <c r="DE907" s="554">
        <f t="shared" si="2487"/>
        <v>0</v>
      </c>
      <c r="DF907" s="554">
        <f t="shared" si="2488"/>
        <v>0</v>
      </c>
      <c r="DG907" s="554">
        <f t="shared" si="2489"/>
        <v>0</v>
      </c>
      <c r="DH907" s="554">
        <f t="shared" si="2490"/>
        <v>0</v>
      </c>
      <c r="DI907" s="554">
        <f t="shared" si="2491"/>
        <v>0</v>
      </c>
      <c r="DJ907" s="553">
        <f t="shared" si="2492"/>
        <v>5000</v>
      </c>
      <c r="DK907" s="552">
        <f t="shared" si="2493"/>
        <v>7200</v>
      </c>
      <c r="DL907" s="657">
        <f t="shared" si="2494"/>
        <v>17</v>
      </c>
      <c r="DM907" s="106">
        <f t="shared" si="2495"/>
        <v>17</v>
      </c>
      <c r="DN907" s="106">
        <f t="shared" si="2496"/>
        <v>17</v>
      </c>
      <c r="DO907" s="106">
        <f t="shared" si="2497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391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1"/>
        <v>0</v>
      </c>
      <c r="CA908" s="601">
        <f t="shared" si="2472"/>
        <v>0</v>
      </c>
      <c r="CB908" s="601">
        <f t="shared" si="2473"/>
        <v>0</v>
      </c>
      <c r="CC908" s="601">
        <f t="shared" si="2474"/>
        <v>0</v>
      </c>
      <c r="CD908" s="1348">
        <f t="shared" si="2498"/>
        <v>0</v>
      </c>
      <c r="CE908" s="1349">
        <f t="shared" si="2476"/>
        <v>0</v>
      </c>
      <c r="CF908" s="1350">
        <f t="shared" si="2476"/>
        <v>0</v>
      </c>
      <c r="CG908" s="1350">
        <f t="shared" si="2476"/>
        <v>0</v>
      </c>
      <c r="CH908" s="1350">
        <f t="shared" si="2476"/>
        <v>0</v>
      </c>
      <c r="CI908" s="1350">
        <f t="shared" si="2476"/>
        <v>0</v>
      </c>
      <c r="CJ908" s="1350">
        <f t="shared" si="2476"/>
        <v>0</v>
      </c>
      <c r="CK908" s="1351">
        <f t="shared" si="2476"/>
        <v>0</v>
      </c>
      <c r="CL908" s="1351">
        <f t="shared" si="2476"/>
        <v>0</v>
      </c>
      <c r="CM908" s="1351">
        <f t="shared" si="2476"/>
        <v>0</v>
      </c>
      <c r="CN908" s="1350">
        <f t="shared" si="2476"/>
        <v>0</v>
      </c>
      <c r="CO908" s="1350">
        <f t="shared" si="2476"/>
        <v>0</v>
      </c>
      <c r="CP908" s="1350">
        <f t="shared" si="2476"/>
        <v>0</v>
      </c>
      <c r="CQ908" s="1350">
        <f t="shared" si="2476"/>
        <v>0</v>
      </c>
      <c r="CR908" s="1350">
        <f t="shared" si="2476"/>
        <v>0</v>
      </c>
      <c r="CS908" s="1349">
        <f t="shared" si="2476"/>
        <v>0</v>
      </c>
      <c r="CT908" s="1352">
        <f t="shared" si="2476"/>
        <v>0</v>
      </c>
      <c r="CU908" s="552">
        <f t="shared" si="2477"/>
        <v>0</v>
      </c>
      <c r="CV908" s="553">
        <f t="shared" si="2478"/>
        <v>0</v>
      </c>
      <c r="CW908" s="554">
        <f t="shared" si="2479"/>
        <v>0</v>
      </c>
      <c r="CX908" s="554">
        <f t="shared" si="2480"/>
        <v>0</v>
      </c>
      <c r="CY908" s="554">
        <f t="shared" si="2481"/>
        <v>0</v>
      </c>
      <c r="CZ908" s="554">
        <f t="shared" si="2482"/>
        <v>0</v>
      </c>
      <c r="DA908" s="554">
        <f t="shared" si="2483"/>
        <v>0</v>
      </c>
      <c r="DB908" s="555">
        <f t="shared" si="2484"/>
        <v>0</v>
      </c>
      <c r="DC908" s="555">
        <f t="shared" si="2485"/>
        <v>0</v>
      </c>
      <c r="DD908" s="555">
        <f t="shared" si="2486"/>
        <v>0</v>
      </c>
      <c r="DE908" s="554">
        <f t="shared" si="2487"/>
        <v>0</v>
      </c>
      <c r="DF908" s="554">
        <f t="shared" si="2488"/>
        <v>0</v>
      </c>
      <c r="DG908" s="554">
        <f t="shared" si="2489"/>
        <v>0</v>
      </c>
      <c r="DH908" s="554">
        <f t="shared" si="2490"/>
        <v>0</v>
      </c>
      <c r="DI908" s="554">
        <f t="shared" si="2491"/>
        <v>0</v>
      </c>
      <c r="DJ908" s="553">
        <f t="shared" si="2492"/>
        <v>0</v>
      </c>
      <c r="DK908" s="552">
        <f t="shared" si="2493"/>
        <v>0</v>
      </c>
      <c r="DL908" s="657">
        <f t="shared" si="2494"/>
        <v>17</v>
      </c>
      <c r="DM908" s="106">
        <f t="shared" si="2495"/>
        <v>17</v>
      </c>
      <c r="DN908" s="106">
        <f t="shared" si="2496"/>
        <v>17</v>
      </c>
      <c r="DO908" s="106">
        <f t="shared" si="2497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392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1"/>
        <v>0</v>
      </c>
      <c r="CA909" s="601">
        <f t="shared" si="2472"/>
        <v>0</v>
      </c>
      <c r="CB909" s="601">
        <f t="shared" si="2473"/>
        <v>0</v>
      </c>
      <c r="CC909" s="601">
        <f t="shared" si="2474"/>
        <v>0</v>
      </c>
      <c r="CD909" s="1348">
        <f t="shared" si="2498"/>
        <v>0</v>
      </c>
      <c r="CE909" s="1349">
        <f t="shared" si="2476"/>
        <v>0</v>
      </c>
      <c r="CF909" s="1350">
        <f t="shared" si="2476"/>
        <v>0</v>
      </c>
      <c r="CG909" s="1350">
        <f t="shared" si="2476"/>
        <v>0</v>
      </c>
      <c r="CH909" s="1350">
        <f t="shared" si="2476"/>
        <v>0</v>
      </c>
      <c r="CI909" s="1350">
        <f t="shared" si="2476"/>
        <v>0</v>
      </c>
      <c r="CJ909" s="1350">
        <f t="shared" si="2476"/>
        <v>0</v>
      </c>
      <c r="CK909" s="1351">
        <f t="shared" si="2476"/>
        <v>0</v>
      </c>
      <c r="CL909" s="1351">
        <f t="shared" si="2476"/>
        <v>0</v>
      </c>
      <c r="CM909" s="1351">
        <f t="shared" si="2476"/>
        <v>0</v>
      </c>
      <c r="CN909" s="1350">
        <f t="shared" si="2476"/>
        <v>0</v>
      </c>
      <c r="CO909" s="1350">
        <f t="shared" si="2476"/>
        <v>0</v>
      </c>
      <c r="CP909" s="1350">
        <f t="shared" si="2476"/>
        <v>0</v>
      </c>
      <c r="CQ909" s="1350">
        <f t="shared" si="2476"/>
        <v>0</v>
      </c>
      <c r="CR909" s="1350">
        <f t="shared" si="2476"/>
        <v>0</v>
      </c>
      <c r="CS909" s="1349">
        <f t="shared" si="2476"/>
        <v>0</v>
      </c>
      <c r="CT909" s="1352">
        <f t="shared" si="2476"/>
        <v>0</v>
      </c>
      <c r="CU909" s="552">
        <f t="shared" si="2477"/>
        <v>0</v>
      </c>
      <c r="CV909" s="553">
        <f t="shared" si="2478"/>
        <v>0</v>
      </c>
      <c r="CW909" s="554">
        <f t="shared" si="2479"/>
        <v>0</v>
      </c>
      <c r="CX909" s="554">
        <f t="shared" si="2480"/>
        <v>0</v>
      </c>
      <c r="CY909" s="554">
        <f t="shared" si="2481"/>
        <v>0</v>
      </c>
      <c r="CZ909" s="554">
        <f t="shared" si="2482"/>
        <v>0</v>
      </c>
      <c r="DA909" s="554">
        <f t="shared" si="2483"/>
        <v>0</v>
      </c>
      <c r="DB909" s="555">
        <f t="shared" si="2484"/>
        <v>0</v>
      </c>
      <c r="DC909" s="555">
        <f t="shared" si="2485"/>
        <v>0</v>
      </c>
      <c r="DD909" s="555">
        <f t="shared" si="2486"/>
        <v>0</v>
      </c>
      <c r="DE909" s="554">
        <f t="shared" si="2487"/>
        <v>0</v>
      </c>
      <c r="DF909" s="554">
        <f t="shared" si="2488"/>
        <v>0</v>
      </c>
      <c r="DG909" s="554">
        <f t="shared" si="2489"/>
        <v>0</v>
      </c>
      <c r="DH909" s="554">
        <f t="shared" si="2490"/>
        <v>0</v>
      </c>
      <c r="DI909" s="554">
        <f t="shared" si="2491"/>
        <v>0</v>
      </c>
      <c r="DJ909" s="553">
        <f t="shared" si="2492"/>
        <v>0</v>
      </c>
      <c r="DK909" s="552">
        <f t="shared" si="2493"/>
        <v>0</v>
      </c>
      <c r="DL909" s="657">
        <f t="shared" si="2494"/>
        <v>17</v>
      </c>
      <c r="DM909" s="106">
        <f t="shared" si="2495"/>
        <v>17</v>
      </c>
      <c r="DN909" s="106">
        <f t="shared" si="2496"/>
        <v>17</v>
      </c>
      <c r="DO909" s="106">
        <f t="shared" si="2497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393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1"/>
        <v>0</v>
      </c>
      <c r="CA910" s="601">
        <f t="shared" si="2472"/>
        <v>0</v>
      </c>
      <c r="CB910" s="601">
        <f t="shared" si="2473"/>
        <v>0</v>
      </c>
      <c r="CC910" s="601">
        <f t="shared" si="2474"/>
        <v>0</v>
      </c>
      <c r="CD910" s="1348">
        <f t="shared" si="2498"/>
        <v>0</v>
      </c>
      <c r="CE910" s="1349">
        <f t="shared" si="2476"/>
        <v>0</v>
      </c>
      <c r="CF910" s="1350">
        <f t="shared" si="2476"/>
        <v>0</v>
      </c>
      <c r="CG910" s="1350">
        <f t="shared" si="2476"/>
        <v>0</v>
      </c>
      <c r="CH910" s="1350">
        <f t="shared" si="2476"/>
        <v>0</v>
      </c>
      <c r="CI910" s="1350">
        <f t="shared" si="2476"/>
        <v>0</v>
      </c>
      <c r="CJ910" s="1350">
        <f t="shared" si="2476"/>
        <v>0</v>
      </c>
      <c r="CK910" s="1351">
        <f t="shared" si="2476"/>
        <v>0</v>
      </c>
      <c r="CL910" s="1351">
        <f t="shared" si="2476"/>
        <v>0</v>
      </c>
      <c r="CM910" s="1351">
        <f t="shared" si="2476"/>
        <v>0</v>
      </c>
      <c r="CN910" s="1350">
        <f t="shared" si="2476"/>
        <v>0</v>
      </c>
      <c r="CO910" s="1350">
        <f t="shared" si="2476"/>
        <v>0</v>
      </c>
      <c r="CP910" s="1350">
        <f t="shared" si="2476"/>
        <v>0</v>
      </c>
      <c r="CQ910" s="1350">
        <f t="shared" si="2476"/>
        <v>0</v>
      </c>
      <c r="CR910" s="1350">
        <f t="shared" si="2476"/>
        <v>0</v>
      </c>
      <c r="CS910" s="1349">
        <f t="shared" si="2476"/>
        <v>0</v>
      </c>
      <c r="CT910" s="1352">
        <f t="shared" si="2476"/>
        <v>0</v>
      </c>
      <c r="CU910" s="552">
        <f t="shared" si="2477"/>
        <v>0</v>
      </c>
      <c r="CV910" s="553">
        <f t="shared" si="2478"/>
        <v>0</v>
      </c>
      <c r="CW910" s="554">
        <f t="shared" si="2479"/>
        <v>0</v>
      </c>
      <c r="CX910" s="554">
        <f t="shared" si="2480"/>
        <v>0</v>
      </c>
      <c r="CY910" s="554">
        <f t="shared" si="2481"/>
        <v>0</v>
      </c>
      <c r="CZ910" s="554">
        <f t="shared" si="2482"/>
        <v>0</v>
      </c>
      <c r="DA910" s="554">
        <f t="shared" si="2483"/>
        <v>0</v>
      </c>
      <c r="DB910" s="555">
        <f t="shared" si="2484"/>
        <v>0</v>
      </c>
      <c r="DC910" s="555">
        <f t="shared" si="2485"/>
        <v>0</v>
      </c>
      <c r="DD910" s="555">
        <f t="shared" si="2486"/>
        <v>0</v>
      </c>
      <c r="DE910" s="554">
        <f t="shared" si="2487"/>
        <v>0</v>
      </c>
      <c r="DF910" s="554">
        <f t="shared" si="2488"/>
        <v>0</v>
      </c>
      <c r="DG910" s="554">
        <f t="shared" si="2489"/>
        <v>0</v>
      </c>
      <c r="DH910" s="554">
        <f t="shared" si="2490"/>
        <v>0</v>
      </c>
      <c r="DI910" s="554">
        <f t="shared" si="2491"/>
        <v>0</v>
      </c>
      <c r="DJ910" s="553">
        <f t="shared" si="2492"/>
        <v>0</v>
      </c>
      <c r="DK910" s="552">
        <f t="shared" si="2493"/>
        <v>0</v>
      </c>
      <c r="DL910" s="657">
        <f t="shared" si="2494"/>
        <v>17</v>
      </c>
      <c r="DM910" s="106">
        <f t="shared" si="2495"/>
        <v>17</v>
      </c>
      <c r="DN910" s="106">
        <f t="shared" si="2496"/>
        <v>17</v>
      </c>
      <c r="DO910" s="106">
        <f t="shared" si="2497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394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1"/>
        <v>0</v>
      </c>
      <c r="CA911" s="601">
        <f t="shared" si="2472"/>
        <v>0</v>
      </c>
      <c r="CB911" s="601">
        <f t="shared" si="2473"/>
        <v>0</v>
      </c>
      <c r="CC911" s="601">
        <f t="shared" si="2474"/>
        <v>0</v>
      </c>
      <c r="CD911" s="1348">
        <f t="shared" si="2498"/>
        <v>0</v>
      </c>
      <c r="CE911" s="1349">
        <f t="shared" si="2476"/>
        <v>0</v>
      </c>
      <c r="CF911" s="1350">
        <f t="shared" si="2476"/>
        <v>0</v>
      </c>
      <c r="CG911" s="1350">
        <f t="shared" si="2476"/>
        <v>0</v>
      </c>
      <c r="CH911" s="1350">
        <f t="shared" si="2476"/>
        <v>0</v>
      </c>
      <c r="CI911" s="1350">
        <f t="shared" si="2476"/>
        <v>0</v>
      </c>
      <c r="CJ911" s="1350">
        <f t="shared" si="2476"/>
        <v>0</v>
      </c>
      <c r="CK911" s="1351">
        <f t="shared" si="2476"/>
        <v>0</v>
      </c>
      <c r="CL911" s="1351">
        <f t="shared" si="2476"/>
        <v>0</v>
      </c>
      <c r="CM911" s="1351">
        <f t="shared" si="2476"/>
        <v>0</v>
      </c>
      <c r="CN911" s="1350">
        <f t="shared" si="2476"/>
        <v>0</v>
      </c>
      <c r="CO911" s="1350">
        <f t="shared" si="2476"/>
        <v>0</v>
      </c>
      <c r="CP911" s="1350">
        <f t="shared" si="2476"/>
        <v>0</v>
      </c>
      <c r="CQ911" s="1350">
        <f t="shared" si="2476"/>
        <v>0</v>
      </c>
      <c r="CR911" s="1350">
        <f t="shared" si="2476"/>
        <v>0</v>
      </c>
      <c r="CS911" s="1349">
        <f t="shared" si="2476"/>
        <v>0</v>
      </c>
      <c r="CT911" s="1352">
        <f t="shared" si="2476"/>
        <v>0</v>
      </c>
      <c r="CU911" s="552">
        <f t="shared" si="2477"/>
        <v>0</v>
      </c>
      <c r="CV911" s="553">
        <f t="shared" si="2478"/>
        <v>0</v>
      </c>
      <c r="CW911" s="554">
        <f t="shared" si="2479"/>
        <v>0</v>
      </c>
      <c r="CX911" s="554">
        <f t="shared" si="2480"/>
        <v>0</v>
      </c>
      <c r="CY911" s="554">
        <f t="shared" si="2481"/>
        <v>0</v>
      </c>
      <c r="CZ911" s="554">
        <f t="shared" si="2482"/>
        <v>0</v>
      </c>
      <c r="DA911" s="554">
        <f t="shared" si="2483"/>
        <v>0</v>
      </c>
      <c r="DB911" s="555">
        <f t="shared" si="2484"/>
        <v>0</v>
      </c>
      <c r="DC911" s="555">
        <f t="shared" si="2485"/>
        <v>0</v>
      </c>
      <c r="DD911" s="555">
        <f t="shared" si="2486"/>
        <v>0</v>
      </c>
      <c r="DE911" s="554">
        <f t="shared" si="2487"/>
        <v>0</v>
      </c>
      <c r="DF911" s="554">
        <f t="shared" si="2488"/>
        <v>0</v>
      </c>
      <c r="DG911" s="554">
        <f t="shared" si="2489"/>
        <v>0</v>
      </c>
      <c r="DH911" s="554">
        <f t="shared" si="2490"/>
        <v>0</v>
      </c>
      <c r="DI911" s="554">
        <f t="shared" si="2491"/>
        <v>0</v>
      </c>
      <c r="DJ911" s="553">
        <f t="shared" si="2492"/>
        <v>0</v>
      </c>
      <c r="DK911" s="552">
        <f t="shared" si="2493"/>
        <v>0</v>
      </c>
      <c r="DL911" s="657">
        <f t="shared" si="2494"/>
        <v>17</v>
      </c>
      <c r="DM911" s="106">
        <f t="shared" si="2495"/>
        <v>17</v>
      </c>
      <c r="DN911" s="106">
        <f t="shared" si="2496"/>
        <v>17</v>
      </c>
      <c r="DO911" s="106">
        <f t="shared" si="2497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395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1"/>
        <v>0</v>
      </c>
      <c r="CA912" s="601">
        <f t="shared" si="2472"/>
        <v>0</v>
      </c>
      <c r="CB912" s="601">
        <f t="shared" si="2473"/>
        <v>0</v>
      </c>
      <c r="CC912" s="601">
        <f t="shared" si="2474"/>
        <v>0</v>
      </c>
      <c r="CD912" s="1348">
        <f t="shared" si="2498"/>
        <v>0</v>
      </c>
      <c r="CE912" s="1349">
        <f t="shared" si="2476"/>
        <v>0</v>
      </c>
      <c r="CF912" s="1350">
        <f t="shared" si="2476"/>
        <v>0</v>
      </c>
      <c r="CG912" s="1350">
        <f t="shared" si="2476"/>
        <v>0</v>
      </c>
      <c r="CH912" s="1350">
        <f t="shared" si="2476"/>
        <v>0</v>
      </c>
      <c r="CI912" s="1350">
        <f t="shared" si="2476"/>
        <v>0</v>
      </c>
      <c r="CJ912" s="1350">
        <f t="shared" si="2476"/>
        <v>0</v>
      </c>
      <c r="CK912" s="1351">
        <f t="shared" si="2476"/>
        <v>0</v>
      </c>
      <c r="CL912" s="1351">
        <f t="shared" si="2476"/>
        <v>0</v>
      </c>
      <c r="CM912" s="1351">
        <f t="shared" si="2476"/>
        <v>0</v>
      </c>
      <c r="CN912" s="1350">
        <f t="shared" si="2476"/>
        <v>0</v>
      </c>
      <c r="CO912" s="1350">
        <f t="shared" si="2476"/>
        <v>0</v>
      </c>
      <c r="CP912" s="1350">
        <f t="shared" si="2476"/>
        <v>0</v>
      </c>
      <c r="CQ912" s="1350">
        <f t="shared" si="2476"/>
        <v>0</v>
      </c>
      <c r="CR912" s="1350">
        <f t="shared" si="2476"/>
        <v>0</v>
      </c>
      <c r="CS912" s="1349">
        <f t="shared" si="2476"/>
        <v>0</v>
      </c>
      <c r="CT912" s="1352">
        <f t="shared" si="2476"/>
        <v>0</v>
      </c>
      <c r="CU912" s="552">
        <f t="shared" si="2477"/>
        <v>0</v>
      </c>
      <c r="CV912" s="553">
        <f t="shared" si="2478"/>
        <v>0</v>
      </c>
      <c r="CW912" s="554">
        <f t="shared" si="2479"/>
        <v>0</v>
      </c>
      <c r="CX912" s="554">
        <f t="shared" si="2480"/>
        <v>0</v>
      </c>
      <c r="CY912" s="554">
        <f t="shared" si="2481"/>
        <v>0</v>
      </c>
      <c r="CZ912" s="554">
        <f t="shared" si="2482"/>
        <v>0</v>
      </c>
      <c r="DA912" s="554">
        <f t="shared" si="2483"/>
        <v>0</v>
      </c>
      <c r="DB912" s="555">
        <f t="shared" si="2484"/>
        <v>0</v>
      </c>
      <c r="DC912" s="555">
        <f t="shared" si="2485"/>
        <v>0</v>
      </c>
      <c r="DD912" s="555">
        <f t="shared" si="2486"/>
        <v>0</v>
      </c>
      <c r="DE912" s="554">
        <f t="shared" si="2487"/>
        <v>0</v>
      </c>
      <c r="DF912" s="554">
        <f t="shared" si="2488"/>
        <v>0</v>
      </c>
      <c r="DG912" s="554">
        <f t="shared" si="2489"/>
        <v>0</v>
      </c>
      <c r="DH912" s="554">
        <f t="shared" si="2490"/>
        <v>0</v>
      </c>
      <c r="DI912" s="554">
        <f t="shared" si="2491"/>
        <v>0</v>
      </c>
      <c r="DJ912" s="553">
        <f t="shared" si="2492"/>
        <v>0</v>
      </c>
      <c r="DK912" s="552">
        <f t="shared" si="2493"/>
        <v>0</v>
      </c>
      <c r="DL912" s="657">
        <f t="shared" si="2494"/>
        <v>17</v>
      </c>
      <c r="DM912" s="106">
        <f t="shared" si="2495"/>
        <v>17</v>
      </c>
      <c r="DN912" s="106">
        <f t="shared" si="2496"/>
        <v>17</v>
      </c>
      <c r="DO912" s="106">
        <f t="shared" si="2497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396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1"/>
        <v>0</v>
      </c>
      <c r="CA913" s="601">
        <f t="shared" si="2472"/>
        <v>0</v>
      </c>
      <c r="CB913" s="601">
        <f t="shared" si="2473"/>
        <v>0</v>
      </c>
      <c r="CC913" s="601">
        <f t="shared" si="2474"/>
        <v>0</v>
      </c>
      <c r="CD913" s="1348">
        <f t="shared" si="2498"/>
        <v>0</v>
      </c>
      <c r="CE913" s="1349">
        <f t="shared" si="2476"/>
        <v>0</v>
      </c>
      <c r="CF913" s="1350">
        <f t="shared" si="2476"/>
        <v>0</v>
      </c>
      <c r="CG913" s="1350">
        <f t="shared" si="2476"/>
        <v>0</v>
      </c>
      <c r="CH913" s="1350">
        <f t="shared" si="2476"/>
        <v>0</v>
      </c>
      <c r="CI913" s="1350">
        <f t="shared" si="2476"/>
        <v>0</v>
      </c>
      <c r="CJ913" s="1350">
        <f t="shared" si="2476"/>
        <v>0</v>
      </c>
      <c r="CK913" s="1351">
        <f t="shared" si="2476"/>
        <v>0</v>
      </c>
      <c r="CL913" s="1351">
        <f t="shared" si="2476"/>
        <v>0</v>
      </c>
      <c r="CM913" s="1351">
        <f t="shared" si="2476"/>
        <v>0</v>
      </c>
      <c r="CN913" s="1350">
        <f t="shared" si="2476"/>
        <v>0</v>
      </c>
      <c r="CO913" s="1350">
        <f t="shared" si="2476"/>
        <v>0</v>
      </c>
      <c r="CP913" s="1350">
        <f t="shared" si="2476"/>
        <v>0</v>
      </c>
      <c r="CQ913" s="1350">
        <f t="shared" si="2476"/>
        <v>0</v>
      </c>
      <c r="CR913" s="1350">
        <f t="shared" si="2476"/>
        <v>0</v>
      </c>
      <c r="CS913" s="1349">
        <f t="shared" si="2476"/>
        <v>0</v>
      </c>
      <c r="CT913" s="1352">
        <f t="shared" si="2476"/>
        <v>0</v>
      </c>
      <c r="CU913" s="552">
        <f t="shared" si="2477"/>
        <v>0</v>
      </c>
      <c r="CV913" s="553">
        <f t="shared" si="2478"/>
        <v>0</v>
      </c>
      <c r="CW913" s="554">
        <f t="shared" si="2479"/>
        <v>0</v>
      </c>
      <c r="CX913" s="554">
        <f t="shared" si="2480"/>
        <v>0</v>
      </c>
      <c r="CY913" s="554">
        <f t="shared" si="2481"/>
        <v>0</v>
      </c>
      <c r="CZ913" s="554">
        <f t="shared" si="2482"/>
        <v>0</v>
      </c>
      <c r="DA913" s="554">
        <f t="shared" si="2483"/>
        <v>0</v>
      </c>
      <c r="DB913" s="555">
        <f t="shared" si="2484"/>
        <v>0</v>
      </c>
      <c r="DC913" s="555">
        <f t="shared" si="2485"/>
        <v>0</v>
      </c>
      <c r="DD913" s="555">
        <f t="shared" si="2486"/>
        <v>0</v>
      </c>
      <c r="DE913" s="554">
        <f t="shared" si="2487"/>
        <v>0</v>
      </c>
      <c r="DF913" s="554">
        <f t="shared" si="2488"/>
        <v>0</v>
      </c>
      <c r="DG913" s="554">
        <f t="shared" si="2489"/>
        <v>0</v>
      </c>
      <c r="DH913" s="554">
        <f t="shared" si="2490"/>
        <v>0</v>
      </c>
      <c r="DI913" s="554">
        <f t="shared" si="2491"/>
        <v>0</v>
      </c>
      <c r="DJ913" s="553">
        <f t="shared" si="2492"/>
        <v>0</v>
      </c>
      <c r="DK913" s="552">
        <f t="shared" si="2493"/>
        <v>0</v>
      </c>
      <c r="DL913" s="657">
        <f t="shared" si="2494"/>
        <v>17</v>
      </c>
      <c r="DM913" s="106">
        <f t="shared" si="2495"/>
        <v>17</v>
      </c>
      <c r="DN913" s="106">
        <f t="shared" si="2496"/>
        <v>17</v>
      </c>
      <c r="DO913" s="106">
        <f t="shared" si="2497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397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1"/>
        <v>0</v>
      </c>
      <c r="CA914" s="601">
        <f t="shared" si="2472"/>
        <v>0</v>
      </c>
      <c r="CB914" s="601">
        <f t="shared" si="2473"/>
        <v>0</v>
      </c>
      <c r="CC914" s="601">
        <f t="shared" si="2474"/>
        <v>0</v>
      </c>
      <c r="CD914" s="1348">
        <f t="shared" si="2498"/>
        <v>0</v>
      </c>
      <c r="CE914" s="1349">
        <f t="shared" si="2476"/>
        <v>0</v>
      </c>
      <c r="CF914" s="1350">
        <f t="shared" si="2476"/>
        <v>0</v>
      </c>
      <c r="CG914" s="1350">
        <f t="shared" si="2476"/>
        <v>0</v>
      </c>
      <c r="CH914" s="1350">
        <f t="shared" si="2476"/>
        <v>0</v>
      </c>
      <c r="CI914" s="1350">
        <f t="shared" si="2476"/>
        <v>0</v>
      </c>
      <c r="CJ914" s="1350">
        <f t="shared" si="2476"/>
        <v>0</v>
      </c>
      <c r="CK914" s="1351">
        <f t="shared" si="2476"/>
        <v>0</v>
      </c>
      <c r="CL914" s="1351">
        <f t="shared" si="2476"/>
        <v>0</v>
      </c>
      <c r="CM914" s="1351">
        <f t="shared" si="2476"/>
        <v>0</v>
      </c>
      <c r="CN914" s="1350">
        <f t="shared" si="2476"/>
        <v>0</v>
      </c>
      <c r="CO914" s="1350">
        <f t="shared" si="2476"/>
        <v>0</v>
      </c>
      <c r="CP914" s="1350">
        <f t="shared" si="2476"/>
        <v>0</v>
      </c>
      <c r="CQ914" s="1350">
        <f t="shared" si="2476"/>
        <v>0</v>
      </c>
      <c r="CR914" s="1350">
        <f t="shared" si="2476"/>
        <v>0</v>
      </c>
      <c r="CS914" s="1349">
        <f t="shared" si="2476"/>
        <v>0</v>
      </c>
      <c r="CT914" s="1352">
        <f t="shared" si="2476"/>
        <v>0</v>
      </c>
      <c r="CU914" s="552">
        <f t="shared" si="2477"/>
        <v>0</v>
      </c>
      <c r="CV914" s="553">
        <f t="shared" si="2478"/>
        <v>0</v>
      </c>
      <c r="CW914" s="554">
        <f t="shared" si="2479"/>
        <v>0</v>
      </c>
      <c r="CX914" s="554">
        <f t="shared" si="2480"/>
        <v>0</v>
      </c>
      <c r="CY914" s="554">
        <f t="shared" si="2481"/>
        <v>0</v>
      </c>
      <c r="CZ914" s="554">
        <f t="shared" si="2482"/>
        <v>0</v>
      </c>
      <c r="DA914" s="554">
        <f t="shared" si="2483"/>
        <v>0</v>
      </c>
      <c r="DB914" s="555">
        <f t="shared" si="2484"/>
        <v>0</v>
      </c>
      <c r="DC914" s="555">
        <f t="shared" si="2485"/>
        <v>0</v>
      </c>
      <c r="DD914" s="555">
        <f t="shared" si="2486"/>
        <v>0</v>
      </c>
      <c r="DE914" s="554">
        <f t="shared" si="2487"/>
        <v>0</v>
      </c>
      <c r="DF914" s="554">
        <f t="shared" si="2488"/>
        <v>0</v>
      </c>
      <c r="DG914" s="554">
        <f t="shared" si="2489"/>
        <v>0</v>
      </c>
      <c r="DH914" s="554">
        <f t="shared" si="2490"/>
        <v>0</v>
      </c>
      <c r="DI914" s="554">
        <f t="shared" si="2491"/>
        <v>0</v>
      </c>
      <c r="DJ914" s="553">
        <f t="shared" si="2492"/>
        <v>0</v>
      </c>
      <c r="DK914" s="552">
        <f t="shared" si="2493"/>
        <v>0</v>
      </c>
      <c r="DL914" s="657">
        <f t="shared" si="2494"/>
        <v>17</v>
      </c>
      <c r="DM914" s="106">
        <f t="shared" si="2495"/>
        <v>17</v>
      </c>
      <c r="DN914" s="106">
        <f t="shared" si="2496"/>
        <v>17</v>
      </c>
      <c r="DO914" s="106">
        <f t="shared" si="2497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499">SUM(B219)</f>
        <v>0</v>
      </c>
      <c r="C915" s="805">
        <f t="shared" si="2499"/>
        <v>0</v>
      </c>
      <c r="D915" s="805">
        <f t="shared" si="2499"/>
        <v>0</v>
      </c>
      <c r="E915" s="805">
        <f t="shared" si="2499"/>
        <v>0</v>
      </c>
      <c r="F915" s="805">
        <f t="shared" si="2499"/>
        <v>0</v>
      </c>
      <c r="G915" s="805">
        <f t="shared" si="2499"/>
        <v>0</v>
      </c>
      <c r="H915" s="805">
        <f t="shared" si="2499"/>
        <v>105</v>
      </c>
      <c r="I915" s="805">
        <f t="shared" si="2499"/>
        <v>0</v>
      </c>
      <c r="J915" s="805">
        <f t="shared" si="2499"/>
        <v>0</v>
      </c>
      <c r="K915" s="805">
        <f t="shared" si="2499"/>
        <v>0</v>
      </c>
      <c r="L915" s="805">
        <f t="shared" si="2499"/>
        <v>0</v>
      </c>
      <c r="M915" s="805">
        <f t="shared" si="2499"/>
        <v>0</v>
      </c>
      <c r="N915" s="805">
        <f t="shared" si="2499"/>
        <v>0</v>
      </c>
      <c r="O915" s="805">
        <f t="shared" si="2499"/>
        <v>0</v>
      </c>
      <c r="P915" s="805">
        <f t="shared" si="2499"/>
        <v>0</v>
      </c>
      <c r="Q915" s="805">
        <f t="shared" si="2499"/>
        <v>0</v>
      </c>
      <c r="R915" s="805">
        <f t="shared" si="2499"/>
        <v>0</v>
      </c>
      <c r="S915" s="804"/>
      <c r="T915" s="805">
        <f t="shared" ref="T915:AJ915" si="2500">SUM(T219)</f>
        <v>0</v>
      </c>
      <c r="U915" s="805">
        <f t="shared" si="2500"/>
        <v>0</v>
      </c>
      <c r="V915" s="805">
        <f t="shared" si="2500"/>
        <v>0</v>
      </c>
      <c r="W915" s="805">
        <f t="shared" si="2500"/>
        <v>0</v>
      </c>
      <c r="X915" s="805">
        <f t="shared" si="2500"/>
        <v>0</v>
      </c>
      <c r="Y915" s="805">
        <f t="shared" si="2500"/>
        <v>0</v>
      </c>
      <c r="Z915" s="805">
        <f t="shared" si="2500"/>
        <v>0</v>
      </c>
      <c r="AA915" s="805">
        <f t="shared" si="2500"/>
        <v>0</v>
      </c>
      <c r="AB915" s="805">
        <f t="shared" si="2500"/>
        <v>0</v>
      </c>
      <c r="AC915" s="805">
        <f t="shared" si="2500"/>
        <v>0</v>
      </c>
      <c r="AD915" s="805">
        <f t="shared" si="2500"/>
        <v>0</v>
      </c>
      <c r="AE915" s="805">
        <f t="shared" si="2500"/>
        <v>0</v>
      </c>
      <c r="AF915" s="805">
        <f t="shared" si="2500"/>
        <v>0</v>
      </c>
      <c r="AG915" s="805">
        <f t="shared" si="2500"/>
        <v>0</v>
      </c>
      <c r="AH915" s="805">
        <f t="shared" si="2500"/>
        <v>0</v>
      </c>
      <c r="AI915" s="805">
        <f t="shared" si="2500"/>
        <v>0</v>
      </c>
      <c r="AJ915" s="805">
        <f t="shared" si="2500"/>
        <v>0</v>
      </c>
      <c r="AK915" s="804"/>
      <c r="AL915" s="805">
        <f t="shared" ref="AL915:BB915" si="2501">SUM(AL219)</f>
        <v>0</v>
      </c>
      <c r="AM915" s="805">
        <f t="shared" si="2501"/>
        <v>0</v>
      </c>
      <c r="AN915" s="805">
        <f t="shared" si="2501"/>
        <v>0</v>
      </c>
      <c r="AO915" s="805">
        <f t="shared" si="2501"/>
        <v>300</v>
      </c>
      <c r="AP915" s="805">
        <f t="shared" si="2501"/>
        <v>0</v>
      </c>
      <c r="AQ915" s="805">
        <f t="shared" si="2501"/>
        <v>0</v>
      </c>
      <c r="AR915" s="805">
        <f t="shared" si="2501"/>
        <v>0</v>
      </c>
      <c r="AS915" s="805">
        <f t="shared" si="2501"/>
        <v>0</v>
      </c>
      <c r="AT915" s="805">
        <f t="shared" si="2501"/>
        <v>0</v>
      </c>
      <c r="AU915" s="805">
        <f t="shared" si="2501"/>
        <v>0</v>
      </c>
      <c r="AV915" s="805">
        <f t="shared" si="2501"/>
        <v>0</v>
      </c>
      <c r="AW915" s="805">
        <f t="shared" si="2501"/>
        <v>0</v>
      </c>
      <c r="AX915" s="805">
        <f t="shared" si="2501"/>
        <v>0</v>
      </c>
      <c r="AY915" s="805">
        <f t="shared" si="2501"/>
        <v>0</v>
      </c>
      <c r="AZ915" s="805">
        <f t="shared" si="2501"/>
        <v>0</v>
      </c>
      <c r="BA915" s="805">
        <f t="shared" si="2501"/>
        <v>0</v>
      </c>
      <c r="BB915" s="805">
        <f t="shared" si="2501"/>
        <v>0</v>
      </c>
      <c r="BC915" s="804"/>
      <c r="BD915" s="805">
        <f t="shared" ref="BD915:BT915" si="2502">SUM(BD219)</f>
        <v>0</v>
      </c>
      <c r="BE915" s="805">
        <f t="shared" si="2502"/>
        <v>0</v>
      </c>
      <c r="BF915" s="805">
        <f t="shared" si="2502"/>
        <v>0</v>
      </c>
      <c r="BG915" s="805">
        <f t="shared" si="2502"/>
        <v>0</v>
      </c>
      <c r="BH915" s="805">
        <f t="shared" si="2502"/>
        <v>0</v>
      </c>
      <c r="BI915" s="805">
        <f t="shared" si="2502"/>
        <v>0</v>
      </c>
      <c r="BJ915" s="805">
        <f t="shared" si="2502"/>
        <v>0</v>
      </c>
      <c r="BK915" s="805">
        <f t="shared" si="2502"/>
        <v>0</v>
      </c>
      <c r="BL915" s="805">
        <f t="shared" si="2502"/>
        <v>0</v>
      </c>
      <c r="BM915" s="805">
        <f t="shared" si="2502"/>
        <v>0</v>
      </c>
      <c r="BN915" s="805">
        <f t="shared" si="2502"/>
        <v>0</v>
      </c>
      <c r="BO915" s="805">
        <f t="shared" si="2502"/>
        <v>0</v>
      </c>
      <c r="BP915" s="805">
        <f t="shared" si="2502"/>
        <v>0</v>
      </c>
      <c r="BQ915" s="805">
        <f t="shared" si="2502"/>
        <v>0</v>
      </c>
      <c r="BR915" s="805">
        <f t="shared" si="2502"/>
        <v>0</v>
      </c>
      <c r="BS915" s="805">
        <f t="shared" si="2502"/>
        <v>0</v>
      </c>
      <c r="BT915" s="805">
        <f t="shared" si="2502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1"/>
        <v>0</v>
      </c>
      <c r="CA915" s="601">
        <f t="shared" si="2472"/>
        <v>0</v>
      </c>
      <c r="CB915" s="601">
        <f t="shared" si="2473"/>
        <v>0</v>
      </c>
      <c r="CC915" s="601">
        <f t="shared" si="2474"/>
        <v>0</v>
      </c>
      <c r="CD915" s="1348">
        <f t="shared" si="2498"/>
        <v>0</v>
      </c>
      <c r="CE915" s="1349">
        <f t="shared" si="2476"/>
        <v>0</v>
      </c>
      <c r="CF915" s="1350">
        <f t="shared" si="2476"/>
        <v>0</v>
      </c>
      <c r="CG915" s="1350">
        <f t="shared" si="2476"/>
        <v>0</v>
      </c>
      <c r="CH915" s="1350">
        <f t="shared" si="2476"/>
        <v>0</v>
      </c>
      <c r="CI915" s="1350">
        <f t="shared" si="2476"/>
        <v>0</v>
      </c>
      <c r="CJ915" s="1350">
        <f t="shared" si="2476"/>
        <v>0</v>
      </c>
      <c r="CK915" s="1351">
        <f t="shared" si="2476"/>
        <v>0</v>
      </c>
      <c r="CL915" s="1351">
        <f t="shared" si="2476"/>
        <v>0</v>
      </c>
      <c r="CM915" s="1351">
        <f t="shared" si="2476"/>
        <v>0</v>
      </c>
      <c r="CN915" s="1350">
        <f t="shared" si="2476"/>
        <v>0</v>
      </c>
      <c r="CO915" s="1350">
        <f t="shared" si="2476"/>
        <v>0</v>
      </c>
      <c r="CP915" s="1350">
        <f t="shared" si="2476"/>
        <v>0</v>
      </c>
      <c r="CQ915" s="1350">
        <f t="shared" si="2476"/>
        <v>0</v>
      </c>
      <c r="CR915" s="1350">
        <f t="shared" si="2476"/>
        <v>0</v>
      </c>
      <c r="CS915" s="1349">
        <f t="shared" si="2476"/>
        <v>0</v>
      </c>
      <c r="CT915" s="1352">
        <f t="shared" si="2476"/>
        <v>0</v>
      </c>
      <c r="CU915" s="552">
        <f t="shared" si="2477"/>
        <v>0</v>
      </c>
      <c r="CV915" s="553">
        <f t="shared" si="2478"/>
        <v>0</v>
      </c>
      <c r="CW915" s="554">
        <f t="shared" si="2479"/>
        <v>0</v>
      </c>
      <c r="CX915" s="554">
        <f t="shared" si="2480"/>
        <v>0</v>
      </c>
      <c r="CY915" s="554">
        <f t="shared" si="2481"/>
        <v>0</v>
      </c>
      <c r="CZ915" s="554">
        <f t="shared" si="2482"/>
        <v>0</v>
      </c>
      <c r="DA915" s="554">
        <f t="shared" si="2483"/>
        <v>0</v>
      </c>
      <c r="DB915" s="555">
        <f t="shared" si="2484"/>
        <v>0</v>
      </c>
      <c r="DC915" s="555">
        <f t="shared" si="2485"/>
        <v>0</v>
      </c>
      <c r="DD915" s="555">
        <f t="shared" si="2486"/>
        <v>0</v>
      </c>
      <c r="DE915" s="554">
        <f t="shared" si="2487"/>
        <v>0</v>
      </c>
      <c r="DF915" s="554">
        <f t="shared" si="2488"/>
        <v>0</v>
      </c>
      <c r="DG915" s="554">
        <f t="shared" si="2489"/>
        <v>0</v>
      </c>
      <c r="DH915" s="554">
        <f t="shared" si="2490"/>
        <v>0</v>
      </c>
      <c r="DI915" s="554">
        <f t="shared" si="2491"/>
        <v>0</v>
      </c>
      <c r="DJ915" s="553">
        <f t="shared" si="2492"/>
        <v>0</v>
      </c>
      <c r="DK915" s="552">
        <f t="shared" si="2493"/>
        <v>0</v>
      </c>
      <c r="DL915" s="657">
        <f t="shared" si="2494"/>
        <v>17</v>
      </c>
      <c r="DM915" s="106">
        <f t="shared" si="2495"/>
        <v>17</v>
      </c>
      <c r="DN915" s="106">
        <f t="shared" si="2496"/>
        <v>17</v>
      </c>
      <c r="DO915" s="106">
        <f t="shared" si="2497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1"/>
        <v>0</v>
      </c>
      <c r="CA916" s="601">
        <f t="shared" si="2472"/>
        <v>0</v>
      </c>
      <c r="CB916" s="601">
        <f t="shared" si="2473"/>
        <v>0</v>
      </c>
      <c r="CC916" s="601">
        <f t="shared" si="2474"/>
        <v>0</v>
      </c>
      <c r="CD916" s="1348">
        <f t="shared" si="2498"/>
        <v>0</v>
      </c>
      <c r="CE916" s="1349">
        <f t="shared" si="2476"/>
        <v>0</v>
      </c>
      <c r="CF916" s="1350">
        <f t="shared" si="2476"/>
        <v>0</v>
      </c>
      <c r="CG916" s="1350">
        <f t="shared" si="2476"/>
        <v>0</v>
      </c>
      <c r="CH916" s="1350">
        <f t="shared" si="2476"/>
        <v>0</v>
      </c>
      <c r="CI916" s="1350">
        <f t="shared" si="2476"/>
        <v>0</v>
      </c>
      <c r="CJ916" s="1350">
        <f t="shared" si="2476"/>
        <v>0</v>
      </c>
      <c r="CK916" s="1351">
        <f t="shared" si="2476"/>
        <v>0</v>
      </c>
      <c r="CL916" s="1351">
        <f t="shared" si="2476"/>
        <v>0</v>
      </c>
      <c r="CM916" s="1351">
        <f t="shared" si="2476"/>
        <v>0</v>
      </c>
      <c r="CN916" s="1350">
        <f t="shared" si="2476"/>
        <v>0</v>
      </c>
      <c r="CO916" s="1350">
        <f t="shared" si="2476"/>
        <v>0</v>
      </c>
      <c r="CP916" s="1350">
        <f t="shared" si="2476"/>
        <v>0</v>
      </c>
      <c r="CQ916" s="1350">
        <f t="shared" si="2476"/>
        <v>0</v>
      </c>
      <c r="CR916" s="1350">
        <f t="shared" si="2476"/>
        <v>0</v>
      </c>
      <c r="CS916" s="1349">
        <f t="shared" si="2476"/>
        <v>0</v>
      </c>
      <c r="CT916" s="1352">
        <f t="shared" si="2476"/>
        <v>0</v>
      </c>
      <c r="CU916" s="552">
        <f t="shared" si="2477"/>
        <v>0</v>
      </c>
      <c r="CV916" s="553">
        <f t="shared" si="2478"/>
        <v>0</v>
      </c>
      <c r="CW916" s="554">
        <f t="shared" si="2479"/>
        <v>0</v>
      </c>
      <c r="CX916" s="554">
        <f t="shared" si="2480"/>
        <v>0</v>
      </c>
      <c r="CY916" s="554">
        <f t="shared" si="2481"/>
        <v>0</v>
      </c>
      <c r="CZ916" s="554">
        <f t="shared" si="2482"/>
        <v>0</v>
      </c>
      <c r="DA916" s="554">
        <f t="shared" si="2483"/>
        <v>0</v>
      </c>
      <c r="DB916" s="555">
        <f t="shared" si="2484"/>
        <v>0</v>
      </c>
      <c r="DC916" s="555">
        <f t="shared" si="2485"/>
        <v>0</v>
      </c>
      <c r="DD916" s="555">
        <f t="shared" si="2486"/>
        <v>0</v>
      </c>
      <c r="DE916" s="554">
        <f t="shared" si="2487"/>
        <v>0</v>
      </c>
      <c r="DF916" s="554">
        <f t="shared" si="2488"/>
        <v>0</v>
      </c>
      <c r="DG916" s="554">
        <f t="shared" si="2489"/>
        <v>0</v>
      </c>
      <c r="DH916" s="554">
        <f t="shared" si="2490"/>
        <v>0</v>
      </c>
      <c r="DI916" s="554">
        <f t="shared" si="2491"/>
        <v>0</v>
      </c>
      <c r="DJ916" s="553">
        <f t="shared" si="2492"/>
        <v>0</v>
      </c>
      <c r="DK916" s="552">
        <f t="shared" si="2493"/>
        <v>0</v>
      </c>
      <c r="DL916" s="657">
        <f t="shared" si="2494"/>
        <v>17</v>
      </c>
      <c r="DM916" s="106">
        <f t="shared" si="2495"/>
        <v>17</v>
      </c>
      <c r="DN916" s="106">
        <f t="shared" si="2496"/>
        <v>17</v>
      </c>
      <c r="DO916" s="106">
        <f t="shared" si="2497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3">SUM(B225)</f>
        <v>0</v>
      </c>
      <c r="C917" s="805">
        <f t="shared" si="2503"/>
        <v>0</v>
      </c>
      <c r="D917" s="805">
        <f t="shared" si="2503"/>
        <v>0</v>
      </c>
      <c r="E917" s="805">
        <f t="shared" si="2503"/>
        <v>0</v>
      </c>
      <c r="F917" s="805">
        <f t="shared" si="2503"/>
        <v>0</v>
      </c>
      <c r="G917" s="805">
        <f t="shared" si="2503"/>
        <v>0</v>
      </c>
      <c r="H917" s="805">
        <f t="shared" si="2503"/>
        <v>0</v>
      </c>
      <c r="I917" s="805">
        <f t="shared" si="2503"/>
        <v>0</v>
      </c>
      <c r="J917" s="805">
        <f t="shared" si="2503"/>
        <v>0</v>
      </c>
      <c r="K917" s="805">
        <f t="shared" si="2503"/>
        <v>0</v>
      </c>
      <c r="L917" s="805">
        <f t="shared" si="2503"/>
        <v>0</v>
      </c>
      <c r="M917" s="805">
        <f t="shared" si="2503"/>
        <v>0</v>
      </c>
      <c r="N917" s="805">
        <f t="shared" si="2503"/>
        <v>0</v>
      </c>
      <c r="O917" s="805">
        <f t="shared" si="2503"/>
        <v>0</v>
      </c>
      <c r="P917" s="805">
        <f t="shared" si="2503"/>
        <v>0</v>
      </c>
      <c r="Q917" s="805">
        <f t="shared" si="2503"/>
        <v>0</v>
      </c>
      <c r="R917" s="805">
        <f t="shared" si="2503"/>
        <v>0</v>
      </c>
      <c r="S917" s="804"/>
      <c r="T917" s="805">
        <f t="shared" ref="T917:AJ917" si="2504">SUM(T225)</f>
        <v>0</v>
      </c>
      <c r="U917" s="805">
        <f t="shared" si="2504"/>
        <v>0</v>
      </c>
      <c r="V917" s="805">
        <f t="shared" si="2504"/>
        <v>0</v>
      </c>
      <c r="W917" s="805">
        <f t="shared" si="2504"/>
        <v>0</v>
      </c>
      <c r="X917" s="805">
        <f t="shared" si="2504"/>
        <v>0</v>
      </c>
      <c r="Y917" s="805">
        <f t="shared" si="2504"/>
        <v>0</v>
      </c>
      <c r="Z917" s="805">
        <f t="shared" si="2504"/>
        <v>0</v>
      </c>
      <c r="AA917" s="805">
        <f t="shared" si="2504"/>
        <v>0</v>
      </c>
      <c r="AB917" s="805">
        <f t="shared" si="2504"/>
        <v>0</v>
      </c>
      <c r="AC917" s="805">
        <f t="shared" si="2504"/>
        <v>0</v>
      </c>
      <c r="AD917" s="805">
        <f t="shared" si="2504"/>
        <v>0</v>
      </c>
      <c r="AE917" s="805">
        <f t="shared" si="2504"/>
        <v>0</v>
      </c>
      <c r="AF917" s="805">
        <f t="shared" si="2504"/>
        <v>0</v>
      </c>
      <c r="AG917" s="805">
        <f t="shared" si="2504"/>
        <v>0</v>
      </c>
      <c r="AH917" s="805">
        <f t="shared" si="2504"/>
        <v>0</v>
      </c>
      <c r="AI917" s="805">
        <f t="shared" si="2504"/>
        <v>0</v>
      </c>
      <c r="AJ917" s="805">
        <f t="shared" si="2504"/>
        <v>0</v>
      </c>
      <c r="AK917" s="804"/>
      <c r="AL917" s="805">
        <f t="shared" ref="AL917:BB917" si="2505">SUM(AL225)</f>
        <v>0</v>
      </c>
      <c r="AM917" s="805">
        <f t="shared" si="2505"/>
        <v>0</v>
      </c>
      <c r="AN917" s="805">
        <f t="shared" si="2505"/>
        <v>0</v>
      </c>
      <c r="AO917" s="805">
        <f t="shared" si="2505"/>
        <v>0</v>
      </c>
      <c r="AP917" s="805">
        <f t="shared" si="2505"/>
        <v>0</v>
      </c>
      <c r="AQ917" s="805">
        <f t="shared" si="2505"/>
        <v>0</v>
      </c>
      <c r="AR917" s="805">
        <f t="shared" si="2505"/>
        <v>0</v>
      </c>
      <c r="AS917" s="805">
        <f t="shared" si="2505"/>
        <v>0</v>
      </c>
      <c r="AT917" s="805">
        <f t="shared" si="2505"/>
        <v>0</v>
      </c>
      <c r="AU917" s="805">
        <f t="shared" si="2505"/>
        <v>0</v>
      </c>
      <c r="AV917" s="805">
        <f t="shared" si="2505"/>
        <v>0</v>
      </c>
      <c r="AW917" s="805">
        <f t="shared" si="2505"/>
        <v>0</v>
      </c>
      <c r="AX917" s="805">
        <f t="shared" si="2505"/>
        <v>0</v>
      </c>
      <c r="AY917" s="805">
        <f t="shared" si="2505"/>
        <v>0</v>
      </c>
      <c r="AZ917" s="805">
        <f t="shared" si="2505"/>
        <v>0</v>
      </c>
      <c r="BA917" s="805">
        <f t="shared" si="2505"/>
        <v>0</v>
      </c>
      <c r="BB917" s="805">
        <f t="shared" si="2505"/>
        <v>0</v>
      </c>
      <c r="BC917" s="804"/>
      <c r="BD917" s="805">
        <f t="shared" ref="BD917:BT917" si="2506">SUM(BD225)</f>
        <v>0</v>
      </c>
      <c r="BE917" s="805">
        <f t="shared" si="2506"/>
        <v>0</v>
      </c>
      <c r="BF917" s="805">
        <f t="shared" si="2506"/>
        <v>0</v>
      </c>
      <c r="BG917" s="805">
        <f t="shared" si="2506"/>
        <v>0</v>
      </c>
      <c r="BH917" s="805">
        <f t="shared" si="2506"/>
        <v>0</v>
      </c>
      <c r="BI917" s="805">
        <f t="shared" si="2506"/>
        <v>0</v>
      </c>
      <c r="BJ917" s="805">
        <f t="shared" si="2506"/>
        <v>0</v>
      </c>
      <c r="BK917" s="805">
        <f t="shared" si="2506"/>
        <v>0</v>
      </c>
      <c r="BL917" s="805">
        <f t="shared" si="2506"/>
        <v>0</v>
      </c>
      <c r="BM917" s="805">
        <f t="shared" si="2506"/>
        <v>0</v>
      </c>
      <c r="BN917" s="805">
        <f t="shared" si="2506"/>
        <v>0</v>
      </c>
      <c r="BO917" s="805">
        <f t="shared" si="2506"/>
        <v>0</v>
      </c>
      <c r="BP917" s="805">
        <f t="shared" si="2506"/>
        <v>0</v>
      </c>
      <c r="BQ917" s="805">
        <f t="shared" si="2506"/>
        <v>0</v>
      </c>
      <c r="BR917" s="805">
        <f t="shared" si="2506"/>
        <v>0</v>
      </c>
      <c r="BS917" s="805">
        <f t="shared" si="2506"/>
        <v>0</v>
      </c>
      <c r="BT917" s="805">
        <f t="shared" si="2506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1"/>
        <v>0</v>
      </c>
      <c r="CA917" s="601">
        <f t="shared" si="2472"/>
        <v>0</v>
      </c>
      <c r="CB917" s="601">
        <f t="shared" si="2473"/>
        <v>0</v>
      </c>
      <c r="CC917" s="601">
        <f t="shared" si="2474"/>
        <v>0</v>
      </c>
      <c r="CD917" s="1348">
        <f t="shared" si="2498"/>
        <v>0</v>
      </c>
      <c r="CE917" s="1349">
        <f t="shared" si="2476"/>
        <v>0</v>
      </c>
      <c r="CF917" s="1350">
        <f t="shared" si="2476"/>
        <v>0</v>
      </c>
      <c r="CG917" s="1350">
        <f t="shared" si="2476"/>
        <v>0</v>
      </c>
      <c r="CH917" s="1350">
        <f t="shared" si="2476"/>
        <v>0</v>
      </c>
      <c r="CI917" s="1350">
        <f t="shared" si="2476"/>
        <v>0</v>
      </c>
      <c r="CJ917" s="1350">
        <f t="shared" si="2476"/>
        <v>0</v>
      </c>
      <c r="CK917" s="1351">
        <f t="shared" si="2476"/>
        <v>0</v>
      </c>
      <c r="CL917" s="1351">
        <f t="shared" si="2476"/>
        <v>0</v>
      </c>
      <c r="CM917" s="1351">
        <f t="shared" si="2476"/>
        <v>0</v>
      </c>
      <c r="CN917" s="1350">
        <f t="shared" si="2476"/>
        <v>0</v>
      </c>
      <c r="CO917" s="1350">
        <f t="shared" si="2476"/>
        <v>0</v>
      </c>
      <c r="CP917" s="1350">
        <f t="shared" si="2476"/>
        <v>0</v>
      </c>
      <c r="CQ917" s="1350">
        <f t="shared" si="2476"/>
        <v>0</v>
      </c>
      <c r="CR917" s="1350">
        <f t="shared" si="2476"/>
        <v>0</v>
      </c>
      <c r="CS917" s="1349">
        <f t="shared" si="2476"/>
        <v>0</v>
      </c>
      <c r="CT917" s="1352">
        <f t="shared" si="2476"/>
        <v>0</v>
      </c>
      <c r="CU917" s="552">
        <f t="shared" si="2477"/>
        <v>0</v>
      </c>
      <c r="CV917" s="553">
        <f t="shared" si="2478"/>
        <v>0</v>
      </c>
      <c r="CW917" s="554">
        <f t="shared" si="2479"/>
        <v>0</v>
      </c>
      <c r="CX917" s="554">
        <f t="shared" si="2480"/>
        <v>0</v>
      </c>
      <c r="CY917" s="554">
        <f t="shared" si="2481"/>
        <v>0</v>
      </c>
      <c r="CZ917" s="554">
        <f t="shared" si="2482"/>
        <v>0</v>
      </c>
      <c r="DA917" s="554">
        <f t="shared" si="2483"/>
        <v>0</v>
      </c>
      <c r="DB917" s="555">
        <f t="shared" si="2484"/>
        <v>0</v>
      </c>
      <c r="DC917" s="555">
        <f t="shared" si="2485"/>
        <v>0</v>
      </c>
      <c r="DD917" s="555">
        <f t="shared" si="2486"/>
        <v>0</v>
      </c>
      <c r="DE917" s="554">
        <f t="shared" si="2487"/>
        <v>0</v>
      </c>
      <c r="DF917" s="554">
        <f t="shared" si="2488"/>
        <v>0</v>
      </c>
      <c r="DG917" s="554">
        <f t="shared" si="2489"/>
        <v>0</v>
      </c>
      <c r="DH917" s="554">
        <f t="shared" si="2490"/>
        <v>0</v>
      </c>
      <c r="DI917" s="554">
        <f t="shared" si="2491"/>
        <v>0</v>
      </c>
      <c r="DJ917" s="553">
        <f t="shared" si="2492"/>
        <v>0</v>
      </c>
      <c r="DK917" s="552">
        <f t="shared" si="2493"/>
        <v>0</v>
      </c>
      <c r="DL917" s="657">
        <f t="shared" si="2494"/>
        <v>17</v>
      </c>
      <c r="DM917" s="106">
        <f t="shared" si="2495"/>
        <v>17</v>
      </c>
      <c r="DN917" s="106">
        <f t="shared" si="2496"/>
        <v>17</v>
      </c>
      <c r="DO917" s="106">
        <f t="shared" si="2497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8"/>
      <c r="CE918" s="1359"/>
      <c r="CF918" s="1359"/>
      <c r="CG918" s="1359"/>
      <c r="CH918" s="1359"/>
      <c r="CI918" s="1359"/>
      <c r="CJ918" s="1359"/>
      <c r="CK918" s="1359"/>
      <c r="CL918" s="1359"/>
      <c r="CM918" s="1359"/>
      <c r="CN918" s="1359"/>
      <c r="CO918" s="1359"/>
      <c r="CP918" s="1359"/>
      <c r="CQ918" s="1359"/>
      <c r="CR918" s="1359"/>
      <c r="CS918" s="1359"/>
      <c r="CT918" s="1360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7">IF(DL919&lt;3,"",(SUM(B919:R919)-MIN(B919:R919)-MAX(B919:R919))/(DL919-2))</f>
        <v>0</v>
      </c>
      <c r="CA919" s="601">
        <f t="shared" ref="CA919:CA928" si="2508">IF(DM919&lt;3,"",(SUM(T919:AJ919)-MIN(T919:AJ919)-MAX(T919:AJ919))/(DM919-2))</f>
        <v>0</v>
      </c>
      <c r="CB919" s="601">
        <f t="shared" ref="CB919:CB928" si="2509">IF(DN919&lt;3,"",(SUM(AL919:BB919)-MIN(AL919:BB919)-MAX(AL919:BB919))/(DN919-2))</f>
        <v>0</v>
      </c>
      <c r="CC919" s="601">
        <f t="shared" ref="CC919:CC928" si="2510">IF(DO919&lt;3,"",(SUM(BD919:BT919)-MIN(BD919:BT919)-MAX(BD919:BT919))/(DO919-2))</f>
        <v>0</v>
      </c>
      <c r="CD919" s="1348">
        <f t="shared" ref="CD919:CS919" si="25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9">
        <f t="shared" si="2511"/>
        <v>0</v>
      </c>
      <c r="CF919" s="1350">
        <f t="shared" si="2511"/>
        <v>0</v>
      </c>
      <c r="CG919" s="1350">
        <f t="shared" si="2511"/>
        <v>0</v>
      </c>
      <c r="CH919" s="1350">
        <f t="shared" si="2511"/>
        <v>0</v>
      </c>
      <c r="CI919" s="1350">
        <f t="shared" si="2511"/>
        <v>0</v>
      </c>
      <c r="CJ919" s="1350">
        <f t="shared" si="2511"/>
        <v>0</v>
      </c>
      <c r="CK919" s="1351">
        <f t="shared" si="2511"/>
        <v>0</v>
      </c>
      <c r="CL919" s="1351">
        <f t="shared" si="2511"/>
        <v>0</v>
      </c>
      <c r="CM919" s="1351">
        <f t="shared" si="2511"/>
        <v>0</v>
      </c>
      <c r="CN919" s="1350">
        <f t="shared" si="2511"/>
        <v>0</v>
      </c>
      <c r="CO919" s="1350">
        <f t="shared" si="2511"/>
        <v>0</v>
      </c>
      <c r="CP919" s="1350">
        <f t="shared" si="2511"/>
        <v>0</v>
      </c>
      <c r="CQ919" s="1350">
        <f t="shared" si="2511"/>
        <v>0</v>
      </c>
      <c r="CR919" s="1350">
        <f t="shared" si="2511"/>
        <v>0</v>
      </c>
      <c r="CS919" s="1349">
        <f t="shared" si="2511"/>
        <v>0</v>
      </c>
      <c r="CT919" s="1352">
        <f t="shared" ref="CE919:CT928" si="25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0">COUNT(B919:R919)</f>
        <v>17</v>
      </c>
      <c r="DM919" s="106">
        <f t="shared" ref="DM919:DM928" si="2531">COUNT(T919:AJ919)</f>
        <v>17</v>
      </c>
      <c r="DN919" s="106">
        <f t="shared" ref="DN919:DN928" si="2532">COUNT(AL919:BB919)</f>
        <v>17</v>
      </c>
      <c r="DO919" s="106">
        <f t="shared" ref="DO919:DO928" si="2533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7"/>
        <v>0</v>
      </c>
      <c r="CA920" s="601">
        <f t="shared" si="2508"/>
        <v>0</v>
      </c>
      <c r="CB920" s="601">
        <f t="shared" si="2509"/>
        <v>0</v>
      </c>
      <c r="CC920" s="601">
        <f t="shared" si="2510"/>
        <v>0</v>
      </c>
      <c r="CD920" s="1348">
        <f t="shared" ref="CD920:CD928" si="253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512"/>
        <v>0</v>
      </c>
      <c r="CF920" s="1350">
        <f t="shared" si="2512"/>
        <v>0</v>
      </c>
      <c r="CG920" s="1350">
        <f t="shared" si="2512"/>
        <v>0</v>
      </c>
      <c r="CH920" s="1350">
        <f t="shared" si="2512"/>
        <v>0</v>
      </c>
      <c r="CI920" s="1350">
        <f t="shared" si="2512"/>
        <v>0</v>
      </c>
      <c r="CJ920" s="1350">
        <f t="shared" si="2512"/>
        <v>0</v>
      </c>
      <c r="CK920" s="1351">
        <f t="shared" si="2512"/>
        <v>0</v>
      </c>
      <c r="CL920" s="1351">
        <f t="shared" si="2512"/>
        <v>0</v>
      </c>
      <c r="CM920" s="1351">
        <f t="shared" si="2512"/>
        <v>0</v>
      </c>
      <c r="CN920" s="1350">
        <f t="shared" si="2512"/>
        <v>0</v>
      </c>
      <c r="CO920" s="1350">
        <f t="shared" si="2512"/>
        <v>0</v>
      </c>
      <c r="CP920" s="1350">
        <f t="shared" si="2512"/>
        <v>0</v>
      </c>
      <c r="CQ920" s="1350">
        <f t="shared" si="2512"/>
        <v>0</v>
      </c>
      <c r="CR920" s="1350">
        <f t="shared" si="2512"/>
        <v>0</v>
      </c>
      <c r="CS920" s="1349">
        <f t="shared" si="2512"/>
        <v>0</v>
      </c>
      <c r="CT920" s="1352">
        <f t="shared" si="2512"/>
        <v>0</v>
      </c>
      <c r="CU920" s="552">
        <f t="shared" si="2513"/>
        <v>0</v>
      </c>
      <c r="CV920" s="553">
        <f t="shared" si="2514"/>
        <v>0</v>
      </c>
      <c r="CW920" s="554">
        <f t="shared" si="2515"/>
        <v>0</v>
      </c>
      <c r="CX920" s="554">
        <f t="shared" si="2516"/>
        <v>0</v>
      </c>
      <c r="CY920" s="554">
        <f t="shared" si="2517"/>
        <v>0</v>
      </c>
      <c r="CZ920" s="554">
        <f t="shared" si="2518"/>
        <v>0</v>
      </c>
      <c r="DA920" s="554">
        <f t="shared" si="2519"/>
        <v>0</v>
      </c>
      <c r="DB920" s="555">
        <f t="shared" si="2520"/>
        <v>0</v>
      </c>
      <c r="DC920" s="555">
        <f t="shared" si="2521"/>
        <v>0</v>
      </c>
      <c r="DD920" s="555">
        <f t="shared" si="2522"/>
        <v>0</v>
      </c>
      <c r="DE920" s="554">
        <f t="shared" si="2523"/>
        <v>0</v>
      </c>
      <c r="DF920" s="554">
        <f t="shared" si="2524"/>
        <v>0</v>
      </c>
      <c r="DG920" s="554">
        <f t="shared" si="2525"/>
        <v>0</v>
      </c>
      <c r="DH920" s="554">
        <f t="shared" si="2526"/>
        <v>0</v>
      </c>
      <c r="DI920" s="554">
        <f t="shared" si="2527"/>
        <v>0</v>
      </c>
      <c r="DJ920" s="553">
        <f t="shared" si="2528"/>
        <v>0</v>
      </c>
      <c r="DK920" s="552">
        <f t="shared" si="2529"/>
        <v>0</v>
      </c>
      <c r="DL920" s="657">
        <f t="shared" si="2530"/>
        <v>17</v>
      </c>
      <c r="DM920" s="106">
        <f t="shared" si="2531"/>
        <v>17</v>
      </c>
      <c r="DN920" s="106">
        <f t="shared" si="2532"/>
        <v>17</v>
      </c>
      <c r="DO920" s="106">
        <f t="shared" si="2533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5">SUM(B193)</f>
        <v>0</v>
      </c>
      <c r="C921" s="805">
        <f t="shared" si="2535"/>
        <v>0</v>
      </c>
      <c r="D921" s="805">
        <f t="shared" si="2535"/>
        <v>0</v>
      </c>
      <c r="E921" s="805">
        <f t="shared" si="2535"/>
        <v>0</v>
      </c>
      <c r="F921" s="805">
        <f t="shared" si="2535"/>
        <v>0</v>
      </c>
      <c r="G921" s="805">
        <f t="shared" si="2535"/>
        <v>0</v>
      </c>
      <c r="H921" s="805">
        <f t="shared" si="2535"/>
        <v>0</v>
      </c>
      <c r="I921" s="805">
        <f t="shared" si="2535"/>
        <v>0</v>
      </c>
      <c r="J921" s="805">
        <f t="shared" si="2535"/>
        <v>0</v>
      </c>
      <c r="K921" s="805">
        <f t="shared" si="2535"/>
        <v>0</v>
      </c>
      <c r="L921" s="805">
        <f t="shared" si="2535"/>
        <v>0</v>
      </c>
      <c r="M921" s="805">
        <f t="shared" si="2535"/>
        <v>0</v>
      </c>
      <c r="N921" s="805">
        <f t="shared" si="2535"/>
        <v>0</v>
      </c>
      <c r="O921" s="805">
        <f t="shared" si="2535"/>
        <v>0</v>
      </c>
      <c r="P921" s="805">
        <f t="shared" si="2535"/>
        <v>0</v>
      </c>
      <c r="Q921" s="805">
        <f t="shared" si="2535"/>
        <v>0</v>
      </c>
      <c r="R921" s="805">
        <f t="shared" si="2535"/>
        <v>0</v>
      </c>
      <c r="S921" s="804"/>
      <c r="T921" s="805">
        <f t="shared" ref="T921:AJ921" si="2536">SUM(T193)</f>
        <v>0</v>
      </c>
      <c r="U921" s="805">
        <f t="shared" si="2536"/>
        <v>0</v>
      </c>
      <c r="V921" s="805">
        <f t="shared" si="2536"/>
        <v>0</v>
      </c>
      <c r="W921" s="805">
        <f t="shared" si="2536"/>
        <v>0</v>
      </c>
      <c r="X921" s="805">
        <f t="shared" si="2536"/>
        <v>0</v>
      </c>
      <c r="Y921" s="805">
        <f t="shared" si="2536"/>
        <v>0</v>
      </c>
      <c r="Z921" s="805">
        <f t="shared" si="2536"/>
        <v>0</v>
      </c>
      <c r="AA921" s="805">
        <f t="shared" si="2536"/>
        <v>0</v>
      </c>
      <c r="AB921" s="805">
        <f t="shared" si="2536"/>
        <v>0</v>
      </c>
      <c r="AC921" s="805">
        <f t="shared" si="2536"/>
        <v>0</v>
      </c>
      <c r="AD921" s="805">
        <f t="shared" si="2536"/>
        <v>0</v>
      </c>
      <c r="AE921" s="805">
        <f t="shared" si="2536"/>
        <v>0</v>
      </c>
      <c r="AF921" s="805">
        <f t="shared" si="2536"/>
        <v>0</v>
      </c>
      <c r="AG921" s="805">
        <f t="shared" si="2536"/>
        <v>0</v>
      </c>
      <c r="AH921" s="805">
        <f t="shared" si="2536"/>
        <v>0</v>
      </c>
      <c r="AI921" s="805">
        <f t="shared" si="2536"/>
        <v>0</v>
      </c>
      <c r="AJ921" s="805">
        <f t="shared" si="2536"/>
        <v>0</v>
      </c>
      <c r="AK921" s="804"/>
      <c r="AL921" s="805">
        <f t="shared" ref="AL921:BB921" si="2537">SUM(AL193)</f>
        <v>0</v>
      </c>
      <c r="AM921" s="805">
        <f t="shared" si="2537"/>
        <v>0</v>
      </c>
      <c r="AN921" s="805">
        <f t="shared" si="2537"/>
        <v>0</v>
      </c>
      <c r="AO921" s="805">
        <f t="shared" si="2537"/>
        <v>0</v>
      </c>
      <c r="AP921" s="805">
        <f t="shared" si="2537"/>
        <v>0</v>
      </c>
      <c r="AQ921" s="805">
        <f t="shared" si="2537"/>
        <v>0</v>
      </c>
      <c r="AR921" s="805">
        <f t="shared" si="2537"/>
        <v>0</v>
      </c>
      <c r="AS921" s="805">
        <f t="shared" si="2537"/>
        <v>0</v>
      </c>
      <c r="AT921" s="805">
        <f t="shared" si="2537"/>
        <v>0</v>
      </c>
      <c r="AU921" s="805">
        <f t="shared" si="2537"/>
        <v>0</v>
      </c>
      <c r="AV921" s="805">
        <f t="shared" si="2537"/>
        <v>0</v>
      </c>
      <c r="AW921" s="805">
        <f t="shared" si="2537"/>
        <v>0</v>
      </c>
      <c r="AX921" s="805">
        <f t="shared" si="2537"/>
        <v>0</v>
      </c>
      <c r="AY921" s="805">
        <f t="shared" si="2537"/>
        <v>0</v>
      </c>
      <c r="AZ921" s="805">
        <f t="shared" si="2537"/>
        <v>0</v>
      </c>
      <c r="BA921" s="805">
        <f t="shared" si="2537"/>
        <v>0</v>
      </c>
      <c r="BB921" s="805">
        <f t="shared" si="2537"/>
        <v>0</v>
      </c>
      <c r="BC921" s="804"/>
      <c r="BD921" s="805">
        <f t="shared" ref="BD921:BT921" si="2538">SUM(BD193)</f>
        <v>0</v>
      </c>
      <c r="BE921" s="805">
        <f t="shared" si="2538"/>
        <v>0</v>
      </c>
      <c r="BF921" s="805">
        <f t="shared" si="2538"/>
        <v>0</v>
      </c>
      <c r="BG921" s="805">
        <f t="shared" si="2538"/>
        <v>0</v>
      </c>
      <c r="BH921" s="805">
        <f t="shared" si="2538"/>
        <v>0</v>
      </c>
      <c r="BI921" s="805">
        <f t="shared" si="2538"/>
        <v>0</v>
      </c>
      <c r="BJ921" s="805">
        <f t="shared" si="2538"/>
        <v>0</v>
      </c>
      <c r="BK921" s="805">
        <f t="shared" si="2538"/>
        <v>0</v>
      </c>
      <c r="BL921" s="805">
        <f t="shared" si="2538"/>
        <v>0</v>
      </c>
      <c r="BM921" s="805">
        <f t="shared" si="2538"/>
        <v>0</v>
      </c>
      <c r="BN921" s="805">
        <f t="shared" si="2538"/>
        <v>0</v>
      </c>
      <c r="BO921" s="805">
        <f t="shared" si="2538"/>
        <v>0</v>
      </c>
      <c r="BP921" s="805">
        <f t="shared" si="2538"/>
        <v>0</v>
      </c>
      <c r="BQ921" s="805">
        <f t="shared" si="2538"/>
        <v>0</v>
      </c>
      <c r="BR921" s="805">
        <f t="shared" si="2538"/>
        <v>0</v>
      </c>
      <c r="BS921" s="805">
        <f t="shared" si="2538"/>
        <v>0</v>
      </c>
      <c r="BT921" s="805">
        <f t="shared" si="2538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7"/>
        <v>0</v>
      </c>
      <c r="CA921" s="601">
        <f t="shared" si="2508"/>
        <v>0</v>
      </c>
      <c r="CB921" s="601">
        <f t="shared" si="2509"/>
        <v>0</v>
      </c>
      <c r="CC921" s="601">
        <f t="shared" si="2510"/>
        <v>0</v>
      </c>
      <c r="CD921" s="1348">
        <f t="shared" si="2534"/>
        <v>0</v>
      </c>
      <c r="CE921" s="1349">
        <f t="shared" si="2512"/>
        <v>0</v>
      </c>
      <c r="CF921" s="1350">
        <f t="shared" si="2512"/>
        <v>0</v>
      </c>
      <c r="CG921" s="1350">
        <f t="shared" si="2512"/>
        <v>0</v>
      </c>
      <c r="CH921" s="1350">
        <f t="shared" si="2512"/>
        <v>0</v>
      </c>
      <c r="CI921" s="1350">
        <f t="shared" si="2512"/>
        <v>0</v>
      </c>
      <c r="CJ921" s="1350">
        <f t="shared" si="2512"/>
        <v>0</v>
      </c>
      <c r="CK921" s="1351">
        <f t="shared" si="2512"/>
        <v>0</v>
      </c>
      <c r="CL921" s="1351">
        <f t="shared" si="2512"/>
        <v>0</v>
      </c>
      <c r="CM921" s="1351">
        <f t="shared" si="2512"/>
        <v>0</v>
      </c>
      <c r="CN921" s="1350">
        <f t="shared" si="2512"/>
        <v>0</v>
      </c>
      <c r="CO921" s="1350">
        <f t="shared" si="2512"/>
        <v>0</v>
      </c>
      <c r="CP921" s="1350">
        <f t="shared" si="2512"/>
        <v>0</v>
      </c>
      <c r="CQ921" s="1350">
        <f t="shared" si="2512"/>
        <v>0</v>
      </c>
      <c r="CR921" s="1350">
        <f t="shared" si="2512"/>
        <v>0</v>
      </c>
      <c r="CS921" s="1349">
        <f t="shared" si="2512"/>
        <v>0</v>
      </c>
      <c r="CT921" s="1352">
        <f t="shared" si="2512"/>
        <v>0</v>
      </c>
      <c r="CU921" s="552">
        <f t="shared" si="2513"/>
        <v>0</v>
      </c>
      <c r="CV921" s="553">
        <f t="shared" si="2514"/>
        <v>0</v>
      </c>
      <c r="CW921" s="554">
        <f t="shared" si="2515"/>
        <v>0</v>
      </c>
      <c r="CX921" s="554">
        <f t="shared" si="2516"/>
        <v>0</v>
      </c>
      <c r="CY921" s="554">
        <f t="shared" si="2517"/>
        <v>0</v>
      </c>
      <c r="CZ921" s="554">
        <f t="shared" si="2518"/>
        <v>0</v>
      </c>
      <c r="DA921" s="554">
        <f t="shared" si="2519"/>
        <v>0</v>
      </c>
      <c r="DB921" s="555">
        <f t="shared" si="2520"/>
        <v>0</v>
      </c>
      <c r="DC921" s="555">
        <f t="shared" si="2521"/>
        <v>0</v>
      </c>
      <c r="DD921" s="555">
        <f t="shared" si="2522"/>
        <v>0</v>
      </c>
      <c r="DE921" s="554">
        <f t="shared" si="2523"/>
        <v>0</v>
      </c>
      <c r="DF921" s="554">
        <f t="shared" si="2524"/>
        <v>0</v>
      </c>
      <c r="DG921" s="554">
        <f t="shared" si="2525"/>
        <v>0</v>
      </c>
      <c r="DH921" s="554">
        <f t="shared" si="2526"/>
        <v>0</v>
      </c>
      <c r="DI921" s="554">
        <f t="shared" si="2527"/>
        <v>0</v>
      </c>
      <c r="DJ921" s="553">
        <f t="shared" si="2528"/>
        <v>0</v>
      </c>
      <c r="DK921" s="552">
        <f t="shared" si="2529"/>
        <v>0</v>
      </c>
      <c r="DL921" s="657">
        <f t="shared" si="2530"/>
        <v>17</v>
      </c>
      <c r="DM921" s="106">
        <f t="shared" si="2531"/>
        <v>17</v>
      </c>
      <c r="DN921" s="106">
        <f t="shared" si="2532"/>
        <v>17</v>
      </c>
      <c r="DO921" s="106">
        <f t="shared" si="2533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39">SUM(B196)</f>
        <v>0</v>
      </c>
      <c r="C922" s="805">
        <f t="shared" si="2539"/>
        <v>0</v>
      </c>
      <c r="D922" s="805">
        <f t="shared" si="2539"/>
        <v>0</v>
      </c>
      <c r="E922" s="805">
        <f t="shared" si="2539"/>
        <v>0</v>
      </c>
      <c r="F922" s="805">
        <f t="shared" si="2539"/>
        <v>0</v>
      </c>
      <c r="G922" s="805">
        <f t="shared" si="2539"/>
        <v>0</v>
      </c>
      <c r="H922" s="805">
        <f t="shared" si="2539"/>
        <v>0</v>
      </c>
      <c r="I922" s="805">
        <f t="shared" si="2539"/>
        <v>0</v>
      </c>
      <c r="J922" s="805">
        <f t="shared" si="2539"/>
        <v>0</v>
      </c>
      <c r="K922" s="805">
        <f t="shared" si="2539"/>
        <v>0</v>
      </c>
      <c r="L922" s="805">
        <f t="shared" si="2539"/>
        <v>0</v>
      </c>
      <c r="M922" s="805">
        <f t="shared" si="2539"/>
        <v>0</v>
      </c>
      <c r="N922" s="805">
        <f t="shared" si="2539"/>
        <v>0</v>
      </c>
      <c r="O922" s="805">
        <f t="shared" si="2539"/>
        <v>0</v>
      </c>
      <c r="P922" s="805">
        <f t="shared" si="2539"/>
        <v>0</v>
      </c>
      <c r="Q922" s="805">
        <f t="shared" si="2539"/>
        <v>0</v>
      </c>
      <c r="R922" s="805">
        <f t="shared" si="2539"/>
        <v>0</v>
      </c>
      <c r="S922" s="804"/>
      <c r="T922" s="805">
        <f t="shared" ref="T922:AJ922" si="2540">SUM(T196)</f>
        <v>0</v>
      </c>
      <c r="U922" s="805">
        <f t="shared" si="2540"/>
        <v>0</v>
      </c>
      <c r="V922" s="805">
        <f t="shared" si="2540"/>
        <v>0</v>
      </c>
      <c r="W922" s="805">
        <f t="shared" si="2540"/>
        <v>0</v>
      </c>
      <c r="X922" s="805">
        <f t="shared" si="2540"/>
        <v>0</v>
      </c>
      <c r="Y922" s="805">
        <f t="shared" si="2540"/>
        <v>0</v>
      </c>
      <c r="Z922" s="805">
        <f t="shared" si="2540"/>
        <v>0</v>
      </c>
      <c r="AA922" s="805">
        <f t="shared" si="2540"/>
        <v>0</v>
      </c>
      <c r="AB922" s="805">
        <f t="shared" si="2540"/>
        <v>0</v>
      </c>
      <c r="AC922" s="805">
        <f t="shared" si="2540"/>
        <v>0</v>
      </c>
      <c r="AD922" s="805">
        <f t="shared" si="2540"/>
        <v>0</v>
      </c>
      <c r="AE922" s="805">
        <f t="shared" si="2540"/>
        <v>0</v>
      </c>
      <c r="AF922" s="805">
        <f t="shared" si="2540"/>
        <v>0</v>
      </c>
      <c r="AG922" s="805">
        <f t="shared" si="2540"/>
        <v>0</v>
      </c>
      <c r="AH922" s="805">
        <f t="shared" si="2540"/>
        <v>0</v>
      </c>
      <c r="AI922" s="805">
        <f t="shared" si="2540"/>
        <v>0</v>
      </c>
      <c r="AJ922" s="805">
        <f t="shared" si="2540"/>
        <v>0</v>
      </c>
      <c r="AK922" s="804"/>
      <c r="AL922" s="805">
        <f t="shared" ref="AL922:BB922" si="2541">SUM(AL196)</f>
        <v>0</v>
      </c>
      <c r="AM922" s="805">
        <f t="shared" si="2541"/>
        <v>0</v>
      </c>
      <c r="AN922" s="805">
        <f t="shared" si="2541"/>
        <v>0</v>
      </c>
      <c r="AO922" s="805">
        <f t="shared" si="2541"/>
        <v>0</v>
      </c>
      <c r="AP922" s="805">
        <f t="shared" si="2541"/>
        <v>0</v>
      </c>
      <c r="AQ922" s="805">
        <f t="shared" si="2541"/>
        <v>0</v>
      </c>
      <c r="AR922" s="805">
        <f t="shared" si="2541"/>
        <v>0</v>
      </c>
      <c r="AS922" s="805">
        <f t="shared" si="2541"/>
        <v>0</v>
      </c>
      <c r="AT922" s="805">
        <f t="shared" si="2541"/>
        <v>0</v>
      </c>
      <c r="AU922" s="805">
        <f t="shared" si="2541"/>
        <v>0</v>
      </c>
      <c r="AV922" s="805">
        <f t="shared" si="2541"/>
        <v>0</v>
      </c>
      <c r="AW922" s="805">
        <f t="shared" si="2541"/>
        <v>0</v>
      </c>
      <c r="AX922" s="805">
        <f t="shared" si="2541"/>
        <v>0</v>
      </c>
      <c r="AY922" s="805">
        <f t="shared" si="2541"/>
        <v>0</v>
      </c>
      <c r="AZ922" s="805">
        <f t="shared" si="2541"/>
        <v>0</v>
      </c>
      <c r="BA922" s="805">
        <f t="shared" si="2541"/>
        <v>0</v>
      </c>
      <c r="BB922" s="805">
        <f t="shared" si="2541"/>
        <v>0</v>
      </c>
      <c r="BC922" s="804"/>
      <c r="BD922" s="805">
        <f t="shared" ref="BD922:BT922" si="2542">SUM(BD196)</f>
        <v>0</v>
      </c>
      <c r="BE922" s="805">
        <f t="shared" si="2542"/>
        <v>0</v>
      </c>
      <c r="BF922" s="805">
        <f t="shared" si="2542"/>
        <v>0</v>
      </c>
      <c r="BG922" s="805">
        <f t="shared" si="2542"/>
        <v>0</v>
      </c>
      <c r="BH922" s="805">
        <f t="shared" si="2542"/>
        <v>0</v>
      </c>
      <c r="BI922" s="805">
        <f t="shared" si="2542"/>
        <v>0</v>
      </c>
      <c r="BJ922" s="805">
        <f t="shared" si="2542"/>
        <v>0</v>
      </c>
      <c r="BK922" s="805">
        <f t="shared" si="2542"/>
        <v>0</v>
      </c>
      <c r="BL922" s="805">
        <f t="shared" si="2542"/>
        <v>0</v>
      </c>
      <c r="BM922" s="805">
        <f t="shared" si="2542"/>
        <v>0</v>
      </c>
      <c r="BN922" s="805">
        <f t="shared" si="2542"/>
        <v>0</v>
      </c>
      <c r="BO922" s="805">
        <f t="shared" si="2542"/>
        <v>0</v>
      </c>
      <c r="BP922" s="805">
        <f t="shared" si="2542"/>
        <v>0</v>
      </c>
      <c r="BQ922" s="805">
        <f t="shared" si="2542"/>
        <v>0</v>
      </c>
      <c r="BR922" s="805">
        <f t="shared" si="2542"/>
        <v>0</v>
      </c>
      <c r="BS922" s="805">
        <f t="shared" si="2542"/>
        <v>0</v>
      </c>
      <c r="BT922" s="805">
        <f t="shared" si="2542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7"/>
        <v>0</v>
      </c>
      <c r="CA922" s="601">
        <f t="shared" si="2508"/>
        <v>0</v>
      </c>
      <c r="CB922" s="601">
        <f t="shared" si="2509"/>
        <v>0</v>
      </c>
      <c r="CC922" s="601">
        <f t="shared" si="2510"/>
        <v>0</v>
      </c>
      <c r="CD922" s="1348">
        <f t="shared" si="2534"/>
        <v>0</v>
      </c>
      <c r="CE922" s="1349">
        <f t="shared" si="2512"/>
        <v>0</v>
      </c>
      <c r="CF922" s="1350">
        <f t="shared" si="2512"/>
        <v>0</v>
      </c>
      <c r="CG922" s="1350">
        <f t="shared" si="2512"/>
        <v>0</v>
      </c>
      <c r="CH922" s="1350">
        <f t="shared" si="2512"/>
        <v>0</v>
      </c>
      <c r="CI922" s="1350">
        <f t="shared" si="2512"/>
        <v>0</v>
      </c>
      <c r="CJ922" s="1350">
        <f t="shared" si="2512"/>
        <v>0</v>
      </c>
      <c r="CK922" s="1351">
        <f t="shared" si="2512"/>
        <v>0</v>
      </c>
      <c r="CL922" s="1351">
        <f t="shared" si="2512"/>
        <v>0</v>
      </c>
      <c r="CM922" s="1351">
        <f t="shared" si="2512"/>
        <v>0</v>
      </c>
      <c r="CN922" s="1350">
        <f t="shared" si="2512"/>
        <v>0</v>
      </c>
      <c r="CO922" s="1350">
        <f t="shared" si="2512"/>
        <v>0</v>
      </c>
      <c r="CP922" s="1350">
        <f t="shared" si="2512"/>
        <v>0</v>
      </c>
      <c r="CQ922" s="1350">
        <f t="shared" si="2512"/>
        <v>0</v>
      </c>
      <c r="CR922" s="1350">
        <f t="shared" si="2512"/>
        <v>0</v>
      </c>
      <c r="CS922" s="1349">
        <f t="shared" si="2512"/>
        <v>0</v>
      </c>
      <c r="CT922" s="1352">
        <f t="shared" si="2512"/>
        <v>0</v>
      </c>
      <c r="CU922" s="552">
        <f t="shared" si="2513"/>
        <v>0</v>
      </c>
      <c r="CV922" s="553">
        <f t="shared" si="2514"/>
        <v>0</v>
      </c>
      <c r="CW922" s="554">
        <f t="shared" si="2515"/>
        <v>0</v>
      </c>
      <c r="CX922" s="554">
        <f t="shared" si="2516"/>
        <v>0</v>
      </c>
      <c r="CY922" s="554">
        <f t="shared" si="2517"/>
        <v>0</v>
      </c>
      <c r="CZ922" s="554">
        <f t="shared" si="2518"/>
        <v>0</v>
      </c>
      <c r="DA922" s="554">
        <f t="shared" si="2519"/>
        <v>0</v>
      </c>
      <c r="DB922" s="555">
        <f t="shared" si="2520"/>
        <v>0</v>
      </c>
      <c r="DC922" s="555">
        <f t="shared" si="2521"/>
        <v>0</v>
      </c>
      <c r="DD922" s="555">
        <f t="shared" si="2522"/>
        <v>0</v>
      </c>
      <c r="DE922" s="554">
        <f t="shared" si="2523"/>
        <v>0</v>
      </c>
      <c r="DF922" s="554">
        <f t="shared" si="2524"/>
        <v>0</v>
      </c>
      <c r="DG922" s="554">
        <f t="shared" si="2525"/>
        <v>0</v>
      </c>
      <c r="DH922" s="554">
        <f t="shared" si="2526"/>
        <v>0</v>
      </c>
      <c r="DI922" s="554">
        <f t="shared" si="2527"/>
        <v>0</v>
      </c>
      <c r="DJ922" s="553">
        <f t="shared" si="2528"/>
        <v>0</v>
      </c>
      <c r="DK922" s="552">
        <f t="shared" si="2529"/>
        <v>0</v>
      </c>
      <c r="DL922" s="657">
        <f t="shared" si="2530"/>
        <v>17</v>
      </c>
      <c r="DM922" s="106">
        <f t="shared" si="2531"/>
        <v>17</v>
      </c>
      <c r="DN922" s="106">
        <f t="shared" si="2532"/>
        <v>17</v>
      </c>
      <c r="DO922" s="106">
        <f t="shared" si="2533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3">SUM(B199)</f>
        <v>0</v>
      </c>
      <c r="C923" s="805">
        <f t="shared" si="2543"/>
        <v>0</v>
      </c>
      <c r="D923" s="805">
        <f t="shared" si="2543"/>
        <v>0</v>
      </c>
      <c r="E923" s="805">
        <f t="shared" si="2543"/>
        <v>0</v>
      </c>
      <c r="F923" s="805">
        <f t="shared" si="2543"/>
        <v>0</v>
      </c>
      <c r="G923" s="805">
        <f t="shared" si="2543"/>
        <v>0</v>
      </c>
      <c r="H923" s="805">
        <f t="shared" si="2543"/>
        <v>0</v>
      </c>
      <c r="I923" s="805">
        <f t="shared" si="2543"/>
        <v>0</v>
      </c>
      <c r="J923" s="805">
        <f t="shared" si="2543"/>
        <v>0</v>
      </c>
      <c r="K923" s="805">
        <f t="shared" si="2543"/>
        <v>0</v>
      </c>
      <c r="L923" s="805">
        <f t="shared" si="2543"/>
        <v>0</v>
      </c>
      <c r="M923" s="805">
        <f t="shared" si="2543"/>
        <v>0</v>
      </c>
      <c r="N923" s="805">
        <f t="shared" si="2543"/>
        <v>0</v>
      </c>
      <c r="O923" s="805">
        <f t="shared" si="2543"/>
        <v>0</v>
      </c>
      <c r="P923" s="805">
        <f t="shared" si="2543"/>
        <v>0</v>
      </c>
      <c r="Q923" s="805">
        <f t="shared" si="2543"/>
        <v>0</v>
      </c>
      <c r="R923" s="805">
        <f t="shared" si="2543"/>
        <v>0</v>
      </c>
      <c r="S923" s="804"/>
      <c r="T923" s="805">
        <f t="shared" ref="T923:AJ923" si="2544">SUM(T199)</f>
        <v>0</v>
      </c>
      <c r="U923" s="805">
        <f t="shared" si="2544"/>
        <v>0</v>
      </c>
      <c r="V923" s="805">
        <f t="shared" si="2544"/>
        <v>0</v>
      </c>
      <c r="W923" s="805">
        <f t="shared" si="2544"/>
        <v>0</v>
      </c>
      <c r="X923" s="805">
        <f t="shared" si="2544"/>
        <v>0</v>
      </c>
      <c r="Y923" s="805">
        <f t="shared" si="2544"/>
        <v>0</v>
      </c>
      <c r="Z923" s="805">
        <f t="shared" si="2544"/>
        <v>0</v>
      </c>
      <c r="AA923" s="805">
        <f t="shared" si="2544"/>
        <v>0</v>
      </c>
      <c r="AB923" s="805">
        <f t="shared" si="2544"/>
        <v>0</v>
      </c>
      <c r="AC923" s="805">
        <f t="shared" si="2544"/>
        <v>0</v>
      </c>
      <c r="AD923" s="805">
        <f t="shared" si="2544"/>
        <v>0</v>
      </c>
      <c r="AE923" s="805">
        <f t="shared" si="2544"/>
        <v>0</v>
      </c>
      <c r="AF923" s="805">
        <f t="shared" si="2544"/>
        <v>0</v>
      </c>
      <c r="AG923" s="805">
        <f t="shared" si="2544"/>
        <v>0</v>
      </c>
      <c r="AH923" s="805">
        <f t="shared" si="2544"/>
        <v>0</v>
      </c>
      <c r="AI923" s="805">
        <f t="shared" si="2544"/>
        <v>0</v>
      </c>
      <c r="AJ923" s="805">
        <f t="shared" si="2544"/>
        <v>0</v>
      </c>
      <c r="AK923" s="804"/>
      <c r="AL923" s="805">
        <f t="shared" ref="AL923:BB923" si="2545">SUM(AL199)</f>
        <v>3600</v>
      </c>
      <c r="AM923" s="805">
        <f t="shared" si="2545"/>
        <v>1200</v>
      </c>
      <c r="AN923" s="805">
        <f t="shared" si="2545"/>
        <v>0</v>
      </c>
      <c r="AO923" s="805">
        <f t="shared" si="2545"/>
        <v>0</v>
      </c>
      <c r="AP923" s="805">
        <f t="shared" si="2545"/>
        <v>4000</v>
      </c>
      <c r="AQ923" s="805">
        <f t="shared" si="2545"/>
        <v>0</v>
      </c>
      <c r="AR923" s="805">
        <f t="shared" si="2545"/>
        <v>1200</v>
      </c>
      <c r="AS923" s="805">
        <f t="shared" si="2545"/>
        <v>1200</v>
      </c>
      <c r="AT923" s="805">
        <f t="shared" si="2545"/>
        <v>2500</v>
      </c>
      <c r="AU923" s="805">
        <f t="shared" si="2545"/>
        <v>0</v>
      </c>
      <c r="AV923" s="805">
        <f t="shared" si="2545"/>
        <v>0</v>
      </c>
      <c r="AW923" s="805">
        <f t="shared" si="2545"/>
        <v>0</v>
      </c>
      <c r="AX923" s="805">
        <f t="shared" si="2545"/>
        <v>0</v>
      </c>
      <c r="AY923" s="805">
        <f t="shared" si="2545"/>
        <v>0</v>
      </c>
      <c r="AZ923" s="805">
        <f t="shared" si="2545"/>
        <v>0</v>
      </c>
      <c r="BA923" s="805">
        <f t="shared" si="2545"/>
        <v>0</v>
      </c>
      <c r="BB923" s="805">
        <f t="shared" si="2545"/>
        <v>0</v>
      </c>
      <c r="BC923" s="804"/>
      <c r="BD923" s="805">
        <f t="shared" ref="BD923:BT923" si="2546">SUM(BD199)</f>
        <v>6000</v>
      </c>
      <c r="BE923" s="805">
        <f t="shared" si="2546"/>
        <v>10800</v>
      </c>
      <c r="BF923" s="805">
        <f t="shared" si="2546"/>
        <v>150000</v>
      </c>
      <c r="BG923" s="805">
        <f t="shared" si="2546"/>
        <v>4000</v>
      </c>
      <c r="BH923" s="805">
        <f t="shared" si="2546"/>
        <v>6000</v>
      </c>
      <c r="BI923" s="805">
        <f t="shared" si="2546"/>
        <v>80000</v>
      </c>
      <c r="BJ923" s="805">
        <f t="shared" si="2546"/>
        <v>18000</v>
      </c>
      <c r="BK923" s="805">
        <f t="shared" si="2546"/>
        <v>7500</v>
      </c>
      <c r="BL923" s="805">
        <f t="shared" si="2546"/>
        <v>4800</v>
      </c>
      <c r="BM923" s="805">
        <f t="shared" si="2546"/>
        <v>0</v>
      </c>
      <c r="BN923" s="805">
        <f t="shared" si="2546"/>
        <v>0</v>
      </c>
      <c r="BO923" s="805">
        <f t="shared" si="2546"/>
        <v>0</v>
      </c>
      <c r="BP923" s="805">
        <f t="shared" si="2546"/>
        <v>0</v>
      </c>
      <c r="BQ923" s="805">
        <f t="shared" si="2546"/>
        <v>0</v>
      </c>
      <c r="BR923" s="805">
        <f t="shared" si="2546"/>
        <v>0</v>
      </c>
      <c r="BS923" s="805">
        <f t="shared" si="2546"/>
        <v>0</v>
      </c>
      <c r="BT923" s="805">
        <f t="shared" si="2546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7"/>
        <v>0</v>
      </c>
      <c r="CA923" s="601">
        <f t="shared" si="2508"/>
        <v>0</v>
      </c>
      <c r="CB923" s="601">
        <f t="shared" si="2509"/>
        <v>646.66666666666663</v>
      </c>
      <c r="CC923" s="601">
        <f t="shared" si="2510"/>
        <v>9140</v>
      </c>
      <c r="CD923" s="1348">
        <f t="shared" si="2534"/>
        <v>0</v>
      </c>
      <c r="CE923" s="1349">
        <f t="shared" si="2512"/>
        <v>0</v>
      </c>
      <c r="CF923" s="1350">
        <f t="shared" si="2512"/>
        <v>0</v>
      </c>
      <c r="CG923" s="1350">
        <f t="shared" si="2512"/>
        <v>0</v>
      </c>
      <c r="CH923" s="1350">
        <f t="shared" si="2512"/>
        <v>0</v>
      </c>
      <c r="CI923" s="1350">
        <f t="shared" si="2512"/>
        <v>0</v>
      </c>
      <c r="CJ923" s="1350">
        <f t="shared" si="2512"/>
        <v>0</v>
      </c>
      <c r="CK923" s="1351">
        <f t="shared" si="2512"/>
        <v>0</v>
      </c>
      <c r="CL923" s="1351">
        <f t="shared" si="2512"/>
        <v>4000</v>
      </c>
      <c r="CM923" s="1351">
        <f t="shared" si="2512"/>
        <v>4800</v>
      </c>
      <c r="CN923" s="1350">
        <f t="shared" si="2512"/>
        <v>6000</v>
      </c>
      <c r="CO923" s="1350">
        <f t="shared" si="2512"/>
        <v>6000</v>
      </c>
      <c r="CP923" s="1350">
        <f t="shared" si="2512"/>
        <v>7500</v>
      </c>
      <c r="CQ923" s="1350">
        <f t="shared" si="2512"/>
        <v>10800</v>
      </c>
      <c r="CR923" s="1350">
        <f t="shared" si="2512"/>
        <v>18000</v>
      </c>
      <c r="CS923" s="1349">
        <f t="shared" si="2512"/>
        <v>80000</v>
      </c>
      <c r="CT923" s="1352">
        <f t="shared" si="2512"/>
        <v>150000</v>
      </c>
      <c r="CU923" s="552">
        <f t="shared" si="2513"/>
        <v>0</v>
      </c>
      <c r="CV923" s="553">
        <f t="shared" si="2514"/>
        <v>0</v>
      </c>
      <c r="CW923" s="554">
        <f t="shared" si="2515"/>
        <v>0</v>
      </c>
      <c r="CX923" s="554">
        <f t="shared" si="2516"/>
        <v>0</v>
      </c>
      <c r="CY923" s="554">
        <f t="shared" si="2517"/>
        <v>0</v>
      </c>
      <c r="CZ923" s="554">
        <f t="shared" si="2518"/>
        <v>0</v>
      </c>
      <c r="DA923" s="554">
        <f t="shared" si="2519"/>
        <v>0</v>
      </c>
      <c r="DB923" s="555">
        <f t="shared" si="2520"/>
        <v>0</v>
      </c>
      <c r="DC923" s="555">
        <f t="shared" si="2521"/>
        <v>4000</v>
      </c>
      <c r="DD923" s="555">
        <f t="shared" si="2522"/>
        <v>4800</v>
      </c>
      <c r="DE923" s="554">
        <f t="shared" si="2523"/>
        <v>6000</v>
      </c>
      <c r="DF923" s="554">
        <f t="shared" si="2524"/>
        <v>6000</v>
      </c>
      <c r="DG923" s="554">
        <f t="shared" si="2525"/>
        <v>7500</v>
      </c>
      <c r="DH923" s="554">
        <f t="shared" si="2526"/>
        <v>10800</v>
      </c>
      <c r="DI923" s="554">
        <f t="shared" si="2527"/>
        <v>18000</v>
      </c>
      <c r="DJ923" s="553">
        <f t="shared" si="2528"/>
        <v>80000</v>
      </c>
      <c r="DK923" s="552">
        <f t="shared" si="2529"/>
        <v>150000</v>
      </c>
      <c r="DL923" s="657">
        <f t="shared" si="2530"/>
        <v>17</v>
      </c>
      <c r="DM923" s="106">
        <f t="shared" si="2531"/>
        <v>17</v>
      </c>
      <c r="DN923" s="106">
        <f t="shared" si="2532"/>
        <v>17</v>
      </c>
      <c r="DO923" s="106">
        <f t="shared" si="2533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7">SUM(B203)</f>
        <v>0</v>
      </c>
      <c r="C924" s="805">
        <f t="shared" si="2547"/>
        <v>0</v>
      </c>
      <c r="D924" s="805">
        <f t="shared" si="2547"/>
        <v>0</v>
      </c>
      <c r="E924" s="805">
        <f t="shared" si="2547"/>
        <v>0</v>
      </c>
      <c r="F924" s="805">
        <f t="shared" si="2547"/>
        <v>0</v>
      </c>
      <c r="G924" s="805">
        <f t="shared" si="2547"/>
        <v>0</v>
      </c>
      <c r="H924" s="805">
        <f t="shared" si="2547"/>
        <v>0</v>
      </c>
      <c r="I924" s="805">
        <f t="shared" si="2547"/>
        <v>0</v>
      </c>
      <c r="J924" s="805">
        <f t="shared" si="2547"/>
        <v>0</v>
      </c>
      <c r="K924" s="805">
        <f t="shared" si="2547"/>
        <v>0</v>
      </c>
      <c r="L924" s="805">
        <f t="shared" si="2547"/>
        <v>0</v>
      </c>
      <c r="M924" s="805">
        <f t="shared" si="2547"/>
        <v>0</v>
      </c>
      <c r="N924" s="805">
        <f t="shared" si="2547"/>
        <v>0</v>
      </c>
      <c r="O924" s="805">
        <f t="shared" si="2547"/>
        <v>0</v>
      </c>
      <c r="P924" s="805">
        <f t="shared" si="2547"/>
        <v>0</v>
      </c>
      <c r="Q924" s="805">
        <f t="shared" si="2547"/>
        <v>0</v>
      </c>
      <c r="R924" s="805">
        <f t="shared" si="2547"/>
        <v>0</v>
      </c>
      <c r="S924" s="804"/>
      <c r="T924" s="805">
        <f t="shared" ref="T924:AJ924" si="2548">SUM(T203)</f>
        <v>0</v>
      </c>
      <c r="U924" s="805">
        <f t="shared" si="2548"/>
        <v>0</v>
      </c>
      <c r="V924" s="805">
        <f t="shared" si="2548"/>
        <v>0</v>
      </c>
      <c r="W924" s="805">
        <f t="shared" si="2548"/>
        <v>0</v>
      </c>
      <c r="X924" s="805">
        <f t="shared" si="2548"/>
        <v>0</v>
      </c>
      <c r="Y924" s="805">
        <f t="shared" si="2548"/>
        <v>0</v>
      </c>
      <c r="Z924" s="805">
        <f t="shared" si="2548"/>
        <v>0</v>
      </c>
      <c r="AA924" s="805">
        <f t="shared" si="2548"/>
        <v>0</v>
      </c>
      <c r="AB924" s="805">
        <f t="shared" si="2548"/>
        <v>0</v>
      </c>
      <c r="AC924" s="805">
        <f t="shared" si="2548"/>
        <v>0</v>
      </c>
      <c r="AD924" s="805">
        <f t="shared" si="2548"/>
        <v>0</v>
      </c>
      <c r="AE924" s="805">
        <f t="shared" si="2548"/>
        <v>0</v>
      </c>
      <c r="AF924" s="805">
        <f t="shared" si="2548"/>
        <v>0</v>
      </c>
      <c r="AG924" s="805">
        <f t="shared" si="2548"/>
        <v>0</v>
      </c>
      <c r="AH924" s="805">
        <f t="shared" si="2548"/>
        <v>0</v>
      </c>
      <c r="AI924" s="805">
        <f t="shared" si="2548"/>
        <v>0</v>
      </c>
      <c r="AJ924" s="805">
        <f t="shared" si="2548"/>
        <v>0</v>
      </c>
      <c r="AK924" s="804"/>
      <c r="AL924" s="805">
        <f t="shared" ref="AL924:BB924" si="2549">SUM(AL203)</f>
        <v>0</v>
      </c>
      <c r="AM924" s="805">
        <f t="shared" si="2549"/>
        <v>0</v>
      </c>
      <c r="AN924" s="805">
        <f t="shared" si="2549"/>
        <v>0</v>
      </c>
      <c r="AO924" s="805">
        <f t="shared" si="2549"/>
        <v>0</v>
      </c>
      <c r="AP924" s="805">
        <f t="shared" si="2549"/>
        <v>0</v>
      </c>
      <c r="AQ924" s="805">
        <f t="shared" si="2549"/>
        <v>0</v>
      </c>
      <c r="AR924" s="805">
        <f t="shared" si="2549"/>
        <v>0</v>
      </c>
      <c r="AS924" s="805">
        <f t="shared" si="2549"/>
        <v>0</v>
      </c>
      <c r="AT924" s="805">
        <f t="shared" si="2549"/>
        <v>0</v>
      </c>
      <c r="AU924" s="805">
        <f t="shared" si="2549"/>
        <v>0</v>
      </c>
      <c r="AV924" s="805">
        <f t="shared" si="2549"/>
        <v>0</v>
      </c>
      <c r="AW924" s="805">
        <f t="shared" si="2549"/>
        <v>0</v>
      </c>
      <c r="AX924" s="805">
        <f t="shared" si="2549"/>
        <v>0</v>
      </c>
      <c r="AY924" s="805">
        <f t="shared" si="2549"/>
        <v>0</v>
      </c>
      <c r="AZ924" s="805">
        <f t="shared" si="2549"/>
        <v>0</v>
      </c>
      <c r="BA924" s="805">
        <f t="shared" si="2549"/>
        <v>0</v>
      </c>
      <c r="BB924" s="805">
        <f t="shared" si="2549"/>
        <v>0</v>
      </c>
      <c r="BC924" s="804"/>
      <c r="BD924" s="805">
        <f t="shared" ref="BD924:BT924" si="2550">SUM(BD203)</f>
        <v>0</v>
      </c>
      <c r="BE924" s="805">
        <f t="shared" si="2550"/>
        <v>0</v>
      </c>
      <c r="BF924" s="805">
        <f t="shared" si="2550"/>
        <v>0</v>
      </c>
      <c r="BG924" s="805">
        <f t="shared" si="2550"/>
        <v>0</v>
      </c>
      <c r="BH924" s="805">
        <f t="shared" si="2550"/>
        <v>0</v>
      </c>
      <c r="BI924" s="805">
        <f t="shared" si="2550"/>
        <v>0</v>
      </c>
      <c r="BJ924" s="805">
        <f t="shared" si="2550"/>
        <v>0</v>
      </c>
      <c r="BK924" s="805">
        <f t="shared" si="2550"/>
        <v>0</v>
      </c>
      <c r="BL924" s="805">
        <f t="shared" si="2550"/>
        <v>0</v>
      </c>
      <c r="BM924" s="805">
        <f t="shared" si="2550"/>
        <v>0</v>
      </c>
      <c r="BN924" s="805">
        <f t="shared" si="2550"/>
        <v>0</v>
      </c>
      <c r="BO924" s="805">
        <f t="shared" si="2550"/>
        <v>0</v>
      </c>
      <c r="BP924" s="805">
        <f t="shared" si="2550"/>
        <v>0</v>
      </c>
      <c r="BQ924" s="805">
        <f t="shared" si="2550"/>
        <v>0</v>
      </c>
      <c r="BR924" s="805">
        <f t="shared" si="2550"/>
        <v>0</v>
      </c>
      <c r="BS924" s="805">
        <f t="shared" si="2550"/>
        <v>0</v>
      </c>
      <c r="BT924" s="805">
        <f t="shared" si="2550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7"/>
        <v>0</v>
      </c>
      <c r="CA924" s="601">
        <f t="shared" si="2508"/>
        <v>0</v>
      </c>
      <c r="CB924" s="601">
        <f t="shared" si="2509"/>
        <v>0</v>
      </c>
      <c r="CC924" s="601">
        <f t="shared" si="2510"/>
        <v>0</v>
      </c>
      <c r="CD924" s="1348">
        <f t="shared" si="2534"/>
        <v>0</v>
      </c>
      <c r="CE924" s="1349">
        <f t="shared" si="2512"/>
        <v>0</v>
      </c>
      <c r="CF924" s="1350">
        <f t="shared" si="2512"/>
        <v>0</v>
      </c>
      <c r="CG924" s="1350">
        <f t="shared" si="2512"/>
        <v>0</v>
      </c>
      <c r="CH924" s="1350">
        <f t="shared" si="2512"/>
        <v>0</v>
      </c>
      <c r="CI924" s="1350">
        <f t="shared" si="2512"/>
        <v>0</v>
      </c>
      <c r="CJ924" s="1350">
        <f t="shared" si="2512"/>
        <v>0</v>
      </c>
      <c r="CK924" s="1351">
        <f t="shared" si="2512"/>
        <v>0</v>
      </c>
      <c r="CL924" s="1351">
        <f t="shared" si="2512"/>
        <v>0</v>
      </c>
      <c r="CM924" s="1351">
        <f t="shared" si="2512"/>
        <v>0</v>
      </c>
      <c r="CN924" s="1350">
        <f t="shared" si="2512"/>
        <v>0</v>
      </c>
      <c r="CO924" s="1350">
        <f t="shared" si="2512"/>
        <v>0</v>
      </c>
      <c r="CP924" s="1350">
        <f t="shared" si="2512"/>
        <v>0</v>
      </c>
      <c r="CQ924" s="1350">
        <f t="shared" si="2512"/>
        <v>0</v>
      </c>
      <c r="CR924" s="1350">
        <f t="shared" si="2512"/>
        <v>0</v>
      </c>
      <c r="CS924" s="1349">
        <f t="shared" si="2512"/>
        <v>0</v>
      </c>
      <c r="CT924" s="1352">
        <f t="shared" si="2512"/>
        <v>0</v>
      </c>
      <c r="CU924" s="552">
        <f t="shared" si="2513"/>
        <v>0</v>
      </c>
      <c r="CV924" s="553">
        <f t="shared" si="2514"/>
        <v>0</v>
      </c>
      <c r="CW924" s="554">
        <f t="shared" si="2515"/>
        <v>0</v>
      </c>
      <c r="CX924" s="554">
        <f t="shared" si="2516"/>
        <v>0</v>
      </c>
      <c r="CY924" s="554">
        <f t="shared" si="2517"/>
        <v>0</v>
      </c>
      <c r="CZ924" s="554">
        <f t="shared" si="2518"/>
        <v>0</v>
      </c>
      <c r="DA924" s="554">
        <f t="shared" si="2519"/>
        <v>0</v>
      </c>
      <c r="DB924" s="555">
        <f t="shared" si="2520"/>
        <v>0</v>
      </c>
      <c r="DC924" s="555">
        <f t="shared" si="2521"/>
        <v>0</v>
      </c>
      <c r="DD924" s="555">
        <f t="shared" si="2522"/>
        <v>0</v>
      </c>
      <c r="DE924" s="554">
        <f t="shared" si="2523"/>
        <v>0</v>
      </c>
      <c r="DF924" s="554">
        <f t="shared" si="2524"/>
        <v>0</v>
      </c>
      <c r="DG924" s="554">
        <f t="shared" si="2525"/>
        <v>0</v>
      </c>
      <c r="DH924" s="554">
        <f t="shared" si="2526"/>
        <v>0</v>
      </c>
      <c r="DI924" s="554">
        <f t="shared" si="2527"/>
        <v>0</v>
      </c>
      <c r="DJ924" s="553">
        <f t="shared" si="2528"/>
        <v>0</v>
      </c>
      <c r="DK924" s="552">
        <f t="shared" si="2529"/>
        <v>0</v>
      </c>
      <c r="DL924" s="657">
        <f t="shared" si="2530"/>
        <v>17</v>
      </c>
      <c r="DM924" s="106">
        <f t="shared" si="2531"/>
        <v>17</v>
      </c>
      <c r="DN924" s="106">
        <f t="shared" si="2532"/>
        <v>17</v>
      </c>
      <c r="DO924" s="106">
        <f t="shared" si="2533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1">SUM(B206)</f>
        <v>0</v>
      </c>
      <c r="C925" s="805">
        <f t="shared" si="2551"/>
        <v>800</v>
      </c>
      <c r="D925" s="805">
        <f t="shared" si="2551"/>
        <v>0</v>
      </c>
      <c r="E925" s="805">
        <f t="shared" si="2551"/>
        <v>90</v>
      </c>
      <c r="F925" s="805">
        <f t="shared" si="2551"/>
        <v>0</v>
      </c>
      <c r="G925" s="805">
        <f t="shared" si="2551"/>
        <v>180</v>
      </c>
      <c r="H925" s="805">
        <f t="shared" si="2551"/>
        <v>0</v>
      </c>
      <c r="I925" s="805">
        <f t="shared" si="2551"/>
        <v>0</v>
      </c>
      <c r="J925" s="805">
        <f t="shared" si="2551"/>
        <v>200</v>
      </c>
      <c r="K925" s="805">
        <f t="shared" si="2551"/>
        <v>0</v>
      </c>
      <c r="L925" s="805">
        <f t="shared" si="2551"/>
        <v>0</v>
      </c>
      <c r="M925" s="805">
        <f t="shared" si="2551"/>
        <v>0</v>
      </c>
      <c r="N925" s="805">
        <f t="shared" si="2551"/>
        <v>0</v>
      </c>
      <c r="O925" s="805">
        <f t="shared" si="2551"/>
        <v>0</v>
      </c>
      <c r="P925" s="805">
        <f t="shared" si="2551"/>
        <v>0</v>
      </c>
      <c r="Q925" s="805">
        <f t="shared" si="2551"/>
        <v>0</v>
      </c>
      <c r="R925" s="805">
        <f t="shared" si="2551"/>
        <v>0</v>
      </c>
      <c r="S925" s="804"/>
      <c r="T925" s="805">
        <f t="shared" ref="T925:AJ925" si="2552">SUM(T206)</f>
        <v>360</v>
      </c>
      <c r="U925" s="805">
        <f t="shared" si="2552"/>
        <v>450</v>
      </c>
      <c r="V925" s="805">
        <f t="shared" si="2552"/>
        <v>800</v>
      </c>
      <c r="W925" s="805">
        <f t="shared" si="2552"/>
        <v>0</v>
      </c>
      <c r="X925" s="805">
        <f t="shared" si="2552"/>
        <v>300</v>
      </c>
      <c r="Y925" s="805">
        <f t="shared" si="2552"/>
        <v>0</v>
      </c>
      <c r="Z925" s="805">
        <f t="shared" si="2552"/>
        <v>1200</v>
      </c>
      <c r="AA925" s="805">
        <f t="shared" si="2552"/>
        <v>0</v>
      </c>
      <c r="AB925" s="805">
        <f t="shared" si="2552"/>
        <v>450</v>
      </c>
      <c r="AC925" s="805">
        <f t="shared" si="2552"/>
        <v>0</v>
      </c>
      <c r="AD925" s="805">
        <f t="shared" si="2552"/>
        <v>0</v>
      </c>
      <c r="AE925" s="805">
        <f t="shared" si="2552"/>
        <v>0</v>
      </c>
      <c r="AF925" s="805">
        <f t="shared" si="2552"/>
        <v>0</v>
      </c>
      <c r="AG925" s="805">
        <f t="shared" si="2552"/>
        <v>0</v>
      </c>
      <c r="AH925" s="805">
        <f t="shared" si="2552"/>
        <v>0</v>
      </c>
      <c r="AI925" s="805">
        <f t="shared" si="2552"/>
        <v>0</v>
      </c>
      <c r="AJ925" s="805">
        <f t="shared" si="2552"/>
        <v>0</v>
      </c>
      <c r="AK925" s="804"/>
      <c r="AL925" s="805">
        <f t="shared" ref="AL925:BB925" si="2553">SUM(AL206)</f>
        <v>450</v>
      </c>
      <c r="AM925" s="805">
        <f t="shared" si="2553"/>
        <v>360</v>
      </c>
      <c r="AN925" s="805">
        <f t="shared" si="2553"/>
        <v>360</v>
      </c>
      <c r="AO925" s="805">
        <f t="shared" si="2553"/>
        <v>750</v>
      </c>
      <c r="AP925" s="805">
        <f t="shared" si="2553"/>
        <v>1350</v>
      </c>
      <c r="AQ925" s="805">
        <f t="shared" si="2553"/>
        <v>0</v>
      </c>
      <c r="AR925" s="805">
        <f t="shared" si="2553"/>
        <v>560</v>
      </c>
      <c r="AS925" s="805">
        <f t="shared" si="2553"/>
        <v>160</v>
      </c>
      <c r="AT925" s="805">
        <f t="shared" si="2553"/>
        <v>750</v>
      </c>
      <c r="AU925" s="805">
        <f t="shared" si="2553"/>
        <v>0</v>
      </c>
      <c r="AV925" s="805">
        <f t="shared" si="2553"/>
        <v>0</v>
      </c>
      <c r="AW925" s="805">
        <f t="shared" si="2553"/>
        <v>0</v>
      </c>
      <c r="AX925" s="805">
        <f t="shared" si="2553"/>
        <v>0</v>
      </c>
      <c r="AY925" s="805">
        <f t="shared" si="2553"/>
        <v>0</v>
      </c>
      <c r="AZ925" s="805">
        <f t="shared" si="2553"/>
        <v>0</v>
      </c>
      <c r="BA925" s="805">
        <f t="shared" si="2553"/>
        <v>0</v>
      </c>
      <c r="BB925" s="805">
        <f t="shared" si="2553"/>
        <v>0</v>
      </c>
      <c r="BC925" s="804"/>
      <c r="BD925" s="805">
        <f t="shared" ref="BD925:BT925" si="2554">SUM(BD206)</f>
        <v>0</v>
      </c>
      <c r="BE925" s="805">
        <f t="shared" si="2554"/>
        <v>560</v>
      </c>
      <c r="BF925" s="805">
        <f t="shared" si="2554"/>
        <v>0</v>
      </c>
      <c r="BG925" s="805">
        <f t="shared" si="2554"/>
        <v>100</v>
      </c>
      <c r="BH925" s="805">
        <f t="shared" si="2554"/>
        <v>260</v>
      </c>
      <c r="BI925" s="805">
        <f t="shared" si="2554"/>
        <v>200</v>
      </c>
      <c r="BJ925" s="805">
        <f t="shared" si="2554"/>
        <v>0</v>
      </c>
      <c r="BK925" s="805">
        <f t="shared" si="2554"/>
        <v>1800</v>
      </c>
      <c r="BL925" s="805">
        <f t="shared" si="2554"/>
        <v>700</v>
      </c>
      <c r="BM925" s="805">
        <f t="shared" si="2554"/>
        <v>0</v>
      </c>
      <c r="BN925" s="805">
        <f t="shared" si="2554"/>
        <v>0</v>
      </c>
      <c r="BO925" s="805">
        <f t="shared" si="2554"/>
        <v>0</v>
      </c>
      <c r="BP925" s="805">
        <f t="shared" si="2554"/>
        <v>0</v>
      </c>
      <c r="BQ925" s="805">
        <f t="shared" si="2554"/>
        <v>0</v>
      </c>
      <c r="BR925" s="805">
        <f t="shared" si="2554"/>
        <v>0</v>
      </c>
      <c r="BS925" s="805">
        <f t="shared" si="2554"/>
        <v>0</v>
      </c>
      <c r="BT925" s="805">
        <f t="shared" si="2554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7"/>
        <v>31.333333333333332</v>
      </c>
      <c r="CA925" s="601">
        <f t="shared" si="2508"/>
        <v>157.33333333333334</v>
      </c>
      <c r="CB925" s="601">
        <f t="shared" si="2509"/>
        <v>226</v>
      </c>
      <c r="CC925" s="601">
        <f t="shared" si="2510"/>
        <v>121.33333333333333</v>
      </c>
      <c r="CD925" s="1348">
        <f t="shared" si="2534"/>
        <v>0</v>
      </c>
      <c r="CE925" s="1349">
        <f t="shared" si="2512"/>
        <v>0</v>
      </c>
      <c r="CF925" s="1350">
        <f t="shared" si="2512"/>
        <v>0</v>
      </c>
      <c r="CG925" s="1350">
        <f t="shared" si="2512"/>
        <v>0</v>
      </c>
      <c r="CH925" s="1350">
        <f t="shared" si="2512"/>
        <v>0</v>
      </c>
      <c r="CI925" s="1350">
        <f t="shared" si="2512"/>
        <v>0</v>
      </c>
      <c r="CJ925" s="1350">
        <f t="shared" si="2512"/>
        <v>0</v>
      </c>
      <c r="CK925" s="1351">
        <f t="shared" si="2512"/>
        <v>0</v>
      </c>
      <c r="CL925" s="1351">
        <f t="shared" si="2512"/>
        <v>0</v>
      </c>
      <c r="CM925" s="1351">
        <f t="shared" si="2512"/>
        <v>0</v>
      </c>
      <c r="CN925" s="1350">
        <f t="shared" si="2512"/>
        <v>0</v>
      </c>
      <c r="CO925" s="1350">
        <f t="shared" si="2512"/>
        <v>100</v>
      </c>
      <c r="CP925" s="1350">
        <f t="shared" si="2512"/>
        <v>200</v>
      </c>
      <c r="CQ925" s="1350">
        <f t="shared" si="2512"/>
        <v>260</v>
      </c>
      <c r="CR925" s="1350">
        <f t="shared" si="2512"/>
        <v>560</v>
      </c>
      <c r="CS925" s="1349">
        <f t="shared" si="2512"/>
        <v>700</v>
      </c>
      <c r="CT925" s="1352">
        <f t="shared" si="2512"/>
        <v>1800</v>
      </c>
      <c r="CU925" s="552">
        <f t="shared" si="2513"/>
        <v>0</v>
      </c>
      <c r="CV925" s="553">
        <f t="shared" si="2514"/>
        <v>0</v>
      </c>
      <c r="CW925" s="554">
        <f t="shared" si="2515"/>
        <v>0</v>
      </c>
      <c r="CX925" s="554">
        <f t="shared" si="2516"/>
        <v>0</v>
      </c>
      <c r="CY925" s="554">
        <f t="shared" si="2517"/>
        <v>0</v>
      </c>
      <c r="CZ925" s="554">
        <f t="shared" si="2518"/>
        <v>0</v>
      </c>
      <c r="DA925" s="554">
        <f t="shared" si="2519"/>
        <v>0</v>
      </c>
      <c r="DB925" s="555">
        <f t="shared" si="2520"/>
        <v>0</v>
      </c>
      <c r="DC925" s="555">
        <f t="shared" si="2521"/>
        <v>0</v>
      </c>
      <c r="DD925" s="555">
        <f t="shared" si="2522"/>
        <v>0</v>
      </c>
      <c r="DE925" s="554">
        <f t="shared" si="2523"/>
        <v>0</v>
      </c>
      <c r="DF925" s="554">
        <f t="shared" si="2524"/>
        <v>100</v>
      </c>
      <c r="DG925" s="554">
        <f t="shared" si="2525"/>
        <v>200</v>
      </c>
      <c r="DH925" s="554">
        <f t="shared" si="2526"/>
        <v>260</v>
      </c>
      <c r="DI925" s="554">
        <f t="shared" si="2527"/>
        <v>560</v>
      </c>
      <c r="DJ925" s="553">
        <f t="shared" si="2528"/>
        <v>700</v>
      </c>
      <c r="DK925" s="552">
        <f t="shared" si="2529"/>
        <v>1800</v>
      </c>
      <c r="DL925" s="657">
        <f t="shared" si="2530"/>
        <v>17</v>
      </c>
      <c r="DM925" s="106">
        <f t="shared" si="2531"/>
        <v>17</v>
      </c>
      <c r="DN925" s="106">
        <f t="shared" si="2532"/>
        <v>17</v>
      </c>
      <c r="DO925" s="106">
        <f t="shared" si="2533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5">SUM(B209)</f>
        <v>0</v>
      </c>
      <c r="C926" s="805">
        <f t="shared" si="2555"/>
        <v>0</v>
      </c>
      <c r="D926" s="805">
        <f t="shared" si="2555"/>
        <v>0</v>
      </c>
      <c r="E926" s="805">
        <f t="shared" si="2555"/>
        <v>0</v>
      </c>
      <c r="F926" s="805">
        <f t="shared" si="2555"/>
        <v>0</v>
      </c>
      <c r="G926" s="805">
        <f t="shared" si="2555"/>
        <v>0</v>
      </c>
      <c r="H926" s="805">
        <f t="shared" si="2555"/>
        <v>0</v>
      </c>
      <c r="I926" s="805">
        <f t="shared" si="2555"/>
        <v>0</v>
      </c>
      <c r="J926" s="805">
        <f t="shared" si="2555"/>
        <v>0</v>
      </c>
      <c r="K926" s="805">
        <f t="shared" si="2555"/>
        <v>0</v>
      </c>
      <c r="L926" s="805">
        <f t="shared" si="2555"/>
        <v>0</v>
      </c>
      <c r="M926" s="805">
        <f t="shared" si="2555"/>
        <v>0</v>
      </c>
      <c r="N926" s="805">
        <f t="shared" si="2555"/>
        <v>0</v>
      </c>
      <c r="O926" s="805">
        <f t="shared" si="2555"/>
        <v>0</v>
      </c>
      <c r="P926" s="805">
        <f t="shared" si="2555"/>
        <v>0</v>
      </c>
      <c r="Q926" s="805">
        <f t="shared" si="2555"/>
        <v>0</v>
      </c>
      <c r="R926" s="805">
        <f t="shared" si="2555"/>
        <v>0</v>
      </c>
      <c r="S926" s="804"/>
      <c r="T926" s="805">
        <f t="shared" ref="T926:AJ926" si="2556">SUM(T209)</f>
        <v>0</v>
      </c>
      <c r="U926" s="805">
        <f t="shared" si="2556"/>
        <v>0</v>
      </c>
      <c r="V926" s="805">
        <f t="shared" si="2556"/>
        <v>0</v>
      </c>
      <c r="W926" s="805">
        <f t="shared" si="2556"/>
        <v>0</v>
      </c>
      <c r="X926" s="805">
        <f t="shared" si="2556"/>
        <v>0</v>
      </c>
      <c r="Y926" s="805">
        <f t="shared" si="2556"/>
        <v>0</v>
      </c>
      <c r="Z926" s="805">
        <f t="shared" si="2556"/>
        <v>0</v>
      </c>
      <c r="AA926" s="805">
        <f t="shared" si="2556"/>
        <v>0</v>
      </c>
      <c r="AB926" s="805">
        <f t="shared" si="2556"/>
        <v>0</v>
      </c>
      <c r="AC926" s="805">
        <f t="shared" si="2556"/>
        <v>0</v>
      </c>
      <c r="AD926" s="805">
        <f t="shared" si="2556"/>
        <v>0</v>
      </c>
      <c r="AE926" s="805">
        <f t="shared" si="2556"/>
        <v>0</v>
      </c>
      <c r="AF926" s="805">
        <f t="shared" si="2556"/>
        <v>0</v>
      </c>
      <c r="AG926" s="805">
        <f t="shared" si="2556"/>
        <v>0</v>
      </c>
      <c r="AH926" s="805">
        <f t="shared" si="2556"/>
        <v>0</v>
      </c>
      <c r="AI926" s="805">
        <f t="shared" si="2556"/>
        <v>0</v>
      </c>
      <c r="AJ926" s="805">
        <f t="shared" si="2556"/>
        <v>0</v>
      </c>
      <c r="AK926" s="804"/>
      <c r="AL926" s="805">
        <f t="shared" ref="AL926:BB926" si="2557">SUM(AL209)</f>
        <v>0</v>
      </c>
      <c r="AM926" s="805">
        <f t="shared" si="2557"/>
        <v>0</v>
      </c>
      <c r="AN926" s="805">
        <f t="shared" si="2557"/>
        <v>0</v>
      </c>
      <c r="AO926" s="805">
        <f t="shared" si="2557"/>
        <v>0</v>
      </c>
      <c r="AP926" s="805">
        <f t="shared" si="2557"/>
        <v>0</v>
      </c>
      <c r="AQ926" s="805">
        <f t="shared" si="2557"/>
        <v>0</v>
      </c>
      <c r="AR926" s="805">
        <f t="shared" si="2557"/>
        <v>0</v>
      </c>
      <c r="AS926" s="805">
        <f t="shared" si="2557"/>
        <v>0</v>
      </c>
      <c r="AT926" s="805">
        <f t="shared" si="2557"/>
        <v>0</v>
      </c>
      <c r="AU926" s="805">
        <f t="shared" si="2557"/>
        <v>0</v>
      </c>
      <c r="AV926" s="805">
        <f t="shared" si="2557"/>
        <v>0</v>
      </c>
      <c r="AW926" s="805">
        <f t="shared" si="2557"/>
        <v>0</v>
      </c>
      <c r="AX926" s="805">
        <f t="shared" si="2557"/>
        <v>0</v>
      </c>
      <c r="AY926" s="805">
        <f t="shared" si="2557"/>
        <v>0</v>
      </c>
      <c r="AZ926" s="805">
        <f t="shared" si="2557"/>
        <v>0</v>
      </c>
      <c r="BA926" s="805">
        <f t="shared" si="2557"/>
        <v>0</v>
      </c>
      <c r="BB926" s="805">
        <f t="shared" si="2557"/>
        <v>0</v>
      </c>
      <c r="BC926" s="804"/>
      <c r="BD926" s="805">
        <f t="shared" ref="BD926:BT926" si="2558">SUM(BD209)</f>
        <v>0</v>
      </c>
      <c r="BE926" s="805">
        <f t="shared" si="2558"/>
        <v>0</v>
      </c>
      <c r="BF926" s="805">
        <f t="shared" si="2558"/>
        <v>0</v>
      </c>
      <c r="BG926" s="805">
        <f t="shared" si="2558"/>
        <v>0</v>
      </c>
      <c r="BH926" s="805">
        <f t="shared" si="2558"/>
        <v>0</v>
      </c>
      <c r="BI926" s="805">
        <f t="shared" si="2558"/>
        <v>0</v>
      </c>
      <c r="BJ926" s="805">
        <f t="shared" si="2558"/>
        <v>0</v>
      </c>
      <c r="BK926" s="805">
        <f t="shared" si="2558"/>
        <v>0</v>
      </c>
      <c r="BL926" s="805">
        <f t="shared" si="2558"/>
        <v>0</v>
      </c>
      <c r="BM926" s="805">
        <f t="shared" si="2558"/>
        <v>0</v>
      </c>
      <c r="BN926" s="805">
        <f t="shared" si="2558"/>
        <v>0</v>
      </c>
      <c r="BO926" s="805">
        <f t="shared" si="2558"/>
        <v>0</v>
      </c>
      <c r="BP926" s="805">
        <f t="shared" si="2558"/>
        <v>0</v>
      </c>
      <c r="BQ926" s="805">
        <f t="shared" si="2558"/>
        <v>0</v>
      </c>
      <c r="BR926" s="805">
        <f t="shared" si="2558"/>
        <v>0</v>
      </c>
      <c r="BS926" s="805">
        <f t="shared" si="2558"/>
        <v>0</v>
      </c>
      <c r="BT926" s="805">
        <f t="shared" si="2558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7"/>
        <v>0</v>
      </c>
      <c r="CA926" s="601">
        <f t="shared" si="2508"/>
        <v>0</v>
      </c>
      <c r="CB926" s="601">
        <f t="shared" si="2509"/>
        <v>0</v>
      </c>
      <c r="CC926" s="601">
        <f t="shared" si="2510"/>
        <v>0</v>
      </c>
      <c r="CD926" s="1348">
        <f t="shared" si="2534"/>
        <v>0</v>
      </c>
      <c r="CE926" s="1349">
        <f t="shared" si="2512"/>
        <v>0</v>
      </c>
      <c r="CF926" s="1350">
        <f t="shared" si="2512"/>
        <v>0</v>
      </c>
      <c r="CG926" s="1350">
        <f t="shared" si="2512"/>
        <v>0</v>
      </c>
      <c r="CH926" s="1350">
        <f t="shared" si="2512"/>
        <v>0</v>
      </c>
      <c r="CI926" s="1350">
        <f t="shared" si="2512"/>
        <v>0</v>
      </c>
      <c r="CJ926" s="1350">
        <f t="shared" si="2512"/>
        <v>0</v>
      </c>
      <c r="CK926" s="1351">
        <f t="shared" si="2512"/>
        <v>0</v>
      </c>
      <c r="CL926" s="1351">
        <f t="shared" si="2512"/>
        <v>0</v>
      </c>
      <c r="CM926" s="1351">
        <f t="shared" si="2512"/>
        <v>0</v>
      </c>
      <c r="CN926" s="1350">
        <f t="shared" si="2512"/>
        <v>0</v>
      </c>
      <c r="CO926" s="1350">
        <f t="shared" si="2512"/>
        <v>0</v>
      </c>
      <c r="CP926" s="1350">
        <f t="shared" si="2512"/>
        <v>0</v>
      </c>
      <c r="CQ926" s="1350">
        <f t="shared" si="2512"/>
        <v>0</v>
      </c>
      <c r="CR926" s="1350">
        <f t="shared" si="2512"/>
        <v>0</v>
      </c>
      <c r="CS926" s="1349">
        <f t="shared" si="2512"/>
        <v>0</v>
      </c>
      <c r="CT926" s="1352">
        <f t="shared" si="2512"/>
        <v>0</v>
      </c>
      <c r="CU926" s="552">
        <f t="shared" si="2513"/>
        <v>0</v>
      </c>
      <c r="CV926" s="553">
        <f t="shared" si="2514"/>
        <v>0</v>
      </c>
      <c r="CW926" s="554">
        <f t="shared" si="2515"/>
        <v>0</v>
      </c>
      <c r="CX926" s="554">
        <f t="shared" si="2516"/>
        <v>0</v>
      </c>
      <c r="CY926" s="554">
        <f t="shared" si="2517"/>
        <v>0</v>
      </c>
      <c r="CZ926" s="554">
        <f t="shared" si="2518"/>
        <v>0</v>
      </c>
      <c r="DA926" s="554">
        <f t="shared" si="2519"/>
        <v>0</v>
      </c>
      <c r="DB926" s="555">
        <f t="shared" si="2520"/>
        <v>0</v>
      </c>
      <c r="DC926" s="555">
        <f t="shared" si="2521"/>
        <v>0</v>
      </c>
      <c r="DD926" s="555">
        <f t="shared" si="2522"/>
        <v>0</v>
      </c>
      <c r="DE926" s="554">
        <f t="shared" si="2523"/>
        <v>0</v>
      </c>
      <c r="DF926" s="554">
        <f t="shared" si="2524"/>
        <v>0</v>
      </c>
      <c r="DG926" s="554">
        <f t="shared" si="2525"/>
        <v>0</v>
      </c>
      <c r="DH926" s="554">
        <f t="shared" si="2526"/>
        <v>0</v>
      </c>
      <c r="DI926" s="554">
        <f t="shared" si="2527"/>
        <v>0</v>
      </c>
      <c r="DJ926" s="553">
        <f t="shared" si="2528"/>
        <v>0</v>
      </c>
      <c r="DK926" s="552">
        <f t="shared" si="2529"/>
        <v>0</v>
      </c>
      <c r="DL926" s="657">
        <f t="shared" si="2530"/>
        <v>17</v>
      </c>
      <c r="DM926" s="106">
        <f t="shared" si="2531"/>
        <v>17</v>
      </c>
      <c r="DN926" s="106">
        <f t="shared" si="2532"/>
        <v>17</v>
      </c>
      <c r="DO926" s="106">
        <f t="shared" si="2533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59">SUM(B212)</f>
        <v>0</v>
      </c>
      <c r="C927" s="805">
        <f t="shared" si="2559"/>
        <v>0</v>
      </c>
      <c r="D927" s="805">
        <f t="shared" si="2559"/>
        <v>0</v>
      </c>
      <c r="E927" s="805">
        <f t="shared" si="2559"/>
        <v>0</v>
      </c>
      <c r="F927" s="805">
        <f t="shared" si="2559"/>
        <v>0</v>
      </c>
      <c r="G927" s="805">
        <f t="shared" si="2559"/>
        <v>0</v>
      </c>
      <c r="H927" s="805">
        <f t="shared" si="2559"/>
        <v>0</v>
      </c>
      <c r="I927" s="805">
        <f t="shared" si="2559"/>
        <v>0</v>
      </c>
      <c r="J927" s="805">
        <f t="shared" si="2559"/>
        <v>0</v>
      </c>
      <c r="K927" s="805">
        <f t="shared" si="2559"/>
        <v>0</v>
      </c>
      <c r="L927" s="805">
        <f t="shared" si="2559"/>
        <v>0</v>
      </c>
      <c r="M927" s="805">
        <f t="shared" si="2559"/>
        <v>0</v>
      </c>
      <c r="N927" s="805">
        <f t="shared" si="2559"/>
        <v>0</v>
      </c>
      <c r="O927" s="805">
        <f t="shared" si="2559"/>
        <v>0</v>
      </c>
      <c r="P927" s="805">
        <f t="shared" si="2559"/>
        <v>0</v>
      </c>
      <c r="Q927" s="805">
        <f t="shared" si="2559"/>
        <v>0</v>
      </c>
      <c r="R927" s="805">
        <f t="shared" si="2559"/>
        <v>0</v>
      </c>
      <c r="S927" s="804"/>
      <c r="T927" s="805">
        <f t="shared" ref="T927:AJ927" si="2560">SUM(T212)</f>
        <v>0</v>
      </c>
      <c r="U927" s="805">
        <f t="shared" si="2560"/>
        <v>0</v>
      </c>
      <c r="V927" s="805">
        <f t="shared" si="2560"/>
        <v>0</v>
      </c>
      <c r="W927" s="805">
        <f t="shared" si="2560"/>
        <v>0</v>
      </c>
      <c r="X927" s="805">
        <f t="shared" si="2560"/>
        <v>0</v>
      </c>
      <c r="Y927" s="805">
        <f t="shared" si="2560"/>
        <v>0</v>
      </c>
      <c r="Z927" s="805">
        <f t="shared" si="2560"/>
        <v>0</v>
      </c>
      <c r="AA927" s="805">
        <f t="shared" si="2560"/>
        <v>0</v>
      </c>
      <c r="AB927" s="805">
        <f t="shared" si="2560"/>
        <v>0</v>
      </c>
      <c r="AC927" s="805">
        <f t="shared" si="2560"/>
        <v>0</v>
      </c>
      <c r="AD927" s="805">
        <f t="shared" si="2560"/>
        <v>0</v>
      </c>
      <c r="AE927" s="805">
        <f t="shared" si="2560"/>
        <v>0</v>
      </c>
      <c r="AF927" s="805">
        <f t="shared" si="2560"/>
        <v>0</v>
      </c>
      <c r="AG927" s="805">
        <f t="shared" si="2560"/>
        <v>0</v>
      </c>
      <c r="AH927" s="805">
        <f t="shared" si="2560"/>
        <v>0</v>
      </c>
      <c r="AI927" s="805">
        <f t="shared" si="2560"/>
        <v>0</v>
      </c>
      <c r="AJ927" s="805">
        <f t="shared" si="2560"/>
        <v>0</v>
      </c>
      <c r="AK927" s="804"/>
      <c r="AL927" s="805">
        <f t="shared" ref="AL927:BB927" si="2561">SUM(AL212)</f>
        <v>0</v>
      </c>
      <c r="AM927" s="805">
        <f t="shared" si="2561"/>
        <v>0</v>
      </c>
      <c r="AN927" s="805">
        <f t="shared" si="2561"/>
        <v>0</v>
      </c>
      <c r="AO927" s="805">
        <f t="shared" si="2561"/>
        <v>0</v>
      </c>
      <c r="AP927" s="805">
        <f t="shared" si="2561"/>
        <v>0</v>
      </c>
      <c r="AQ927" s="805">
        <f t="shared" si="2561"/>
        <v>0</v>
      </c>
      <c r="AR927" s="805">
        <f t="shared" si="2561"/>
        <v>0</v>
      </c>
      <c r="AS927" s="805">
        <f t="shared" si="2561"/>
        <v>0</v>
      </c>
      <c r="AT927" s="805">
        <f t="shared" si="2561"/>
        <v>0</v>
      </c>
      <c r="AU927" s="805">
        <f t="shared" si="2561"/>
        <v>0</v>
      </c>
      <c r="AV927" s="805">
        <f t="shared" si="2561"/>
        <v>0</v>
      </c>
      <c r="AW927" s="805">
        <f t="shared" si="2561"/>
        <v>0</v>
      </c>
      <c r="AX927" s="805">
        <f t="shared" si="2561"/>
        <v>0</v>
      </c>
      <c r="AY927" s="805">
        <f t="shared" si="2561"/>
        <v>0</v>
      </c>
      <c r="AZ927" s="805">
        <f t="shared" si="2561"/>
        <v>0</v>
      </c>
      <c r="BA927" s="805">
        <f t="shared" si="2561"/>
        <v>0</v>
      </c>
      <c r="BB927" s="805">
        <f t="shared" si="2561"/>
        <v>0</v>
      </c>
      <c r="BC927" s="804"/>
      <c r="BD927" s="805">
        <f t="shared" ref="BD927:BT927" si="2562">SUM(BD212)</f>
        <v>0</v>
      </c>
      <c r="BE927" s="805">
        <f t="shared" si="2562"/>
        <v>0</v>
      </c>
      <c r="BF927" s="805">
        <f t="shared" si="2562"/>
        <v>0</v>
      </c>
      <c r="BG927" s="805">
        <f t="shared" si="2562"/>
        <v>0</v>
      </c>
      <c r="BH927" s="805">
        <f t="shared" si="2562"/>
        <v>0</v>
      </c>
      <c r="BI927" s="805">
        <f t="shared" si="2562"/>
        <v>0</v>
      </c>
      <c r="BJ927" s="805">
        <f t="shared" si="2562"/>
        <v>0</v>
      </c>
      <c r="BK927" s="805">
        <f t="shared" si="2562"/>
        <v>1320</v>
      </c>
      <c r="BL927" s="805">
        <f t="shared" si="2562"/>
        <v>640</v>
      </c>
      <c r="BM927" s="805">
        <f t="shared" si="2562"/>
        <v>0</v>
      </c>
      <c r="BN927" s="805">
        <f t="shared" si="2562"/>
        <v>0</v>
      </c>
      <c r="BO927" s="805">
        <f t="shared" si="2562"/>
        <v>0</v>
      </c>
      <c r="BP927" s="805">
        <f t="shared" si="2562"/>
        <v>0</v>
      </c>
      <c r="BQ927" s="805">
        <f t="shared" si="2562"/>
        <v>0</v>
      </c>
      <c r="BR927" s="805">
        <f t="shared" si="2562"/>
        <v>0</v>
      </c>
      <c r="BS927" s="805">
        <f t="shared" si="2562"/>
        <v>0</v>
      </c>
      <c r="BT927" s="805">
        <f t="shared" si="2562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7"/>
        <v>0</v>
      </c>
      <c r="CA927" s="601">
        <f t="shared" si="2508"/>
        <v>0</v>
      </c>
      <c r="CB927" s="601">
        <f t="shared" si="2509"/>
        <v>0</v>
      </c>
      <c r="CC927" s="601">
        <f t="shared" si="2510"/>
        <v>42.666666666666664</v>
      </c>
      <c r="CD927" s="1348">
        <f t="shared" si="2534"/>
        <v>0</v>
      </c>
      <c r="CE927" s="1349">
        <f t="shared" si="2512"/>
        <v>0</v>
      </c>
      <c r="CF927" s="1350">
        <f t="shared" si="2512"/>
        <v>0</v>
      </c>
      <c r="CG927" s="1350">
        <f t="shared" si="2512"/>
        <v>0</v>
      </c>
      <c r="CH927" s="1350">
        <f t="shared" si="2512"/>
        <v>0</v>
      </c>
      <c r="CI927" s="1350">
        <f t="shared" si="2512"/>
        <v>0</v>
      </c>
      <c r="CJ927" s="1350">
        <f t="shared" si="2512"/>
        <v>0</v>
      </c>
      <c r="CK927" s="1351">
        <f t="shared" si="2512"/>
        <v>0</v>
      </c>
      <c r="CL927" s="1351">
        <f t="shared" si="2512"/>
        <v>0</v>
      </c>
      <c r="CM927" s="1351">
        <f t="shared" si="2512"/>
        <v>0</v>
      </c>
      <c r="CN927" s="1350">
        <f t="shared" si="2512"/>
        <v>0</v>
      </c>
      <c r="CO927" s="1350">
        <f t="shared" si="2512"/>
        <v>0</v>
      </c>
      <c r="CP927" s="1350">
        <f t="shared" si="2512"/>
        <v>0</v>
      </c>
      <c r="CQ927" s="1350">
        <f t="shared" si="2512"/>
        <v>0</v>
      </c>
      <c r="CR927" s="1350">
        <f t="shared" si="2512"/>
        <v>0</v>
      </c>
      <c r="CS927" s="1349">
        <f t="shared" si="2512"/>
        <v>640</v>
      </c>
      <c r="CT927" s="1352">
        <f t="shared" si="2512"/>
        <v>1320</v>
      </c>
      <c r="CU927" s="552">
        <f t="shared" si="2513"/>
        <v>0</v>
      </c>
      <c r="CV927" s="553">
        <f t="shared" si="2514"/>
        <v>0</v>
      </c>
      <c r="CW927" s="554">
        <f t="shared" si="2515"/>
        <v>0</v>
      </c>
      <c r="CX927" s="554">
        <f t="shared" si="2516"/>
        <v>0</v>
      </c>
      <c r="CY927" s="554">
        <f t="shared" si="2517"/>
        <v>0</v>
      </c>
      <c r="CZ927" s="554">
        <f t="shared" si="2518"/>
        <v>0</v>
      </c>
      <c r="DA927" s="554">
        <f t="shared" si="2519"/>
        <v>0</v>
      </c>
      <c r="DB927" s="555">
        <f t="shared" si="2520"/>
        <v>0</v>
      </c>
      <c r="DC927" s="555">
        <f t="shared" si="2521"/>
        <v>0</v>
      </c>
      <c r="DD927" s="555">
        <f t="shared" si="2522"/>
        <v>0</v>
      </c>
      <c r="DE927" s="554">
        <f t="shared" si="2523"/>
        <v>0</v>
      </c>
      <c r="DF927" s="554">
        <f t="shared" si="2524"/>
        <v>0</v>
      </c>
      <c r="DG927" s="554">
        <f t="shared" si="2525"/>
        <v>0</v>
      </c>
      <c r="DH927" s="554">
        <f t="shared" si="2526"/>
        <v>0</v>
      </c>
      <c r="DI927" s="554">
        <f t="shared" si="2527"/>
        <v>0</v>
      </c>
      <c r="DJ927" s="553">
        <f t="shared" si="2528"/>
        <v>640</v>
      </c>
      <c r="DK927" s="552">
        <f t="shared" si="2529"/>
        <v>1320</v>
      </c>
      <c r="DL927" s="657">
        <f t="shared" si="2530"/>
        <v>17</v>
      </c>
      <c r="DM927" s="106">
        <f t="shared" si="2531"/>
        <v>17</v>
      </c>
      <c r="DN927" s="106">
        <f t="shared" si="2532"/>
        <v>17</v>
      </c>
      <c r="DO927" s="106">
        <f t="shared" si="2533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3">SUM(B216)</f>
        <v>0</v>
      </c>
      <c r="C928" s="805">
        <f t="shared" si="2563"/>
        <v>1400</v>
      </c>
      <c r="D928" s="805">
        <f t="shared" si="2563"/>
        <v>0</v>
      </c>
      <c r="E928" s="805">
        <f t="shared" si="2563"/>
        <v>1050</v>
      </c>
      <c r="F928" s="805">
        <f t="shared" si="2563"/>
        <v>75</v>
      </c>
      <c r="G928" s="805">
        <f t="shared" si="2563"/>
        <v>75</v>
      </c>
      <c r="H928" s="805">
        <f t="shared" si="2563"/>
        <v>0</v>
      </c>
      <c r="I928" s="805">
        <f t="shared" si="2563"/>
        <v>250</v>
      </c>
      <c r="J928" s="805">
        <f t="shared" si="2563"/>
        <v>175</v>
      </c>
      <c r="K928" s="805">
        <f t="shared" si="2563"/>
        <v>0</v>
      </c>
      <c r="L928" s="805">
        <f t="shared" si="2563"/>
        <v>0</v>
      </c>
      <c r="M928" s="805">
        <f t="shared" si="2563"/>
        <v>0</v>
      </c>
      <c r="N928" s="805">
        <f t="shared" si="2563"/>
        <v>0</v>
      </c>
      <c r="O928" s="805">
        <f t="shared" si="2563"/>
        <v>0</v>
      </c>
      <c r="P928" s="805">
        <f t="shared" si="2563"/>
        <v>0</v>
      </c>
      <c r="Q928" s="805">
        <f t="shared" si="2563"/>
        <v>0</v>
      </c>
      <c r="R928" s="805">
        <f t="shared" si="2563"/>
        <v>0</v>
      </c>
      <c r="S928" s="804"/>
      <c r="T928" s="805">
        <f t="shared" ref="T928:AJ928" si="2564">SUM(T216)</f>
        <v>80</v>
      </c>
      <c r="U928" s="805">
        <f t="shared" si="2564"/>
        <v>160</v>
      </c>
      <c r="V928" s="805">
        <f t="shared" si="2564"/>
        <v>300</v>
      </c>
      <c r="W928" s="805">
        <f t="shared" si="2564"/>
        <v>0</v>
      </c>
      <c r="X928" s="805">
        <f t="shared" si="2564"/>
        <v>0</v>
      </c>
      <c r="Y928" s="805">
        <f t="shared" si="2564"/>
        <v>0</v>
      </c>
      <c r="Z928" s="805">
        <f t="shared" si="2564"/>
        <v>250</v>
      </c>
      <c r="AA928" s="805">
        <f t="shared" si="2564"/>
        <v>100</v>
      </c>
      <c r="AB928" s="805">
        <f t="shared" si="2564"/>
        <v>1000</v>
      </c>
      <c r="AC928" s="805">
        <f t="shared" si="2564"/>
        <v>0</v>
      </c>
      <c r="AD928" s="805">
        <f t="shared" si="2564"/>
        <v>0</v>
      </c>
      <c r="AE928" s="805">
        <f t="shared" si="2564"/>
        <v>0</v>
      </c>
      <c r="AF928" s="805">
        <f t="shared" si="2564"/>
        <v>0</v>
      </c>
      <c r="AG928" s="805">
        <f t="shared" si="2564"/>
        <v>0</v>
      </c>
      <c r="AH928" s="805">
        <f t="shared" si="2564"/>
        <v>0</v>
      </c>
      <c r="AI928" s="805">
        <f t="shared" si="2564"/>
        <v>0</v>
      </c>
      <c r="AJ928" s="805">
        <f t="shared" si="2564"/>
        <v>0</v>
      </c>
      <c r="AK928" s="804"/>
      <c r="AL928" s="805">
        <f t="shared" ref="AL928:BB928" si="2565">SUM(AL216)</f>
        <v>150</v>
      </c>
      <c r="AM928" s="805">
        <f t="shared" si="2565"/>
        <v>600</v>
      </c>
      <c r="AN928" s="805">
        <f t="shared" si="2565"/>
        <v>100</v>
      </c>
      <c r="AO928" s="805">
        <f t="shared" si="2565"/>
        <v>0</v>
      </c>
      <c r="AP928" s="805">
        <f t="shared" si="2565"/>
        <v>0</v>
      </c>
      <c r="AQ928" s="805">
        <f t="shared" si="2565"/>
        <v>0</v>
      </c>
      <c r="AR928" s="805">
        <f t="shared" si="2565"/>
        <v>0</v>
      </c>
      <c r="AS928" s="805">
        <f t="shared" si="2565"/>
        <v>200</v>
      </c>
      <c r="AT928" s="805">
        <f t="shared" si="2565"/>
        <v>2000</v>
      </c>
      <c r="AU928" s="805">
        <f t="shared" si="2565"/>
        <v>0</v>
      </c>
      <c r="AV928" s="805">
        <f t="shared" si="2565"/>
        <v>0</v>
      </c>
      <c r="AW928" s="805">
        <f t="shared" si="2565"/>
        <v>0</v>
      </c>
      <c r="AX928" s="805">
        <f t="shared" si="2565"/>
        <v>0</v>
      </c>
      <c r="AY928" s="805">
        <f t="shared" si="2565"/>
        <v>0</v>
      </c>
      <c r="AZ928" s="805">
        <f t="shared" si="2565"/>
        <v>0</v>
      </c>
      <c r="BA928" s="805">
        <f t="shared" si="2565"/>
        <v>0</v>
      </c>
      <c r="BB928" s="805">
        <f t="shared" si="2565"/>
        <v>0</v>
      </c>
      <c r="BC928" s="804"/>
      <c r="BD928" s="805">
        <f t="shared" ref="BD928:BT928" si="2566">SUM(BD216)</f>
        <v>0</v>
      </c>
      <c r="BE928" s="805">
        <f t="shared" si="2566"/>
        <v>0</v>
      </c>
      <c r="BF928" s="805">
        <f t="shared" si="2566"/>
        <v>0</v>
      </c>
      <c r="BG928" s="805">
        <f t="shared" si="2566"/>
        <v>0</v>
      </c>
      <c r="BH928" s="805">
        <f t="shared" si="2566"/>
        <v>0</v>
      </c>
      <c r="BI928" s="805">
        <f t="shared" si="2566"/>
        <v>0</v>
      </c>
      <c r="BJ928" s="805">
        <f t="shared" si="2566"/>
        <v>0</v>
      </c>
      <c r="BK928" s="805">
        <f t="shared" si="2566"/>
        <v>400</v>
      </c>
      <c r="BL928" s="805">
        <f t="shared" si="2566"/>
        <v>0</v>
      </c>
      <c r="BM928" s="805">
        <f t="shared" si="2566"/>
        <v>0</v>
      </c>
      <c r="BN928" s="805">
        <f t="shared" si="2566"/>
        <v>0</v>
      </c>
      <c r="BO928" s="805">
        <f t="shared" si="2566"/>
        <v>0</v>
      </c>
      <c r="BP928" s="805">
        <f t="shared" si="2566"/>
        <v>0</v>
      </c>
      <c r="BQ928" s="805">
        <f t="shared" si="2566"/>
        <v>0</v>
      </c>
      <c r="BR928" s="805">
        <f t="shared" si="2566"/>
        <v>0</v>
      </c>
      <c r="BS928" s="805">
        <f t="shared" si="2566"/>
        <v>0</v>
      </c>
      <c r="BT928" s="805">
        <f t="shared" si="2566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7"/>
        <v>108.33333333333333</v>
      </c>
      <c r="CA928" s="601">
        <f t="shared" si="2508"/>
        <v>59.333333333333336</v>
      </c>
      <c r="CB928" s="601">
        <f t="shared" si="2509"/>
        <v>70</v>
      </c>
      <c r="CC928" s="601">
        <f t="shared" si="2510"/>
        <v>0</v>
      </c>
      <c r="CD928" s="1348">
        <f t="shared" si="2534"/>
        <v>0</v>
      </c>
      <c r="CE928" s="1349">
        <f t="shared" si="2512"/>
        <v>0</v>
      </c>
      <c r="CF928" s="1350">
        <f t="shared" si="2512"/>
        <v>0</v>
      </c>
      <c r="CG928" s="1350">
        <f t="shared" si="2512"/>
        <v>0</v>
      </c>
      <c r="CH928" s="1350">
        <f t="shared" si="2512"/>
        <v>0</v>
      </c>
      <c r="CI928" s="1350">
        <f t="shared" si="2512"/>
        <v>0</v>
      </c>
      <c r="CJ928" s="1350">
        <f t="shared" si="2512"/>
        <v>0</v>
      </c>
      <c r="CK928" s="1351">
        <f t="shared" si="2512"/>
        <v>0</v>
      </c>
      <c r="CL928" s="1351">
        <f t="shared" si="2512"/>
        <v>0</v>
      </c>
      <c r="CM928" s="1351">
        <f t="shared" si="2512"/>
        <v>0</v>
      </c>
      <c r="CN928" s="1350">
        <f t="shared" si="2512"/>
        <v>0</v>
      </c>
      <c r="CO928" s="1350">
        <f t="shared" si="2512"/>
        <v>0</v>
      </c>
      <c r="CP928" s="1350">
        <f t="shared" si="2512"/>
        <v>0</v>
      </c>
      <c r="CQ928" s="1350">
        <f t="shared" si="2512"/>
        <v>0</v>
      </c>
      <c r="CR928" s="1350">
        <f t="shared" si="2512"/>
        <v>0</v>
      </c>
      <c r="CS928" s="1349">
        <f t="shared" si="2512"/>
        <v>0</v>
      </c>
      <c r="CT928" s="1352">
        <f t="shared" si="2512"/>
        <v>400</v>
      </c>
      <c r="CU928" s="552">
        <f t="shared" si="2513"/>
        <v>0</v>
      </c>
      <c r="CV928" s="553">
        <f t="shared" si="2514"/>
        <v>0</v>
      </c>
      <c r="CW928" s="554">
        <f t="shared" si="2515"/>
        <v>0</v>
      </c>
      <c r="CX928" s="554">
        <f t="shared" si="2516"/>
        <v>0</v>
      </c>
      <c r="CY928" s="554">
        <f t="shared" si="2517"/>
        <v>0</v>
      </c>
      <c r="CZ928" s="554">
        <f t="shared" si="2518"/>
        <v>0</v>
      </c>
      <c r="DA928" s="554">
        <f t="shared" si="2519"/>
        <v>0</v>
      </c>
      <c r="DB928" s="555">
        <f t="shared" si="2520"/>
        <v>0</v>
      </c>
      <c r="DC928" s="555">
        <f t="shared" si="2521"/>
        <v>0</v>
      </c>
      <c r="DD928" s="555">
        <f t="shared" si="2522"/>
        <v>0</v>
      </c>
      <c r="DE928" s="554">
        <f t="shared" si="2523"/>
        <v>0</v>
      </c>
      <c r="DF928" s="554">
        <f t="shared" si="2524"/>
        <v>0</v>
      </c>
      <c r="DG928" s="554">
        <f t="shared" si="2525"/>
        <v>0</v>
      </c>
      <c r="DH928" s="554">
        <f t="shared" si="2526"/>
        <v>0</v>
      </c>
      <c r="DI928" s="554">
        <f t="shared" si="2527"/>
        <v>0</v>
      </c>
      <c r="DJ928" s="553">
        <f t="shared" si="2528"/>
        <v>0</v>
      </c>
      <c r="DK928" s="552">
        <f t="shared" si="2529"/>
        <v>400</v>
      </c>
      <c r="DL928" s="657">
        <f t="shared" si="2530"/>
        <v>17</v>
      </c>
      <c r="DM928" s="106">
        <f t="shared" si="2531"/>
        <v>17</v>
      </c>
      <c r="DN928" s="106">
        <f t="shared" si="2532"/>
        <v>17</v>
      </c>
      <c r="DO928" s="106">
        <f t="shared" si="2533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7">SUM(C222)</f>
        <v>0</v>
      </c>
      <c r="D929" s="805">
        <f t="shared" si="2567"/>
        <v>0</v>
      </c>
      <c r="E929" s="805">
        <f t="shared" si="2567"/>
        <v>0</v>
      </c>
      <c r="F929" s="805">
        <f t="shared" si="2567"/>
        <v>0</v>
      </c>
      <c r="G929" s="805">
        <f t="shared" si="2567"/>
        <v>0</v>
      </c>
      <c r="H929" s="805">
        <f t="shared" si="2567"/>
        <v>0</v>
      </c>
      <c r="I929" s="805">
        <f t="shared" si="2567"/>
        <v>0</v>
      </c>
      <c r="J929" s="805">
        <f t="shared" si="2567"/>
        <v>0</v>
      </c>
      <c r="K929" s="805">
        <f t="shared" si="2567"/>
        <v>0</v>
      </c>
      <c r="L929" s="805">
        <f t="shared" si="2567"/>
        <v>0</v>
      </c>
      <c r="M929" s="805">
        <f t="shared" si="2567"/>
        <v>0</v>
      </c>
      <c r="N929" s="805">
        <f t="shared" si="2567"/>
        <v>0</v>
      </c>
      <c r="O929" s="805">
        <f t="shared" si="2567"/>
        <v>0</v>
      </c>
      <c r="P929" s="805">
        <f t="shared" si="2567"/>
        <v>0</v>
      </c>
      <c r="Q929" s="805">
        <f t="shared" si="2567"/>
        <v>0</v>
      </c>
      <c r="R929" s="805">
        <f t="shared" si="2567"/>
        <v>0</v>
      </c>
      <c r="S929" s="804"/>
      <c r="T929" s="805">
        <f>SUM(T222)</f>
        <v>0</v>
      </c>
      <c r="U929" s="805">
        <f t="shared" ref="U929:AJ929" si="2568">SUM(U222)</f>
        <v>0</v>
      </c>
      <c r="V929" s="805">
        <f t="shared" si="2568"/>
        <v>0</v>
      </c>
      <c r="W929" s="805">
        <f t="shared" si="2568"/>
        <v>0</v>
      </c>
      <c r="X929" s="805">
        <f t="shared" si="2568"/>
        <v>0</v>
      </c>
      <c r="Y929" s="805">
        <f t="shared" si="2568"/>
        <v>0</v>
      </c>
      <c r="Z929" s="805">
        <f t="shared" si="2568"/>
        <v>0</v>
      </c>
      <c r="AA929" s="805">
        <f t="shared" si="2568"/>
        <v>0</v>
      </c>
      <c r="AB929" s="805">
        <f t="shared" si="2568"/>
        <v>0</v>
      </c>
      <c r="AC929" s="805">
        <f t="shared" si="2568"/>
        <v>0</v>
      </c>
      <c r="AD929" s="805">
        <f t="shared" si="2568"/>
        <v>0</v>
      </c>
      <c r="AE929" s="805">
        <f t="shared" si="2568"/>
        <v>0</v>
      </c>
      <c r="AF929" s="805">
        <f t="shared" si="2568"/>
        <v>0</v>
      </c>
      <c r="AG929" s="805">
        <f t="shared" si="2568"/>
        <v>0</v>
      </c>
      <c r="AH929" s="805">
        <f t="shared" si="2568"/>
        <v>0</v>
      </c>
      <c r="AI929" s="805">
        <f t="shared" si="2568"/>
        <v>0</v>
      </c>
      <c r="AJ929" s="805">
        <f t="shared" si="2568"/>
        <v>0</v>
      </c>
      <c r="AK929" s="804"/>
      <c r="AL929" s="805">
        <f>SUM(AL222)</f>
        <v>0</v>
      </c>
      <c r="AM929" s="805">
        <f t="shared" ref="AM929:BB929" si="2569">SUM(AM222)</f>
        <v>0</v>
      </c>
      <c r="AN929" s="805">
        <f t="shared" si="2569"/>
        <v>0</v>
      </c>
      <c r="AO929" s="805">
        <f t="shared" si="2569"/>
        <v>0</v>
      </c>
      <c r="AP929" s="805">
        <f t="shared" si="2569"/>
        <v>0</v>
      </c>
      <c r="AQ929" s="805">
        <f t="shared" si="2569"/>
        <v>0</v>
      </c>
      <c r="AR929" s="805">
        <f t="shared" si="2569"/>
        <v>0</v>
      </c>
      <c r="AS929" s="805">
        <f t="shared" si="2569"/>
        <v>0</v>
      </c>
      <c r="AT929" s="805">
        <f t="shared" si="2569"/>
        <v>0</v>
      </c>
      <c r="AU929" s="805">
        <f t="shared" si="2569"/>
        <v>0</v>
      </c>
      <c r="AV929" s="805">
        <f t="shared" si="2569"/>
        <v>0</v>
      </c>
      <c r="AW929" s="805">
        <f t="shared" si="2569"/>
        <v>0</v>
      </c>
      <c r="AX929" s="805">
        <f t="shared" si="2569"/>
        <v>0</v>
      </c>
      <c r="AY929" s="805">
        <f t="shared" si="2569"/>
        <v>0</v>
      </c>
      <c r="AZ929" s="805">
        <f t="shared" si="2569"/>
        <v>0</v>
      </c>
      <c r="BA929" s="805">
        <f t="shared" si="2569"/>
        <v>0</v>
      </c>
      <c r="BB929" s="805">
        <f t="shared" si="2569"/>
        <v>0</v>
      </c>
      <c r="BC929" s="804"/>
      <c r="BD929" s="805">
        <f>SUM(BD222)</f>
        <v>0</v>
      </c>
      <c r="BE929" s="805">
        <f t="shared" ref="BE929:BY929" si="2570">SUM(BE222)</f>
        <v>0</v>
      </c>
      <c r="BF929" s="805">
        <f t="shared" si="2570"/>
        <v>0</v>
      </c>
      <c r="BG929" s="805">
        <f t="shared" si="2570"/>
        <v>0</v>
      </c>
      <c r="BH929" s="805">
        <f t="shared" si="2570"/>
        <v>0</v>
      </c>
      <c r="BI929" s="805">
        <f t="shared" si="2570"/>
        <v>0</v>
      </c>
      <c r="BJ929" s="805">
        <f t="shared" si="2570"/>
        <v>0</v>
      </c>
      <c r="BK929" s="805">
        <f t="shared" si="2570"/>
        <v>0</v>
      </c>
      <c r="BL929" s="805">
        <f t="shared" si="2570"/>
        <v>0</v>
      </c>
      <c r="BM929" s="805">
        <f t="shared" si="2570"/>
        <v>0</v>
      </c>
      <c r="BN929" s="805">
        <f t="shared" si="2570"/>
        <v>0</v>
      </c>
      <c r="BO929" s="805">
        <f t="shared" si="2570"/>
        <v>0</v>
      </c>
      <c r="BP929" s="805">
        <f t="shared" si="2570"/>
        <v>0</v>
      </c>
      <c r="BQ929" s="805">
        <f t="shared" si="2570"/>
        <v>0</v>
      </c>
      <c r="BR929" s="805">
        <f t="shared" si="2570"/>
        <v>0</v>
      </c>
      <c r="BS929" s="805">
        <f t="shared" si="2570"/>
        <v>0</v>
      </c>
      <c r="BT929" s="805">
        <f t="shared" si="2570"/>
        <v>0</v>
      </c>
      <c r="BU929" s="804"/>
      <c r="BV929" s="805">
        <f t="shared" si="2570"/>
        <v>0</v>
      </c>
      <c r="BW929" s="805">
        <f t="shared" si="2570"/>
        <v>0</v>
      </c>
      <c r="BX929" s="805">
        <f t="shared" si="2570"/>
        <v>0</v>
      </c>
      <c r="BY929" s="805">
        <f t="shared" si="2570"/>
        <v>0</v>
      </c>
      <c r="BZ929" s="601"/>
      <c r="CA929" s="601"/>
      <c r="CB929" s="601"/>
      <c r="CC929" s="601"/>
      <c r="CD929" s="1348"/>
      <c r="CE929" s="1349"/>
      <c r="CF929" s="1350"/>
      <c r="CG929" s="1350"/>
      <c r="CH929" s="1350"/>
      <c r="CI929" s="1350"/>
      <c r="CJ929" s="1350"/>
      <c r="CK929" s="1351"/>
      <c r="CL929" s="1351"/>
      <c r="CM929" s="1351"/>
      <c r="CN929" s="1350"/>
      <c r="CO929" s="1350"/>
      <c r="CP929" s="1350"/>
      <c r="CQ929" s="1350"/>
      <c r="CR929" s="1350"/>
      <c r="CS929" s="1349"/>
      <c r="CT929" s="1352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1">SUM(B235)</f>
        <v>0</v>
      </c>
      <c r="C931" s="805">
        <f t="shared" si="2571"/>
        <v>0</v>
      </c>
      <c r="D931" s="805">
        <f t="shared" si="2571"/>
        <v>0</v>
      </c>
      <c r="E931" s="805">
        <f t="shared" si="2571"/>
        <v>0</v>
      </c>
      <c r="F931" s="805">
        <f t="shared" si="2571"/>
        <v>0</v>
      </c>
      <c r="G931" s="805">
        <f t="shared" si="2571"/>
        <v>0</v>
      </c>
      <c r="H931" s="805">
        <f t="shared" si="2571"/>
        <v>0</v>
      </c>
      <c r="I931" s="805">
        <f t="shared" si="2571"/>
        <v>0</v>
      </c>
      <c r="J931" s="805">
        <f t="shared" si="2571"/>
        <v>0</v>
      </c>
      <c r="K931" s="805">
        <f t="shared" si="2571"/>
        <v>0</v>
      </c>
      <c r="L931" s="805">
        <f t="shared" si="2571"/>
        <v>0</v>
      </c>
      <c r="M931" s="805">
        <f t="shared" si="2571"/>
        <v>0</v>
      </c>
      <c r="N931" s="805">
        <f t="shared" si="2571"/>
        <v>0</v>
      </c>
      <c r="O931" s="805">
        <f t="shared" si="2571"/>
        <v>0</v>
      </c>
      <c r="P931" s="805">
        <f t="shared" si="2571"/>
        <v>0</v>
      </c>
      <c r="Q931" s="805">
        <f t="shared" si="2571"/>
        <v>0</v>
      </c>
      <c r="R931" s="805">
        <f t="shared" si="2571"/>
        <v>0</v>
      </c>
      <c r="S931" s="804"/>
      <c r="T931" s="805">
        <f t="shared" ref="T931:AJ931" si="2572">SUM(T235)</f>
        <v>0</v>
      </c>
      <c r="U931" s="805">
        <f t="shared" si="2572"/>
        <v>0</v>
      </c>
      <c r="V931" s="805">
        <f t="shared" si="2572"/>
        <v>0</v>
      </c>
      <c r="W931" s="805">
        <f t="shared" si="2572"/>
        <v>0</v>
      </c>
      <c r="X931" s="805">
        <f t="shared" si="2572"/>
        <v>0</v>
      </c>
      <c r="Y931" s="805">
        <f t="shared" si="2572"/>
        <v>0</v>
      </c>
      <c r="Z931" s="805">
        <f t="shared" si="2572"/>
        <v>0</v>
      </c>
      <c r="AA931" s="805">
        <f t="shared" si="2572"/>
        <v>0</v>
      </c>
      <c r="AB931" s="805">
        <f t="shared" si="2572"/>
        <v>0</v>
      </c>
      <c r="AC931" s="805">
        <f t="shared" si="2572"/>
        <v>0</v>
      </c>
      <c r="AD931" s="805">
        <f t="shared" si="2572"/>
        <v>0</v>
      </c>
      <c r="AE931" s="805">
        <f t="shared" si="2572"/>
        <v>0</v>
      </c>
      <c r="AF931" s="805">
        <f t="shared" si="2572"/>
        <v>0</v>
      </c>
      <c r="AG931" s="805">
        <f t="shared" si="2572"/>
        <v>0</v>
      </c>
      <c r="AH931" s="805">
        <f t="shared" si="2572"/>
        <v>0</v>
      </c>
      <c r="AI931" s="805">
        <f t="shared" si="2572"/>
        <v>0</v>
      </c>
      <c r="AJ931" s="805">
        <f t="shared" si="2572"/>
        <v>0</v>
      </c>
      <c r="AK931" s="804"/>
      <c r="AL931" s="805">
        <f t="shared" ref="AL931:BB931" si="2573">SUM(AL235)</f>
        <v>0</v>
      </c>
      <c r="AM931" s="805">
        <f t="shared" si="2573"/>
        <v>0</v>
      </c>
      <c r="AN931" s="805">
        <f t="shared" si="2573"/>
        <v>0</v>
      </c>
      <c r="AO931" s="805">
        <f t="shared" si="2573"/>
        <v>0</v>
      </c>
      <c r="AP931" s="805">
        <f t="shared" si="2573"/>
        <v>0</v>
      </c>
      <c r="AQ931" s="805">
        <f t="shared" si="2573"/>
        <v>0</v>
      </c>
      <c r="AR931" s="805">
        <f t="shared" si="2573"/>
        <v>0</v>
      </c>
      <c r="AS931" s="805">
        <f t="shared" si="2573"/>
        <v>0</v>
      </c>
      <c r="AT931" s="805">
        <f t="shared" si="2573"/>
        <v>0</v>
      </c>
      <c r="AU931" s="805">
        <f t="shared" si="2573"/>
        <v>0</v>
      </c>
      <c r="AV931" s="805">
        <f t="shared" si="2573"/>
        <v>0</v>
      </c>
      <c r="AW931" s="805">
        <f t="shared" si="2573"/>
        <v>0</v>
      </c>
      <c r="AX931" s="805">
        <f t="shared" si="2573"/>
        <v>0</v>
      </c>
      <c r="AY931" s="805">
        <f t="shared" si="2573"/>
        <v>0</v>
      </c>
      <c r="AZ931" s="805">
        <f t="shared" si="2573"/>
        <v>0</v>
      </c>
      <c r="BA931" s="805">
        <f t="shared" si="2573"/>
        <v>0</v>
      </c>
      <c r="BB931" s="805">
        <f t="shared" si="2573"/>
        <v>0</v>
      </c>
      <c r="BC931" s="804"/>
      <c r="BD931" s="805">
        <f t="shared" ref="BD931:BT931" si="2574">SUM(BD235)</f>
        <v>0</v>
      </c>
      <c r="BE931" s="805">
        <f t="shared" si="2574"/>
        <v>0</v>
      </c>
      <c r="BF931" s="805">
        <f t="shared" si="2574"/>
        <v>0</v>
      </c>
      <c r="BG931" s="805">
        <f t="shared" si="2574"/>
        <v>0</v>
      </c>
      <c r="BH931" s="805">
        <f t="shared" si="2574"/>
        <v>0</v>
      </c>
      <c r="BI931" s="805">
        <f t="shared" si="2574"/>
        <v>0</v>
      </c>
      <c r="BJ931" s="805">
        <f t="shared" si="2574"/>
        <v>0</v>
      </c>
      <c r="BK931" s="805">
        <f t="shared" si="2574"/>
        <v>0</v>
      </c>
      <c r="BL931" s="805">
        <f t="shared" si="2574"/>
        <v>0</v>
      </c>
      <c r="BM931" s="805">
        <f t="shared" si="2574"/>
        <v>0</v>
      </c>
      <c r="BN931" s="805">
        <f t="shared" si="2574"/>
        <v>0</v>
      </c>
      <c r="BO931" s="805">
        <f t="shared" si="2574"/>
        <v>0</v>
      </c>
      <c r="BP931" s="805">
        <f t="shared" si="2574"/>
        <v>0</v>
      </c>
      <c r="BQ931" s="805">
        <f t="shared" si="2574"/>
        <v>0</v>
      </c>
      <c r="BR931" s="805">
        <f t="shared" si="2574"/>
        <v>0</v>
      </c>
      <c r="BS931" s="805">
        <f t="shared" si="2574"/>
        <v>0</v>
      </c>
      <c r="BT931" s="805">
        <f t="shared" si="2574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5">IF(DL931&lt;3,"",(SUM(B931:R931)-MIN(B931:R931)-MAX(B931:R931))/(DL931-2))</f>
        <v>0</v>
      </c>
      <c r="CA931" s="601">
        <f t="shared" ref="CA931:CA960" si="2576">IF(DM931&lt;3,"",(SUM(T931:AJ931)-MIN(T931:AJ931)-MAX(T931:AJ931))/(DM931-2))</f>
        <v>0</v>
      </c>
      <c r="CB931" s="601">
        <f t="shared" ref="CB931:CB960" si="2577">IF(DN931&lt;3,"",(SUM(AL931:BB931)-MIN(AL931:BB931)-MAX(AL931:BB931))/(DN931-2))</f>
        <v>0</v>
      </c>
      <c r="CC931" s="601">
        <f t="shared" ref="CC931:CC960" si="2578">IF(DO931&lt;3,"",(SUM(BD931:BT931)-MIN(BD931:BT931)-MAX(BD931:BT931))/(DO931-2))</f>
        <v>0</v>
      </c>
      <c r="CD931" s="1348">
        <f t="shared" ref="CD931:CS931" si="25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579"/>
        <v>0</v>
      </c>
      <c r="CF931" s="1350">
        <f t="shared" si="2579"/>
        <v>0</v>
      </c>
      <c r="CG931" s="1350">
        <f t="shared" si="2579"/>
        <v>0</v>
      </c>
      <c r="CH931" s="1350">
        <f t="shared" si="2579"/>
        <v>0</v>
      </c>
      <c r="CI931" s="1350">
        <f t="shared" si="2579"/>
        <v>0</v>
      </c>
      <c r="CJ931" s="1350">
        <f t="shared" si="2579"/>
        <v>0</v>
      </c>
      <c r="CK931" s="1351">
        <f t="shared" si="2579"/>
        <v>0</v>
      </c>
      <c r="CL931" s="1351">
        <f t="shared" si="2579"/>
        <v>0</v>
      </c>
      <c r="CM931" s="1351">
        <f t="shared" si="2579"/>
        <v>0</v>
      </c>
      <c r="CN931" s="1350">
        <f t="shared" si="2579"/>
        <v>0</v>
      </c>
      <c r="CO931" s="1350">
        <f t="shared" si="2579"/>
        <v>0</v>
      </c>
      <c r="CP931" s="1350">
        <f t="shared" si="2579"/>
        <v>0</v>
      </c>
      <c r="CQ931" s="1350">
        <f t="shared" si="2579"/>
        <v>0</v>
      </c>
      <c r="CR931" s="1350">
        <f t="shared" si="2579"/>
        <v>0</v>
      </c>
      <c r="CS931" s="1349">
        <f t="shared" si="2579"/>
        <v>0</v>
      </c>
      <c r="CT931" s="1352">
        <f t="shared" ref="CE931:CT947" si="258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8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8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598">COUNT(B931:R931)</f>
        <v>17</v>
      </c>
      <c r="DM931" s="106">
        <f t="shared" ref="DM931:DM960" si="2599">COUNT(T931:AJ931)</f>
        <v>17</v>
      </c>
      <c r="DN931" s="106">
        <f t="shared" ref="DN931:DN960" si="2600">COUNT(AL931:BB931)</f>
        <v>17</v>
      </c>
      <c r="DO931" s="106">
        <f t="shared" ref="DO931:DO960" si="2601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2">SUM(B240)</f>
        <v>0</v>
      </c>
      <c r="C932" s="805">
        <f t="shared" si="2602"/>
        <v>1540</v>
      </c>
      <c r="D932" s="805">
        <f t="shared" si="2602"/>
        <v>0</v>
      </c>
      <c r="E932" s="805">
        <f t="shared" si="2602"/>
        <v>0</v>
      </c>
      <c r="F932" s="805">
        <f t="shared" si="2602"/>
        <v>0</v>
      </c>
      <c r="G932" s="805">
        <f t="shared" si="2602"/>
        <v>375</v>
      </c>
      <c r="H932" s="805">
        <f t="shared" si="2602"/>
        <v>0</v>
      </c>
      <c r="I932" s="805">
        <f t="shared" si="2602"/>
        <v>0</v>
      </c>
      <c r="J932" s="805">
        <f t="shared" si="2602"/>
        <v>0</v>
      </c>
      <c r="K932" s="805">
        <f t="shared" si="2602"/>
        <v>0</v>
      </c>
      <c r="L932" s="805">
        <f t="shared" si="2602"/>
        <v>0</v>
      </c>
      <c r="M932" s="805">
        <f t="shared" si="2602"/>
        <v>0</v>
      </c>
      <c r="N932" s="805">
        <f t="shared" si="2602"/>
        <v>0</v>
      </c>
      <c r="O932" s="805">
        <f t="shared" si="2602"/>
        <v>0</v>
      </c>
      <c r="P932" s="805">
        <f t="shared" si="2602"/>
        <v>0</v>
      </c>
      <c r="Q932" s="805">
        <f t="shared" si="2602"/>
        <v>0</v>
      </c>
      <c r="R932" s="805">
        <f t="shared" si="2602"/>
        <v>0</v>
      </c>
      <c r="S932" s="804"/>
      <c r="T932" s="805">
        <f t="shared" ref="T932:AJ932" si="2603">SUM(T240)</f>
        <v>360</v>
      </c>
      <c r="U932" s="805">
        <f t="shared" si="2603"/>
        <v>0</v>
      </c>
      <c r="V932" s="805">
        <f t="shared" si="2603"/>
        <v>0</v>
      </c>
      <c r="W932" s="805">
        <f t="shared" si="2603"/>
        <v>0</v>
      </c>
      <c r="X932" s="805">
        <f t="shared" si="2603"/>
        <v>375</v>
      </c>
      <c r="Y932" s="805">
        <f t="shared" si="2603"/>
        <v>0</v>
      </c>
      <c r="Z932" s="805">
        <f t="shared" si="2603"/>
        <v>0</v>
      </c>
      <c r="AA932" s="805">
        <f t="shared" si="2603"/>
        <v>0</v>
      </c>
      <c r="AB932" s="805">
        <f t="shared" si="2603"/>
        <v>0</v>
      </c>
      <c r="AC932" s="805">
        <f t="shared" si="2603"/>
        <v>0</v>
      </c>
      <c r="AD932" s="805">
        <f t="shared" si="2603"/>
        <v>0</v>
      </c>
      <c r="AE932" s="805">
        <f t="shared" si="2603"/>
        <v>0</v>
      </c>
      <c r="AF932" s="805">
        <f t="shared" si="2603"/>
        <v>0</v>
      </c>
      <c r="AG932" s="805">
        <f t="shared" si="2603"/>
        <v>0</v>
      </c>
      <c r="AH932" s="805">
        <f t="shared" si="2603"/>
        <v>0</v>
      </c>
      <c r="AI932" s="805">
        <f t="shared" si="2603"/>
        <v>0</v>
      </c>
      <c r="AJ932" s="805">
        <f t="shared" si="2603"/>
        <v>0</v>
      </c>
      <c r="AK932" s="804"/>
      <c r="AL932" s="805">
        <f t="shared" ref="AL932:BB932" si="2604">SUM(AL240)</f>
        <v>6400</v>
      </c>
      <c r="AM932" s="805">
        <f t="shared" si="2604"/>
        <v>1199.7</v>
      </c>
      <c r="AN932" s="805">
        <f t="shared" si="2604"/>
        <v>650</v>
      </c>
      <c r="AO932" s="805">
        <f t="shared" si="2604"/>
        <v>7475</v>
      </c>
      <c r="AP932" s="805">
        <f t="shared" si="2604"/>
        <v>1300</v>
      </c>
      <c r="AQ932" s="805">
        <f t="shared" si="2604"/>
        <v>11050</v>
      </c>
      <c r="AR932" s="805">
        <f t="shared" si="2604"/>
        <v>3250</v>
      </c>
      <c r="AS932" s="805">
        <f t="shared" si="2604"/>
        <v>2100</v>
      </c>
      <c r="AT932" s="805">
        <f t="shared" si="2604"/>
        <v>4550</v>
      </c>
      <c r="AU932" s="805">
        <f t="shared" si="2604"/>
        <v>0</v>
      </c>
      <c r="AV932" s="805">
        <f t="shared" si="2604"/>
        <v>0</v>
      </c>
      <c r="AW932" s="805">
        <f t="shared" si="2604"/>
        <v>0</v>
      </c>
      <c r="AX932" s="805">
        <f t="shared" si="2604"/>
        <v>0</v>
      </c>
      <c r="AY932" s="805">
        <f t="shared" si="2604"/>
        <v>0</v>
      </c>
      <c r="AZ932" s="805">
        <f t="shared" si="2604"/>
        <v>0</v>
      </c>
      <c r="BA932" s="805">
        <f t="shared" si="2604"/>
        <v>0</v>
      </c>
      <c r="BB932" s="805">
        <f t="shared" si="2604"/>
        <v>0</v>
      </c>
      <c r="BC932" s="804"/>
      <c r="BD932" s="805">
        <f t="shared" ref="BD932:BT932" si="2605">SUM(BD240)</f>
        <v>33600</v>
      </c>
      <c r="BE932" s="805">
        <f t="shared" si="2605"/>
        <v>19125</v>
      </c>
      <c r="BF932" s="805">
        <f t="shared" si="2605"/>
        <v>28500</v>
      </c>
      <c r="BG932" s="805">
        <f t="shared" si="2605"/>
        <v>110600</v>
      </c>
      <c r="BH932" s="805">
        <f t="shared" si="2605"/>
        <v>27300</v>
      </c>
      <c r="BI932" s="805">
        <f t="shared" si="2605"/>
        <v>183750</v>
      </c>
      <c r="BJ932" s="805">
        <f t="shared" si="2605"/>
        <v>221000</v>
      </c>
      <c r="BK932" s="805">
        <f t="shared" si="2605"/>
        <v>14950</v>
      </c>
      <c r="BL932" s="805">
        <f t="shared" si="2605"/>
        <v>15600</v>
      </c>
      <c r="BM932" s="805">
        <f t="shared" si="2605"/>
        <v>0</v>
      </c>
      <c r="BN932" s="805">
        <f t="shared" si="2605"/>
        <v>0</v>
      </c>
      <c r="BO932" s="805">
        <f t="shared" si="2605"/>
        <v>0</v>
      </c>
      <c r="BP932" s="805">
        <f t="shared" si="2605"/>
        <v>0</v>
      </c>
      <c r="BQ932" s="805">
        <f t="shared" si="2605"/>
        <v>0</v>
      </c>
      <c r="BR932" s="805">
        <f t="shared" si="2605"/>
        <v>0</v>
      </c>
      <c r="BS932" s="805">
        <f t="shared" si="2605"/>
        <v>0</v>
      </c>
      <c r="BT932" s="805">
        <f t="shared" si="2605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5"/>
        <v>25</v>
      </c>
      <c r="CA932" s="601">
        <f t="shared" si="2576"/>
        <v>24</v>
      </c>
      <c r="CB932" s="601">
        <f t="shared" si="2577"/>
        <v>1794.9799999999998</v>
      </c>
      <c r="CC932" s="601">
        <f t="shared" si="2578"/>
        <v>28895</v>
      </c>
      <c r="CD932" s="1348">
        <f t="shared" ref="CD932:CD960" si="26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580"/>
        <v>0</v>
      </c>
      <c r="CF932" s="1350">
        <f t="shared" si="2580"/>
        <v>0</v>
      </c>
      <c r="CG932" s="1350">
        <f t="shared" si="2580"/>
        <v>0</v>
      </c>
      <c r="CH932" s="1350">
        <f t="shared" si="2580"/>
        <v>0</v>
      </c>
      <c r="CI932" s="1350">
        <f t="shared" si="2580"/>
        <v>0</v>
      </c>
      <c r="CJ932" s="1350">
        <f t="shared" si="2580"/>
        <v>0</v>
      </c>
      <c r="CK932" s="1351">
        <f t="shared" si="2580"/>
        <v>0</v>
      </c>
      <c r="CL932" s="1351">
        <f t="shared" si="2580"/>
        <v>14950</v>
      </c>
      <c r="CM932" s="1351">
        <f t="shared" si="2580"/>
        <v>15600</v>
      </c>
      <c r="CN932" s="1350">
        <f t="shared" si="2580"/>
        <v>19125</v>
      </c>
      <c r="CO932" s="1350">
        <f t="shared" si="2580"/>
        <v>27300</v>
      </c>
      <c r="CP932" s="1350">
        <f t="shared" si="2580"/>
        <v>28500</v>
      </c>
      <c r="CQ932" s="1350">
        <f t="shared" si="2580"/>
        <v>33600</v>
      </c>
      <c r="CR932" s="1350">
        <f t="shared" si="2580"/>
        <v>110600</v>
      </c>
      <c r="CS932" s="1349">
        <f t="shared" si="2580"/>
        <v>183750</v>
      </c>
      <c r="CT932" s="1352">
        <f t="shared" si="2580"/>
        <v>221000</v>
      </c>
      <c r="CU932" s="552">
        <f t="shared" si="2581"/>
        <v>0</v>
      </c>
      <c r="CV932" s="553">
        <f t="shared" si="2582"/>
        <v>0</v>
      </c>
      <c r="CW932" s="554">
        <f t="shared" si="2583"/>
        <v>0</v>
      </c>
      <c r="CX932" s="554">
        <f t="shared" si="2584"/>
        <v>0</v>
      </c>
      <c r="CY932" s="554">
        <f t="shared" si="2585"/>
        <v>0</v>
      </c>
      <c r="CZ932" s="554">
        <f t="shared" si="2586"/>
        <v>0</v>
      </c>
      <c r="DA932" s="554">
        <f t="shared" si="2587"/>
        <v>0</v>
      </c>
      <c r="DB932" s="555">
        <f t="shared" si="2588"/>
        <v>0</v>
      </c>
      <c r="DC932" s="555">
        <f t="shared" si="2589"/>
        <v>14950</v>
      </c>
      <c r="DD932" s="555">
        <f t="shared" si="2590"/>
        <v>15600</v>
      </c>
      <c r="DE932" s="554">
        <f t="shared" si="2591"/>
        <v>19125</v>
      </c>
      <c r="DF932" s="554">
        <f t="shared" si="2592"/>
        <v>27300</v>
      </c>
      <c r="DG932" s="554">
        <f t="shared" si="2593"/>
        <v>28500</v>
      </c>
      <c r="DH932" s="554">
        <f t="shared" si="2594"/>
        <v>33600</v>
      </c>
      <c r="DI932" s="554">
        <f t="shared" si="2595"/>
        <v>110600</v>
      </c>
      <c r="DJ932" s="553">
        <f t="shared" si="2596"/>
        <v>183750</v>
      </c>
      <c r="DK932" s="552">
        <f t="shared" si="2597"/>
        <v>221000</v>
      </c>
      <c r="DL932" s="657">
        <f t="shared" si="2598"/>
        <v>17</v>
      </c>
      <c r="DM932" s="106">
        <f t="shared" si="2599"/>
        <v>17</v>
      </c>
      <c r="DN932" s="106">
        <f t="shared" si="2600"/>
        <v>17</v>
      </c>
      <c r="DO932" s="106">
        <f t="shared" si="2601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7">SUM(B247)</f>
        <v>0</v>
      </c>
      <c r="C933" s="805">
        <f t="shared" si="2607"/>
        <v>0</v>
      </c>
      <c r="D933" s="805">
        <f t="shared" si="2607"/>
        <v>0</v>
      </c>
      <c r="E933" s="805">
        <f t="shared" si="2607"/>
        <v>0</v>
      </c>
      <c r="F933" s="805">
        <f t="shared" si="2607"/>
        <v>0</v>
      </c>
      <c r="G933" s="805">
        <f t="shared" si="2607"/>
        <v>0</v>
      </c>
      <c r="H933" s="805">
        <f t="shared" si="2607"/>
        <v>0</v>
      </c>
      <c r="I933" s="805">
        <f t="shared" si="2607"/>
        <v>0</v>
      </c>
      <c r="J933" s="805">
        <f t="shared" si="2607"/>
        <v>0</v>
      </c>
      <c r="K933" s="805">
        <f t="shared" si="2607"/>
        <v>0</v>
      </c>
      <c r="L933" s="805">
        <f t="shared" si="2607"/>
        <v>0</v>
      </c>
      <c r="M933" s="805">
        <f t="shared" si="2607"/>
        <v>0</v>
      </c>
      <c r="N933" s="805">
        <f t="shared" si="2607"/>
        <v>0</v>
      </c>
      <c r="O933" s="805">
        <f t="shared" si="2607"/>
        <v>0</v>
      </c>
      <c r="P933" s="805">
        <f t="shared" si="2607"/>
        <v>0</v>
      </c>
      <c r="Q933" s="805">
        <f t="shared" si="2607"/>
        <v>0</v>
      </c>
      <c r="R933" s="805">
        <f t="shared" si="2607"/>
        <v>0</v>
      </c>
      <c r="S933" s="804"/>
      <c r="T933" s="805">
        <f t="shared" ref="T933:AJ933" si="2608">SUM(T247)</f>
        <v>0</v>
      </c>
      <c r="U933" s="805">
        <f t="shared" si="2608"/>
        <v>0</v>
      </c>
      <c r="V933" s="805">
        <f t="shared" si="2608"/>
        <v>0</v>
      </c>
      <c r="W933" s="805">
        <f t="shared" si="2608"/>
        <v>0</v>
      </c>
      <c r="X933" s="805">
        <f t="shared" si="2608"/>
        <v>0</v>
      </c>
      <c r="Y933" s="805">
        <f t="shared" si="2608"/>
        <v>0</v>
      </c>
      <c r="Z933" s="805">
        <f t="shared" si="2608"/>
        <v>0</v>
      </c>
      <c r="AA933" s="805">
        <f t="shared" si="2608"/>
        <v>0</v>
      </c>
      <c r="AB933" s="805">
        <f t="shared" si="2608"/>
        <v>0</v>
      </c>
      <c r="AC933" s="805">
        <f t="shared" si="2608"/>
        <v>0</v>
      </c>
      <c r="AD933" s="805">
        <f t="shared" si="2608"/>
        <v>0</v>
      </c>
      <c r="AE933" s="805">
        <f t="shared" si="2608"/>
        <v>0</v>
      </c>
      <c r="AF933" s="805">
        <f t="shared" si="2608"/>
        <v>0</v>
      </c>
      <c r="AG933" s="805">
        <f t="shared" si="2608"/>
        <v>0</v>
      </c>
      <c r="AH933" s="805">
        <f t="shared" si="2608"/>
        <v>0</v>
      </c>
      <c r="AI933" s="805">
        <f t="shared" si="2608"/>
        <v>0</v>
      </c>
      <c r="AJ933" s="805">
        <f t="shared" si="2608"/>
        <v>0</v>
      </c>
      <c r="AK933" s="804"/>
      <c r="AL933" s="805">
        <f t="shared" ref="AL933:BB933" si="2609">SUM(AL247)</f>
        <v>0</v>
      </c>
      <c r="AM933" s="805">
        <f t="shared" si="2609"/>
        <v>0</v>
      </c>
      <c r="AN933" s="805">
        <f t="shared" si="2609"/>
        <v>0</v>
      </c>
      <c r="AO933" s="805">
        <f t="shared" si="2609"/>
        <v>0</v>
      </c>
      <c r="AP933" s="805">
        <f t="shared" si="2609"/>
        <v>0</v>
      </c>
      <c r="AQ933" s="805">
        <f t="shared" si="2609"/>
        <v>0</v>
      </c>
      <c r="AR933" s="805">
        <f t="shared" si="2609"/>
        <v>0</v>
      </c>
      <c r="AS933" s="805">
        <f t="shared" si="2609"/>
        <v>0</v>
      </c>
      <c r="AT933" s="805">
        <f t="shared" si="2609"/>
        <v>0</v>
      </c>
      <c r="AU933" s="805">
        <f t="shared" si="2609"/>
        <v>0</v>
      </c>
      <c r="AV933" s="805">
        <f t="shared" si="2609"/>
        <v>0</v>
      </c>
      <c r="AW933" s="805">
        <f t="shared" si="2609"/>
        <v>0</v>
      </c>
      <c r="AX933" s="805">
        <f t="shared" si="2609"/>
        <v>0</v>
      </c>
      <c r="AY933" s="805">
        <f t="shared" si="2609"/>
        <v>0</v>
      </c>
      <c r="AZ933" s="805">
        <f t="shared" si="2609"/>
        <v>0</v>
      </c>
      <c r="BA933" s="805">
        <f t="shared" si="2609"/>
        <v>0</v>
      </c>
      <c r="BB933" s="805">
        <f t="shared" si="2609"/>
        <v>0</v>
      </c>
      <c r="BC933" s="804"/>
      <c r="BD933" s="805">
        <f t="shared" ref="BD933:BT933" si="2610">SUM(BD247)</f>
        <v>0</v>
      </c>
      <c r="BE933" s="805">
        <f t="shared" si="2610"/>
        <v>0</v>
      </c>
      <c r="BF933" s="805">
        <f t="shared" si="2610"/>
        <v>0</v>
      </c>
      <c r="BG933" s="805">
        <f t="shared" si="2610"/>
        <v>0</v>
      </c>
      <c r="BH933" s="805">
        <f t="shared" si="2610"/>
        <v>0</v>
      </c>
      <c r="BI933" s="805">
        <f t="shared" si="2610"/>
        <v>0</v>
      </c>
      <c r="BJ933" s="805">
        <f t="shared" si="2610"/>
        <v>0</v>
      </c>
      <c r="BK933" s="805">
        <f t="shared" si="2610"/>
        <v>0</v>
      </c>
      <c r="BL933" s="805">
        <f t="shared" si="2610"/>
        <v>0</v>
      </c>
      <c r="BM933" s="805">
        <f t="shared" si="2610"/>
        <v>0</v>
      </c>
      <c r="BN933" s="805">
        <f t="shared" si="2610"/>
        <v>0</v>
      </c>
      <c r="BO933" s="805">
        <f t="shared" si="2610"/>
        <v>0</v>
      </c>
      <c r="BP933" s="805">
        <f t="shared" si="2610"/>
        <v>0</v>
      </c>
      <c r="BQ933" s="805">
        <f t="shared" si="2610"/>
        <v>0</v>
      </c>
      <c r="BR933" s="805">
        <f t="shared" si="2610"/>
        <v>0</v>
      </c>
      <c r="BS933" s="805">
        <f t="shared" si="2610"/>
        <v>0</v>
      </c>
      <c r="BT933" s="805">
        <f t="shared" si="2610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5"/>
        <v>0</v>
      </c>
      <c r="CA933" s="601">
        <f t="shared" si="2576"/>
        <v>0</v>
      </c>
      <c r="CB933" s="601">
        <f t="shared" si="2577"/>
        <v>0</v>
      </c>
      <c r="CC933" s="601">
        <f t="shared" si="2578"/>
        <v>0</v>
      </c>
      <c r="CD933" s="1348">
        <f t="shared" si="2606"/>
        <v>0</v>
      </c>
      <c r="CE933" s="1349">
        <f t="shared" si="2580"/>
        <v>0</v>
      </c>
      <c r="CF933" s="1350">
        <f t="shared" si="2580"/>
        <v>0</v>
      </c>
      <c r="CG933" s="1350">
        <f t="shared" si="2580"/>
        <v>0</v>
      </c>
      <c r="CH933" s="1350">
        <f t="shared" si="2580"/>
        <v>0</v>
      </c>
      <c r="CI933" s="1350">
        <f t="shared" si="2580"/>
        <v>0</v>
      </c>
      <c r="CJ933" s="1350">
        <f t="shared" si="2580"/>
        <v>0</v>
      </c>
      <c r="CK933" s="1351">
        <f t="shared" si="2580"/>
        <v>0</v>
      </c>
      <c r="CL933" s="1351">
        <f t="shared" si="2580"/>
        <v>0</v>
      </c>
      <c r="CM933" s="1351">
        <f t="shared" si="2580"/>
        <v>0</v>
      </c>
      <c r="CN933" s="1350">
        <f t="shared" si="2580"/>
        <v>0</v>
      </c>
      <c r="CO933" s="1350">
        <f t="shared" si="2580"/>
        <v>0</v>
      </c>
      <c r="CP933" s="1350">
        <f t="shared" si="2580"/>
        <v>0</v>
      </c>
      <c r="CQ933" s="1350">
        <f t="shared" si="2580"/>
        <v>0</v>
      </c>
      <c r="CR933" s="1350">
        <f t="shared" si="2580"/>
        <v>0</v>
      </c>
      <c r="CS933" s="1349">
        <f t="shared" si="2580"/>
        <v>0</v>
      </c>
      <c r="CT933" s="1352">
        <f t="shared" si="2580"/>
        <v>0</v>
      </c>
      <c r="CU933" s="552">
        <f t="shared" si="2581"/>
        <v>0</v>
      </c>
      <c r="CV933" s="553">
        <f t="shared" si="2582"/>
        <v>0</v>
      </c>
      <c r="CW933" s="554">
        <f t="shared" si="2583"/>
        <v>0</v>
      </c>
      <c r="CX933" s="554">
        <f t="shared" si="2584"/>
        <v>0</v>
      </c>
      <c r="CY933" s="554">
        <f t="shared" si="2585"/>
        <v>0</v>
      </c>
      <c r="CZ933" s="554">
        <f t="shared" si="2586"/>
        <v>0</v>
      </c>
      <c r="DA933" s="554">
        <f t="shared" si="2587"/>
        <v>0</v>
      </c>
      <c r="DB933" s="555">
        <f t="shared" si="2588"/>
        <v>0</v>
      </c>
      <c r="DC933" s="555">
        <f t="shared" si="2589"/>
        <v>0</v>
      </c>
      <c r="DD933" s="555">
        <f t="shared" si="2590"/>
        <v>0</v>
      </c>
      <c r="DE933" s="554">
        <f t="shared" si="2591"/>
        <v>0</v>
      </c>
      <c r="DF933" s="554">
        <f t="shared" si="2592"/>
        <v>0</v>
      </c>
      <c r="DG933" s="554">
        <f t="shared" si="2593"/>
        <v>0</v>
      </c>
      <c r="DH933" s="554">
        <f t="shared" si="2594"/>
        <v>0</v>
      </c>
      <c r="DI933" s="554">
        <f t="shared" si="2595"/>
        <v>0</v>
      </c>
      <c r="DJ933" s="553">
        <f t="shared" si="2596"/>
        <v>0</v>
      </c>
      <c r="DK933" s="552">
        <f t="shared" si="2597"/>
        <v>0</v>
      </c>
      <c r="DL933" s="657">
        <f t="shared" si="2598"/>
        <v>17</v>
      </c>
      <c r="DM933" s="106">
        <f t="shared" si="2599"/>
        <v>17</v>
      </c>
      <c r="DN933" s="106">
        <f t="shared" si="2600"/>
        <v>17</v>
      </c>
      <c r="DO933" s="106">
        <f t="shared" si="2601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1">SUM(B254)</f>
        <v>0</v>
      </c>
      <c r="C934" s="805">
        <f t="shared" si="2611"/>
        <v>0</v>
      </c>
      <c r="D934" s="805">
        <f t="shared" si="2611"/>
        <v>0</v>
      </c>
      <c r="E934" s="805">
        <f t="shared" si="2611"/>
        <v>0</v>
      </c>
      <c r="F934" s="805">
        <f t="shared" si="2611"/>
        <v>0</v>
      </c>
      <c r="G934" s="805">
        <f t="shared" si="2611"/>
        <v>0</v>
      </c>
      <c r="H934" s="805">
        <f t="shared" si="2611"/>
        <v>0</v>
      </c>
      <c r="I934" s="805">
        <f t="shared" si="2611"/>
        <v>0</v>
      </c>
      <c r="J934" s="805">
        <f t="shared" si="2611"/>
        <v>0</v>
      </c>
      <c r="K934" s="805">
        <f t="shared" si="2611"/>
        <v>0</v>
      </c>
      <c r="L934" s="805">
        <f t="shared" si="2611"/>
        <v>0</v>
      </c>
      <c r="M934" s="805">
        <f t="shared" si="2611"/>
        <v>0</v>
      </c>
      <c r="N934" s="805">
        <f t="shared" si="2611"/>
        <v>0</v>
      </c>
      <c r="O934" s="805">
        <f t="shared" si="2611"/>
        <v>0</v>
      </c>
      <c r="P934" s="805">
        <f t="shared" si="2611"/>
        <v>0</v>
      </c>
      <c r="Q934" s="805">
        <f t="shared" si="2611"/>
        <v>0</v>
      </c>
      <c r="R934" s="805">
        <f t="shared" si="2611"/>
        <v>0</v>
      </c>
      <c r="S934" s="804"/>
      <c r="T934" s="805">
        <f t="shared" ref="T934:AJ934" si="2612">SUM(T254)</f>
        <v>0</v>
      </c>
      <c r="U934" s="805">
        <f t="shared" si="2612"/>
        <v>0</v>
      </c>
      <c r="V934" s="805">
        <f t="shared" si="2612"/>
        <v>0</v>
      </c>
      <c r="W934" s="805">
        <f t="shared" si="2612"/>
        <v>0</v>
      </c>
      <c r="X934" s="805">
        <f t="shared" si="2612"/>
        <v>0</v>
      </c>
      <c r="Y934" s="805">
        <f t="shared" si="2612"/>
        <v>0</v>
      </c>
      <c r="Z934" s="805">
        <f t="shared" si="2612"/>
        <v>0</v>
      </c>
      <c r="AA934" s="805">
        <f t="shared" si="2612"/>
        <v>0</v>
      </c>
      <c r="AB934" s="805">
        <f t="shared" si="2612"/>
        <v>0</v>
      </c>
      <c r="AC934" s="805">
        <f t="shared" si="2612"/>
        <v>0</v>
      </c>
      <c r="AD934" s="805">
        <f t="shared" si="2612"/>
        <v>0</v>
      </c>
      <c r="AE934" s="805">
        <f t="shared" si="2612"/>
        <v>0</v>
      </c>
      <c r="AF934" s="805">
        <f t="shared" si="2612"/>
        <v>0</v>
      </c>
      <c r="AG934" s="805">
        <f t="shared" si="2612"/>
        <v>0</v>
      </c>
      <c r="AH934" s="805">
        <f t="shared" si="2612"/>
        <v>0</v>
      </c>
      <c r="AI934" s="805">
        <f t="shared" si="2612"/>
        <v>0</v>
      </c>
      <c r="AJ934" s="805">
        <f t="shared" si="2612"/>
        <v>0</v>
      </c>
      <c r="AK934" s="804"/>
      <c r="AL934" s="805">
        <f t="shared" ref="AL934:BB934" si="2613">SUM(AL254)</f>
        <v>0</v>
      </c>
      <c r="AM934" s="805">
        <f t="shared" si="2613"/>
        <v>0</v>
      </c>
      <c r="AN934" s="805">
        <f t="shared" si="2613"/>
        <v>0</v>
      </c>
      <c r="AO934" s="805">
        <f t="shared" si="2613"/>
        <v>0</v>
      </c>
      <c r="AP934" s="805">
        <f t="shared" si="2613"/>
        <v>0</v>
      </c>
      <c r="AQ934" s="805">
        <f t="shared" si="2613"/>
        <v>0</v>
      </c>
      <c r="AR934" s="805">
        <f t="shared" si="2613"/>
        <v>0</v>
      </c>
      <c r="AS934" s="805">
        <f t="shared" si="2613"/>
        <v>0</v>
      </c>
      <c r="AT934" s="805">
        <f t="shared" si="2613"/>
        <v>0</v>
      </c>
      <c r="AU934" s="805">
        <f t="shared" si="2613"/>
        <v>0</v>
      </c>
      <c r="AV934" s="805">
        <f t="shared" si="2613"/>
        <v>0</v>
      </c>
      <c r="AW934" s="805">
        <f t="shared" si="2613"/>
        <v>0</v>
      </c>
      <c r="AX934" s="805">
        <f t="shared" si="2613"/>
        <v>0</v>
      </c>
      <c r="AY934" s="805">
        <f t="shared" si="2613"/>
        <v>0</v>
      </c>
      <c r="AZ934" s="805">
        <f t="shared" si="2613"/>
        <v>0</v>
      </c>
      <c r="BA934" s="805">
        <f t="shared" si="2613"/>
        <v>0</v>
      </c>
      <c r="BB934" s="805">
        <f t="shared" si="2613"/>
        <v>0</v>
      </c>
      <c r="BC934" s="804"/>
      <c r="BD934" s="805">
        <f t="shared" ref="BD934:BT934" si="2614">SUM(BD254)</f>
        <v>0</v>
      </c>
      <c r="BE934" s="805">
        <f t="shared" si="2614"/>
        <v>0</v>
      </c>
      <c r="BF934" s="805">
        <f t="shared" si="2614"/>
        <v>0</v>
      </c>
      <c r="BG934" s="805">
        <f t="shared" si="2614"/>
        <v>0</v>
      </c>
      <c r="BH934" s="805">
        <f t="shared" si="2614"/>
        <v>0</v>
      </c>
      <c r="BI934" s="805">
        <f t="shared" si="2614"/>
        <v>0</v>
      </c>
      <c r="BJ934" s="805">
        <f t="shared" si="2614"/>
        <v>0</v>
      </c>
      <c r="BK934" s="805">
        <f t="shared" si="2614"/>
        <v>0</v>
      </c>
      <c r="BL934" s="805">
        <f t="shared" si="2614"/>
        <v>0</v>
      </c>
      <c r="BM934" s="805">
        <f t="shared" si="2614"/>
        <v>0</v>
      </c>
      <c r="BN934" s="805">
        <f t="shared" si="2614"/>
        <v>0</v>
      </c>
      <c r="BO934" s="805">
        <f t="shared" si="2614"/>
        <v>0</v>
      </c>
      <c r="BP934" s="805">
        <f t="shared" si="2614"/>
        <v>0</v>
      </c>
      <c r="BQ934" s="805">
        <f t="shared" si="2614"/>
        <v>0</v>
      </c>
      <c r="BR934" s="805">
        <f t="shared" si="2614"/>
        <v>0</v>
      </c>
      <c r="BS934" s="805">
        <f t="shared" si="2614"/>
        <v>0</v>
      </c>
      <c r="BT934" s="805">
        <f t="shared" si="2614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5"/>
        <v>0</v>
      </c>
      <c r="CA934" s="601">
        <f t="shared" si="2576"/>
        <v>0</v>
      </c>
      <c r="CB934" s="601">
        <f t="shared" si="2577"/>
        <v>0</v>
      </c>
      <c r="CC934" s="601">
        <f t="shared" si="2578"/>
        <v>0</v>
      </c>
      <c r="CD934" s="1348">
        <f t="shared" si="2606"/>
        <v>0</v>
      </c>
      <c r="CE934" s="1349">
        <f t="shared" si="2580"/>
        <v>0</v>
      </c>
      <c r="CF934" s="1350">
        <f t="shared" si="2580"/>
        <v>0</v>
      </c>
      <c r="CG934" s="1350">
        <f t="shared" si="2580"/>
        <v>0</v>
      </c>
      <c r="CH934" s="1350">
        <f t="shared" si="2580"/>
        <v>0</v>
      </c>
      <c r="CI934" s="1350">
        <f t="shared" si="2580"/>
        <v>0</v>
      </c>
      <c r="CJ934" s="1350">
        <f t="shared" si="2580"/>
        <v>0</v>
      </c>
      <c r="CK934" s="1351">
        <f t="shared" si="2580"/>
        <v>0</v>
      </c>
      <c r="CL934" s="1351">
        <f t="shared" si="2580"/>
        <v>0</v>
      </c>
      <c r="CM934" s="1351">
        <f t="shared" si="2580"/>
        <v>0</v>
      </c>
      <c r="CN934" s="1350">
        <f t="shared" si="2580"/>
        <v>0</v>
      </c>
      <c r="CO934" s="1350">
        <f t="shared" si="2580"/>
        <v>0</v>
      </c>
      <c r="CP934" s="1350">
        <f t="shared" si="2580"/>
        <v>0</v>
      </c>
      <c r="CQ934" s="1350">
        <f t="shared" si="2580"/>
        <v>0</v>
      </c>
      <c r="CR934" s="1350">
        <f t="shared" si="2580"/>
        <v>0</v>
      </c>
      <c r="CS934" s="1349">
        <f t="shared" si="2580"/>
        <v>0</v>
      </c>
      <c r="CT934" s="1352">
        <f t="shared" si="2580"/>
        <v>0</v>
      </c>
      <c r="CU934" s="552">
        <f t="shared" si="2581"/>
        <v>0</v>
      </c>
      <c r="CV934" s="553">
        <f t="shared" si="2582"/>
        <v>0</v>
      </c>
      <c r="CW934" s="554">
        <f t="shared" si="2583"/>
        <v>0</v>
      </c>
      <c r="CX934" s="554">
        <f t="shared" si="2584"/>
        <v>0</v>
      </c>
      <c r="CY934" s="554">
        <f t="shared" si="2585"/>
        <v>0</v>
      </c>
      <c r="CZ934" s="554">
        <f t="shared" si="2586"/>
        <v>0</v>
      </c>
      <c r="DA934" s="554">
        <f t="shared" si="2587"/>
        <v>0</v>
      </c>
      <c r="DB934" s="555">
        <f t="shared" si="2588"/>
        <v>0</v>
      </c>
      <c r="DC934" s="555">
        <f t="shared" si="2589"/>
        <v>0</v>
      </c>
      <c r="DD934" s="555">
        <f t="shared" si="2590"/>
        <v>0</v>
      </c>
      <c r="DE934" s="554">
        <f t="shared" si="2591"/>
        <v>0</v>
      </c>
      <c r="DF934" s="554">
        <f t="shared" si="2592"/>
        <v>0</v>
      </c>
      <c r="DG934" s="554">
        <f t="shared" si="2593"/>
        <v>0</v>
      </c>
      <c r="DH934" s="554">
        <f t="shared" si="2594"/>
        <v>0</v>
      </c>
      <c r="DI934" s="554">
        <f t="shared" si="2595"/>
        <v>0</v>
      </c>
      <c r="DJ934" s="553">
        <f t="shared" si="2596"/>
        <v>0</v>
      </c>
      <c r="DK934" s="552">
        <f t="shared" si="2597"/>
        <v>0</v>
      </c>
      <c r="DL934" s="657">
        <f t="shared" si="2598"/>
        <v>17</v>
      </c>
      <c r="DM934" s="106">
        <f t="shared" si="2599"/>
        <v>17</v>
      </c>
      <c r="DN934" s="106">
        <f t="shared" si="2600"/>
        <v>17</v>
      </c>
      <c r="DO934" s="106">
        <f t="shared" si="2601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5">SUM(B261)</f>
        <v>0</v>
      </c>
      <c r="C935" s="805">
        <f t="shared" si="2615"/>
        <v>0</v>
      </c>
      <c r="D935" s="805">
        <f t="shared" si="2615"/>
        <v>0</v>
      </c>
      <c r="E935" s="805">
        <f t="shared" si="2615"/>
        <v>0</v>
      </c>
      <c r="F935" s="805">
        <f t="shared" si="2615"/>
        <v>0</v>
      </c>
      <c r="G935" s="805">
        <f t="shared" si="2615"/>
        <v>0</v>
      </c>
      <c r="H935" s="805">
        <f t="shared" si="2615"/>
        <v>0</v>
      </c>
      <c r="I935" s="805">
        <f t="shared" si="2615"/>
        <v>0</v>
      </c>
      <c r="J935" s="805">
        <f t="shared" si="2615"/>
        <v>0</v>
      </c>
      <c r="K935" s="805">
        <f t="shared" si="2615"/>
        <v>0</v>
      </c>
      <c r="L935" s="805">
        <f t="shared" si="2615"/>
        <v>0</v>
      </c>
      <c r="M935" s="805">
        <f t="shared" si="2615"/>
        <v>0</v>
      </c>
      <c r="N935" s="805">
        <f t="shared" si="2615"/>
        <v>0</v>
      </c>
      <c r="O935" s="805">
        <f t="shared" si="2615"/>
        <v>0</v>
      </c>
      <c r="P935" s="805">
        <f t="shared" si="2615"/>
        <v>0</v>
      </c>
      <c r="Q935" s="805">
        <f t="shared" si="2615"/>
        <v>0</v>
      </c>
      <c r="R935" s="805">
        <f t="shared" si="2615"/>
        <v>0</v>
      </c>
      <c r="S935" s="804"/>
      <c r="T935" s="805">
        <f t="shared" ref="T935:AJ935" si="2616">SUM(T261)</f>
        <v>0</v>
      </c>
      <c r="U935" s="805">
        <f t="shared" si="2616"/>
        <v>0</v>
      </c>
      <c r="V935" s="805">
        <f t="shared" si="2616"/>
        <v>0</v>
      </c>
      <c r="W935" s="805">
        <f t="shared" si="2616"/>
        <v>0</v>
      </c>
      <c r="X935" s="805">
        <f t="shared" si="2616"/>
        <v>0</v>
      </c>
      <c r="Y935" s="805">
        <f t="shared" si="2616"/>
        <v>0</v>
      </c>
      <c r="Z935" s="805">
        <f t="shared" si="2616"/>
        <v>0</v>
      </c>
      <c r="AA935" s="805">
        <f t="shared" si="2616"/>
        <v>0</v>
      </c>
      <c r="AB935" s="805">
        <f t="shared" si="2616"/>
        <v>0</v>
      </c>
      <c r="AC935" s="805">
        <f t="shared" si="2616"/>
        <v>0</v>
      </c>
      <c r="AD935" s="805">
        <f t="shared" si="2616"/>
        <v>0</v>
      </c>
      <c r="AE935" s="805">
        <f t="shared" si="2616"/>
        <v>0</v>
      </c>
      <c r="AF935" s="805">
        <f t="shared" si="2616"/>
        <v>0</v>
      </c>
      <c r="AG935" s="805">
        <f t="shared" si="2616"/>
        <v>0</v>
      </c>
      <c r="AH935" s="805">
        <f t="shared" si="2616"/>
        <v>0</v>
      </c>
      <c r="AI935" s="805">
        <f t="shared" si="2616"/>
        <v>0</v>
      </c>
      <c r="AJ935" s="805">
        <f t="shared" si="2616"/>
        <v>0</v>
      </c>
      <c r="AK935" s="804"/>
      <c r="AL935" s="805">
        <f t="shared" ref="AL935:BB935" si="2617">SUM(AL261)</f>
        <v>0</v>
      </c>
      <c r="AM935" s="805">
        <f t="shared" si="2617"/>
        <v>0</v>
      </c>
      <c r="AN935" s="805">
        <f t="shared" si="2617"/>
        <v>0</v>
      </c>
      <c r="AO935" s="805">
        <f t="shared" si="2617"/>
        <v>0</v>
      </c>
      <c r="AP935" s="805">
        <f t="shared" si="2617"/>
        <v>0</v>
      </c>
      <c r="AQ935" s="805">
        <f t="shared" si="2617"/>
        <v>0</v>
      </c>
      <c r="AR935" s="805">
        <f t="shared" si="2617"/>
        <v>0</v>
      </c>
      <c r="AS935" s="805">
        <f t="shared" si="2617"/>
        <v>0</v>
      </c>
      <c r="AT935" s="805">
        <f t="shared" si="2617"/>
        <v>0</v>
      </c>
      <c r="AU935" s="805">
        <f t="shared" si="2617"/>
        <v>0</v>
      </c>
      <c r="AV935" s="805">
        <f t="shared" si="2617"/>
        <v>0</v>
      </c>
      <c r="AW935" s="805">
        <f t="shared" si="2617"/>
        <v>0</v>
      </c>
      <c r="AX935" s="805">
        <f t="shared" si="2617"/>
        <v>0</v>
      </c>
      <c r="AY935" s="805">
        <f t="shared" si="2617"/>
        <v>0</v>
      </c>
      <c r="AZ935" s="805">
        <f t="shared" si="2617"/>
        <v>0</v>
      </c>
      <c r="BA935" s="805">
        <f t="shared" si="2617"/>
        <v>0</v>
      </c>
      <c r="BB935" s="805">
        <f t="shared" si="2617"/>
        <v>0</v>
      </c>
      <c r="BC935" s="804"/>
      <c r="BD935" s="805">
        <f t="shared" ref="BD935:BT935" si="2618">SUM(BD261)</f>
        <v>0</v>
      </c>
      <c r="BE935" s="805">
        <f t="shared" si="2618"/>
        <v>0</v>
      </c>
      <c r="BF935" s="805">
        <f t="shared" si="2618"/>
        <v>0</v>
      </c>
      <c r="BG935" s="805">
        <f t="shared" si="2618"/>
        <v>0</v>
      </c>
      <c r="BH935" s="805">
        <f t="shared" si="2618"/>
        <v>0</v>
      </c>
      <c r="BI935" s="805">
        <f t="shared" si="2618"/>
        <v>0</v>
      </c>
      <c r="BJ935" s="805">
        <f t="shared" si="2618"/>
        <v>0</v>
      </c>
      <c r="BK935" s="805">
        <f t="shared" si="2618"/>
        <v>0</v>
      </c>
      <c r="BL935" s="805">
        <f t="shared" si="2618"/>
        <v>0</v>
      </c>
      <c r="BM935" s="805">
        <f t="shared" si="2618"/>
        <v>0</v>
      </c>
      <c r="BN935" s="805">
        <f t="shared" si="2618"/>
        <v>0</v>
      </c>
      <c r="BO935" s="805">
        <f t="shared" si="2618"/>
        <v>0</v>
      </c>
      <c r="BP935" s="805">
        <f t="shared" si="2618"/>
        <v>0</v>
      </c>
      <c r="BQ935" s="805">
        <f t="shared" si="2618"/>
        <v>0</v>
      </c>
      <c r="BR935" s="805">
        <f t="shared" si="2618"/>
        <v>0</v>
      </c>
      <c r="BS935" s="805">
        <f t="shared" si="2618"/>
        <v>0</v>
      </c>
      <c r="BT935" s="805">
        <f t="shared" si="2618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5"/>
        <v>0</v>
      </c>
      <c r="CA935" s="601">
        <f t="shared" si="2576"/>
        <v>0</v>
      </c>
      <c r="CB935" s="601">
        <f t="shared" si="2577"/>
        <v>0</v>
      </c>
      <c r="CC935" s="601">
        <f t="shared" si="2578"/>
        <v>0</v>
      </c>
      <c r="CD935" s="1348">
        <f t="shared" si="2606"/>
        <v>0</v>
      </c>
      <c r="CE935" s="1349">
        <f t="shared" si="2580"/>
        <v>0</v>
      </c>
      <c r="CF935" s="1350">
        <f t="shared" si="2580"/>
        <v>0</v>
      </c>
      <c r="CG935" s="1350">
        <f t="shared" si="2580"/>
        <v>0</v>
      </c>
      <c r="CH935" s="1350">
        <f t="shared" si="2580"/>
        <v>0</v>
      </c>
      <c r="CI935" s="1350">
        <f t="shared" si="2580"/>
        <v>0</v>
      </c>
      <c r="CJ935" s="1350">
        <f t="shared" si="2580"/>
        <v>0</v>
      </c>
      <c r="CK935" s="1351">
        <f t="shared" si="2580"/>
        <v>0</v>
      </c>
      <c r="CL935" s="1351">
        <f t="shared" si="2580"/>
        <v>0</v>
      </c>
      <c r="CM935" s="1351">
        <f t="shared" si="2580"/>
        <v>0</v>
      </c>
      <c r="CN935" s="1350">
        <f t="shared" si="2580"/>
        <v>0</v>
      </c>
      <c r="CO935" s="1350">
        <f t="shared" si="2580"/>
        <v>0</v>
      </c>
      <c r="CP935" s="1350">
        <f t="shared" si="2580"/>
        <v>0</v>
      </c>
      <c r="CQ935" s="1350">
        <f t="shared" si="2580"/>
        <v>0</v>
      </c>
      <c r="CR935" s="1350">
        <f t="shared" si="2580"/>
        <v>0</v>
      </c>
      <c r="CS935" s="1349">
        <f t="shared" si="2580"/>
        <v>0</v>
      </c>
      <c r="CT935" s="1352">
        <f t="shared" si="2580"/>
        <v>0</v>
      </c>
      <c r="CU935" s="552">
        <f t="shared" si="2581"/>
        <v>0</v>
      </c>
      <c r="CV935" s="553">
        <f t="shared" si="2582"/>
        <v>0</v>
      </c>
      <c r="CW935" s="554">
        <f t="shared" si="2583"/>
        <v>0</v>
      </c>
      <c r="CX935" s="554">
        <f t="shared" si="2584"/>
        <v>0</v>
      </c>
      <c r="CY935" s="554">
        <f t="shared" si="2585"/>
        <v>0</v>
      </c>
      <c r="CZ935" s="554">
        <f t="shared" si="2586"/>
        <v>0</v>
      </c>
      <c r="DA935" s="554">
        <f t="shared" si="2587"/>
        <v>0</v>
      </c>
      <c r="DB935" s="555">
        <f t="shared" si="2588"/>
        <v>0</v>
      </c>
      <c r="DC935" s="555">
        <f t="shared" si="2589"/>
        <v>0</v>
      </c>
      <c r="DD935" s="555">
        <f t="shared" si="2590"/>
        <v>0</v>
      </c>
      <c r="DE935" s="554">
        <f t="shared" si="2591"/>
        <v>0</v>
      </c>
      <c r="DF935" s="554">
        <f t="shared" si="2592"/>
        <v>0</v>
      </c>
      <c r="DG935" s="554">
        <f t="shared" si="2593"/>
        <v>0</v>
      </c>
      <c r="DH935" s="554">
        <f t="shared" si="2594"/>
        <v>0</v>
      </c>
      <c r="DI935" s="554">
        <f t="shared" si="2595"/>
        <v>0</v>
      </c>
      <c r="DJ935" s="553">
        <f t="shared" si="2596"/>
        <v>0</v>
      </c>
      <c r="DK935" s="552">
        <f t="shared" si="2597"/>
        <v>0</v>
      </c>
      <c r="DL935" s="657">
        <f t="shared" si="2598"/>
        <v>17</v>
      </c>
      <c r="DM935" s="106">
        <f t="shared" si="2599"/>
        <v>17</v>
      </c>
      <c r="DN935" s="106">
        <f t="shared" si="2600"/>
        <v>17</v>
      </c>
      <c r="DO935" s="106">
        <f t="shared" si="2601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19">SUM(B268)</f>
        <v>0</v>
      </c>
      <c r="C936" s="805">
        <f t="shared" si="2619"/>
        <v>0</v>
      </c>
      <c r="D936" s="805">
        <f t="shared" si="2619"/>
        <v>0</v>
      </c>
      <c r="E936" s="805">
        <f t="shared" si="2619"/>
        <v>0</v>
      </c>
      <c r="F936" s="805">
        <f t="shared" si="2619"/>
        <v>0</v>
      </c>
      <c r="G936" s="805">
        <f t="shared" si="2619"/>
        <v>0</v>
      </c>
      <c r="H936" s="805">
        <f t="shared" si="2619"/>
        <v>0</v>
      </c>
      <c r="I936" s="805">
        <f t="shared" si="2619"/>
        <v>110.00000000000001</v>
      </c>
      <c r="J936" s="805">
        <f t="shared" si="2619"/>
        <v>0</v>
      </c>
      <c r="K936" s="805">
        <f t="shared" si="2619"/>
        <v>0</v>
      </c>
      <c r="L936" s="805">
        <f t="shared" si="2619"/>
        <v>0</v>
      </c>
      <c r="M936" s="805">
        <f t="shared" si="2619"/>
        <v>0</v>
      </c>
      <c r="N936" s="805">
        <f t="shared" si="2619"/>
        <v>0</v>
      </c>
      <c r="O936" s="805">
        <f t="shared" si="2619"/>
        <v>0</v>
      </c>
      <c r="P936" s="805">
        <f t="shared" si="2619"/>
        <v>0</v>
      </c>
      <c r="Q936" s="805">
        <f t="shared" si="2619"/>
        <v>0</v>
      </c>
      <c r="R936" s="805">
        <f t="shared" si="2619"/>
        <v>0</v>
      </c>
      <c r="S936" s="804"/>
      <c r="T936" s="805">
        <f t="shared" ref="T936:AJ936" si="2620">SUM(T268)</f>
        <v>0</v>
      </c>
      <c r="U936" s="805">
        <f t="shared" si="2620"/>
        <v>0</v>
      </c>
      <c r="V936" s="805">
        <f t="shared" si="2620"/>
        <v>140</v>
      </c>
      <c r="W936" s="805">
        <f t="shared" si="2620"/>
        <v>0</v>
      </c>
      <c r="X936" s="805">
        <f t="shared" si="2620"/>
        <v>0</v>
      </c>
      <c r="Y936" s="805">
        <f t="shared" si="2620"/>
        <v>0</v>
      </c>
      <c r="Z936" s="805">
        <f t="shared" si="2620"/>
        <v>0</v>
      </c>
      <c r="AA936" s="805">
        <f t="shared" si="2620"/>
        <v>0</v>
      </c>
      <c r="AB936" s="805">
        <f t="shared" si="2620"/>
        <v>0</v>
      </c>
      <c r="AC936" s="805">
        <f t="shared" si="2620"/>
        <v>0</v>
      </c>
      <c r="AD936" s="805">
        <f t="shared" si="2620"/>
        <v>0</v>
      </c>
      <c r="AE936" s="805">
        <f t="shared" si="2620"/>
        <v>0</v>
      </c>
      <c r="AF936" s="805">
        <f t="shared" si="2620"/>
        <v>0</v>
      </c>
      <c r="AG936" s="805">
        <f t="shared" si="2620"/>
        <v>0</v>
      </c>
      <c r="AH936" s="805">
        <f t="shared" si="2620"/>
        <v>0</v>
      </c>
      <c r="AI936" s="805">
        <f t="shared" si="2620"/>
        <v>0</v>
      </c>
      <c r="AJ936" s="805">
        <f t="shared" si="2620"/>
        <v>0</v>
      </c>
      <c r="AK936" s="804"/>
      <c r="AL936" s="805">
        <f t="shared" ref="AL936:BB936" si="2621">SUM(AL268)</f>
        <v>0</v>
      </c>
      <c r="AM936" s="805">
        <f t="shared" si="2621"/>
        <v>0</v>
      </c>
      <c r="AN936" s="805">
        <f t="shared" si="2621"/>
        <v>0</v>
      </c>
      <c r="AO936" s="805">
        <f t="shared" si="2621"/>
        <v>0</v>
      </c>
      <c r="AP936" s="805">
        <f t="shared" si="2621"/>
        <v>0</v>
      </c>
      <c r="AQ936" s="805">
        <f t="shared" si="2621"/>
        <v>0</v>
      </c>
      <c r="AR936" s="805">
        <f t="shared" si="2621"/>
        <v>0</v>
      </c>
      <c r="AS936" s="805">
        <f t="shared" si="2621"/>
        <v>0</v>
      </c>
      <c r="AT936" s="805">
        <f t="shared" si="2621"/>
        <v>0</v>
      </c>
      <c r="AU936" s="805">
        <f t="shared" si="2621"/>
        <v>0</v>
      </c>
      <c r="AV936" s="805">
        <f t="shared" si="2621"/>
        <v>0</v>
      </c>
      <c r="AW936" s="805">
        <f t="shared" si="2621"/>
        <v>0</v>
      </c>
      <c r="AX936" s="805">
        <f t="shared" si="2621"/>
        <v>0</v>
      </c>
      <c r="AY936" s="805">
        <f t="shared" si="2621"/>
        <v>0</v>
      </c>
      <c r="AZ936" s="805">
        <f t="shared" si="2621"/>
        <v>0</v>
      </c>
      <c r="BA936" s="805">
        <f t="shared" si="2621"/>
        <v>0</v>
      </c>
      <c r="BB936" s="805">
        <f t="shared" si="2621"/>
        <v>0</v>
      </c>
      <c r="BC936" s="804"/>
      <c r="BD936" s="805">
        <f t="shared" ref="BD936:BT936" si="2622">SUM(BD268)</f>
        <v>0</v>
      </c>
      <c r="BE936" s="805">
        <f t="shared" si="2622"/>
        <v>0</v>
      </c>
      <c r="BF936" s="805">
        <f t="shared" si="2622"/>
        <v>0</v>
      </c>
      <c r="BG936" s="805">
        <f t="shared" si="2622"/>
        <v>0</v>
      </c>
      <c r="BH936" s="805">
        <f t="shared" si="2622"/>
        <v>0</v>
      </c>
      <c r="BI936" s="805">
        <f t="shared" si="2622"/>
        <v>0</v>
      </c>
      <c r="BJ936" s="805">
        <f t="shared" si="2622"/>
        <v>0</v>
      </c>
      <c r="BK936" s="805">
        <f t="shared" si="2622"/>
        <v>0</v>
      </c>
      <c r="BL936" s="805">
        <f t="shared" si="2622"/>
        <v>0</v>
      </c>
      <c r="BM936" s="805">
        <f t="shared" si="2622"/>
        <v>0</v>
      </c>
      <c r="BN936" s="805">
        <f t="shared" si="2622"/>
        <v>0</v>
      </c>
      <c r="BO936" s="805">
        <f t="shared" si="2622"/>
        <v>0</v>
      </c>
      <c r="BP936" s="805">
        <f t="shared" si="2622"/>
        <v>0</v>
      </c>
      <c r="BQ936" s="805">
        <f t="shared" si="2622"/>
        <v>0</v>
      </c>
      <c r="BR936" s="805">
        <f t="shared" si="2622"/>
        <v>0</v>
      </c>
      <c r="BS936" s="805">
        <f t="shared" si="2622"/>
        <v>0</v>
      </c>
      <c r="BT936" s="805">
        <f t="shared" si="2622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5"/>
        <v>0</v>
      </c>
      <c r="CA936" s="601">
        <f t="shared" si="2576"/>
        <v>0</v>
      </c>
      <c r="CB936" s="601">
        <f t="shared" si="2577"/>
        <v>0</v>
      </c>
      <c r="CC936" s="601">
        <f t="shared" si="2578"/>
        <v>0</v>
      </c>
      <c r="CD936" s="1348">
        <f t="shared" si="2606"/>
        <v>0</v>
      </c>
      <c r="CE936" s="1349">
        <f t="shared" si="2580"/>
        <v>0</v>
      </c>
      <c r="CF936" s="1350">
        <f t="shared" si="2580"/>
        <v>0</v>
      </c>
      <c r="CG936" s="1350">
        <f t="shared" si="2580"/>
        <v>0</v>
      </c>
      <c r="CH936" s="1350">
        <f t="shared" si="2580"/>
        <v>0</v>
      </c>
      <c r="CI936" s="1350">
        <f t="shared" si="2580"/>
        <v>0</v>
      </c>
      <c r="CJ936" s="1350">
        <f t="shared" si="2580"/>
        <v>0</v>
      </c>
      <c r="CK936" s="1351">
        <f t="shared" si="2580"/>
        <v>0</v>
      </c>
      <c r="CL936" s="1351">
        <f t="shared" si="2580"/>
        <v>0</v>
      </c>
      <c r="CM936" s="1351">
        <f t="shared" si="2580"/>
        <v>0</v>
      </c>
      <c r="CN936" s="1350">
        <f t="shared" si="2580"/>
        <v>0</v>
      </c>
      <c r="CO936" s="1350">
        <f t="shared" si="2580"/>
        <v>0</v>
      </c>
      <c r="CP936" s="1350">
        <f t="shared" si="2580"/>
        <v>0</v>
      </c>
      <c r="CQ936" s="1350">
        <f t="shared" si="2580"/>
        <v>0</v>
      </c>
      <c r="CR936" s="1350">
        <f t="shared" si="2580"/>
        <v>0</v>
      </c>
      <c r="CS936" s="1349">
        <f t="shared" si="2580"/>
        <v>0</v>
      </c>
      <c r="CT936" s="1352">
        <f t="shared" si="2580"/>
        <v>0</v>
      </c>
      <c r="CU936" s="552">
        <f t="shared" si="2581"/>
        <v>0</v>
      </c>
      <c r="CV936" s="553">
        <f t="shared" si="2582"/>
        <v>0</v>
      </c>
      <c r="CW936" s="554">
        <f t="shared" si="2583"/>
        <v>0</v>
      </c>
      <c r="CX936" s="554">
        <f t="shared" si="2584"/>
        <v>0</v>
      </c>
      <c r="CY936" s="554">
        <f t="shared" si="2585"/>
        <v>0</v>
      </c>
      <c r="CZ936" s="554">
        <f t="shared" si="2586"/>
        <v>0</v>
      </c>
      <c r="DA936" s="554">
        <f t="shared" si="2587"/>
        <v>0</v>
      </c>
      <c r="DB936" s="555">
        <f t="shared" si="2588"/>
        <v>0</v>
      </c>
      <c r="DC936" s="555">
        <f t="shared" si="2589"/>
        <v>0</v>
      </c>
      <c r="DD936" s="555">
        <f t="shared" si="2590"/>
        <v>0</v>
      </c>
      <c r="DE936" s="554">
        <f t="shared" si="2591"/>
        <v>0</v>
      </c>
      <c r="DF936" s="554">
        <f t="shared" si="2592"/>
        <v>0</v>
      </c>
      <c r="DG936" s="554">
        <f t="shared" si="2593"/>
        <v>0</v>
      </c>
      <c r="DH936" s="554">
        <f t="shared" si="2594"/>
        <v>0</v>
      </c>
      <c r="DI936" s="554">
        <f t="shared" si="2595"/>
        <v>0</v>
      </c>
      <c r="DJ936" s="553">
        <f t="shared" si="2596"/>
        <v>0</v>
      </c>
      <c r="DK936" s="552">
        <f t="shared" si="2597"/>
        <v>0</v>
      </c>
      <c r="DL936" s="657">
        <f t="shared" si="2598"/>
        <v>17</v>
      </c>
      <c r="DM936" s="106">
        <f t="shared" si="2599"/>
        <v>17</v>
      </c>
      <c r="DN936" s="106">
        <f t="shared" si="2600"/>
        <v>17</v>
      </c>
      <c r="DO936" s="106">
        <f t="shared" si="2601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3">SUM(B275)</f>
        <v>0</v>
      </c>
      <c r="C937" s="805">
        <f t="shared" si="2623"/>
        <v>0</v>
      </c>
      <c r="D937" s="805">
        <f t="shared" si="2623"/>
        <v>0</v>
      </c>
      <c r="E937" s="805">
        <f t="shared" si="2623"/>
        <v>0</v>
      </c>
      <c r="F937" s="805">
        <f t="shared" si="2623"/>
        <v>0</v>
      </c>
      <c r="G937" s="805">
        <f t="shared" si="2623"/>
        <v>468</v>
      </c>
      <c r="H937" s="805">
        <f t="shared" si="2623"/>
        <v>0</v>
      </c>
      <c r="I937" s="805">
        <f t="shared" si="2623"/>
        <v>0</v>
      </c>
      <c r="J937" s="805">
        <f t="shared" si="2623"/>
        <v>0</v>
      </c>
      <c r="K937" s="805">
        <f t="shared" si="2623"/>
        <v>0</v>
      </c>
      <c r="L937" s="805">
        <f t="shared" si="2623"/>
        <v>0</v>
      </c>
      <c r="M937" s="805">
        <f t="shared" si="2623"/>
        <v>0</v>
      </c>
      <c r="N937" s="805">
        <f t="shared" si="2623"/>
        <v>0</v>
      </c>
      <c r="O937" s="805">
        <f t="shared" si="2623"/>
        <v>0</v>
      </c>
      <c r="P937" s="805">
        <f t="shared" si="2623"/>
        <v>0</v>
      </c>
      <c r="Q937" s="805">
        <f t="shared" si="2623"/>
        <v>0</v>
      </c>
      <c r="R937" s="805">
        <f t="shared" si="2623"/>
        <v>0</v>
      </c>
      <c r="S937" s="804"/>
      <c r="T937" s="805">
        <f t="shared" ref="T937:AJ937" si="2624">SUM(T275)</f>
        <v>0</v>
      </c>
      <c r="U937" s="805">
        <f t="shared" si="2624"/>
        <v>0</v>
      </c>
      <c r="V937" s="805">
        <f t="shared" si="2624"/>
        <v>0</v>
      </c>
      <c r="W937" s="805">
        <f t="shared" si="2624"/>
        <v>0</v>
      </c>
      <c r="X937" s="805">
        <f t="shared" si="2624"/>
        <v>360.1</v>
      </c>
      <c r="Y937" s="805">
        <f t="shared" si="2624"/>
        <v>0</v>
      </c>
      <c r="Z937" s="805">
        <f t="shared" si="2624"/>
        <v>0</v>
      </c>
      <c r="AA937" s="805">
        <f t="shared" si="2624"/>
        <v>0</v>
      </c>
      <c r="AB937" s="805">
        <f t="shared" si="2624"/>
        <v>0</v>
      </c>
      <c r="AC937" s="805">
        <f t="shared" si="2624"/>
        <v>0</v>
      </c>
      <c r="AD937" s="805">
        <f t="shared" si="2624"/>
        <v>0</v>
      </c>
      <c r="AE937" s="805">
        <f t="shared" si="2624"/>
        <v>0</v>
      </c>
      <c r="AF937" s="805">
        <f t="shared" si="2624"/>
        <v>0</v>
      </c>
      <c r="AG937" s="805">
        <f t="shared" si="2624"/>
        <v>0</v>
      </c>
      <c r="AH937" s="805">
        <f t="shared" si="2624"/>
        <v>0</v>
      </c>
      <c r="AI937" s="805">
        <f t="shared" si="2624"/>
        <v>0</v>
      </c>
      <c r="AJ937" s="805">
        <f t="shared" si="2624"/>
        <v>0</v>
      </c>
      <c r="AK937" s="804"/>
      <c r="AL937" s="805">
        <f t="shared" ref="AL937:BB937" si="2625">SUM(AL275)</f>
        <v>0</v>
      </c>
      <c r="AM937" s="805">
        <f t="shared" si="2625"/>
        <v>0</v>
      </c>
      <c r="AN937" s="805">
        <f t="shared" si="2625"/>
        <v>0</v>
      </c>
      <c r="AO937" s="805">
        <f t="shared" si="2625"/>
        <v>0</v>
      </c>
      <c r="AP937" s="805">
        <f t="shared" si="2625"/>
        <v>0</v>
      </c>
      <c r="AQ937" s="805">
        <f t="shared" si="2625"/>
        <v>0</v>
      </c>
      <c r="AR937" s="805">
        <f t="shared" si="2625"/>
        <v>0</v>
      </c>
      <c r="AS937" s="805">
        <f t="shared" si="2625"/>
        <v>120</v>
      </c>
      <c r="AT937" s="805">
        <f t="shared" si="2625"/>
        <v>0</v>
      </c>
      <c r="AU937" s="805">
        <f t="shared" si="2625"/>
        <v>0</v>
      </c>
      <c r="AV937" s="805">
        <f t="shared" si="2625"/>
        <v>0</v>
      </c>
      <c r="AW937" s="805">
        <f t="shared" si="2625"/>
        <v>0</v>
      </c>
      <c r="AX937" s="805">
        <f t="shared" si="2625"/>
        <v>0</v>
      </c>
      <c r="AY937" s="805">
        <f t="shared" si="2625"/>
        <v>0</v>
      </c>
      <c r="AZ937" s="805">
        <f t="shared" si="2625"/>
        <v>0</v>
      </c>
      <c r="BA937" s="805">
        <f t="shared" si="2625"/>
        <v>0</v>
      </c>
      <c r="BB937" s="805">
        <f t="shared" si="2625"/>
        <v>0</v>
      </c>
      <c r="BC937" s="804"/>
      <c r="BD937" s="805">
        <f t="shared" ref="BD937:BT937" si="2626">SUM(BD275)</f>
        <v>0</v>
      </c>
      <c r="BE937" s="805">
        <f t="shared" si="2626"/>
        <v>0</v>
      </c>
      <c r="BF937" s="805">
        <f t="shared" si="2626"/>
        <v>0</v>
      </c>
      <c r="BG937" s="805">
        <f t="shared" si="2626"/>
        <v>0</v>
      </c>
      <c r="BH937" s="805">
        <f t="shared" si="2626"/>
        <v>0</v>
      </c>
      <c r="BI937" s="805">
        <f t="shared" si="2626"/>
        <v>0</v>
      </c>
      <c r="BJ937" s="805">
        <f t="shared" si="2626"/>
        <v>0</v>
      </c>
      <c r="BK937" s="805">
        <f t="shared" si="2626"/>
        <v>500</v>
      </c>
      <c r="BL937" s="805">
        <f t="shared" si="2626"/>
        <v>300</v>
      </c>
      <c r="BM937" s="805">
        <f t="shared" si="2626"/>
        <v>0</v>
      </c>
      <c r="BN937" s="805">
        <f t="shared" si="2626"/>
        <v>0</v>
      </c>
      <c r="BO937" s="805">
        <f t="shared" si="2626"/>
        <v>0</v>
      </c>
      <c r="BP937" s="805">
        <f t="shared" si="2626"/>
        <v>0</v>
      </c>
      <c r="BQ937" s="805">
        <f t="shared" si="2626"/>
        <v>0</v>
      </c>
      <c r="BR937" s="805">
        <f t="shared" si="2626"/>
        <v>0</v>
      </c>
      <c r="BS937" s="805">
        <f t="shared" si="2626"/>
        <v>0</v>
      </c>
      <c r="BT937" s="805">
        <f t="shared" si="2626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5"/>
        <v>0</v>
      </c>
      <c r="CA937" s="601">
        <f t="shared" si="2576"/>
        <v>0</v>
      </c>
      <c r="CB937" s="601">
        <f t="shared" si="2577"/>
        <v>0</v>
      </c>
      <c r="CC937" s="601">
        <f t="shared" si="2578"/>
        <v>20</v>
      </c>
      <c r="CD937" s="1348">
        <f t="shared" si="2606"/>
        <v>0</v>
      </c>
      <c r="CE937" s="1349">
        <f t="shared" si="2580"/>
        <v>0</v>
      </c>
      <c r="CF937" s="1350">
        <f t="shared" si="2580"/>
        <v>0</v>
      </c>
      <c r="CG937" s="1350">
        <f t="shared" si="2580"/>
        <v>0</v>
      </c>
      <c r="CH937" s="1350">
        <f t="shared" si="2580"/>
        <v>0</v>
      </c>
      <c r="CI937" s="1350">
        <f t="shared" si="2580"/>
        <v>0</v>
      </c>
      <c r="CJ937" s="1350">
        <f t="shared" si="2580"/>
        <v>0</v>
      </c>
      <c r="CK937" s="1351">
        <f t="shared" si="2580"/>
        <v>0</v>
      </c>
      <c r="CL937" s="1351">
        <f t="shared" si="2580"/>
        <v>0</v>
      </c>
      <c r="CM937" s="1351">
        <f t="shared" si="2580"/>
        <v>0</v>
      </c>
      <c r="CN937" s="1350">
        <f t="shared" si="2580"/>
        <v>0</v>
      </c>
      <c r="CO937" s="1350">
        <f t="shared" si="2580"/>
        <v>0</v>
      </c>
      <c r="CP937" s="1350">
        <f t="shared" si="2580"/>
        <v>0</v>
      </c>
      <c r="CQ937" s="1350">
        <f t="shared" si="2580"/>
        <v>0</v>
      </c>
      <c r="CR937" s="1350">
        <f t="shared" si="2580"/>
        <v>0</v>
      </c>
      <c r="CS937" s="1349">
        <f t="shared" si="2580"/>
        <v>300</v>
      </c>
      <c r="CT937" s="1352">
        <f t="shared" si="2580"/>
        <v>500</v>
      </c>
      <c r="CU937" s="552">
        <f t="shared" si="2581"/>
        <v>0</v>
      </c>
      <c r="CV937" s="553">
        <f t="shared" si="2582"/>
        <v>0</v>
      </c>
      <c r="CW937" s="554">
        <f t="shared" si="2583"/>
        <v>0</v>
      </c>
      <c r="CX937" s="554">
        <f t="shared" si="2584"/>
        <v>0</v>
      </c>
      <c r="CY937" s="554">
        <f t="shared" si="2585"/>
        <v>0</v>
      </c>
      <c r="CZ937" s="554">
        <f t="shared" si="2586"/>
        <v>0</v>
      </c>
      <c r="DA937" s="554">
        <f t="shared" si="2587"/>
        <v>0</v>
      </c>
      <c r="DB937" s="555">
        <f t="shared" si="2588"/>
        <v>0</v>
      </c>
      <c r="DC937" s="555">
        <f t="shared" si="2589"/>
        <v>0</v>
      </c>
      <c r="DD937" s="555">
        <f t="shared" si="2590"/>
        <v>0</v>
      </c>
      <c r="DE937" s="554">
        <f t="shared" si="2591"/>
        <v>0</v>
      </c>
      <c r="DF937" s="554">
        <f t="shared" si="2592"/>
        <v>0</v>
      </c>
      <c r="DG937" s="554">
        <f t="shared" si="2593"/>
        <v>0</v>
      </c>
      <c r="DH937" s="554">
        <f t="shared" si="2594"/>
        <v>0</v>
      </c>
      <c r="DI937" s="554">
        <f t="shared" si="2595"/>
        <v>0</v>
      </c>
      <c r="DJ937" s="553">
        <f t="shared" si="2596"/>
        <v>300</v>
      </c>
      <c r="DK937" s="552">
        <f t="shared" si="2597"/>
        <v>500</v>
      </c>
      <c r="DL937" s="657">
        <f t="shared" si="2598"/>
        <v>17</v>
      </c>
      <c r="DM937" s="106">
        <f t="shared" si="2599"/>
        <v>17</v>
      </c>
      <c r="DN937" s="106">
        <f t="shared" si="2600"/>
        <v>17</v>
      </c>
      <c r="DO937" s="106">
        <f t="shared" si="2601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7">SUM(B282)</f>
        <v>0</v>
      </c>
      <c r="C938" s="805">
        <f t="shared" si="2627"/>
        <v>0</v>
      </c>
      <c r="D938" s="805">
        <f t="shared" si="2627"/>
        <v>0</v>
      </c>
      <c r="E938" s="805">
        <f t="shared" si="2627"/>
        <v>0</v>
      </c>
      <c r="F938" s="805">
        <f t="shared" si="2627"/>
        <v>0</v>
      </c>
      <c r="G938" s="805">
        <f t="shared" si="2627"/>
        <v>0</v>
      </c>
      <c r="H938" s="805">
        <f t="shared" si="2627"/>
        <v>0</v>
      </c>
      <c r="I938" s="805">
        <f t="shared" si="2627"/>
        <v>0</v>
      </c>
      <c r="J938" s="805">
        <f t="shared" si="2627"/>
        <v>0</v>
      </c>
      <c r="K938" s="805">
        <f t="shared" si="2627"/>
        <v>0</v>
      </c>
      <c r="L938" s="805">
        <f t="shared" si="2627"/>
        <v>0</v>
      </c>
      <c r="M938" s="805">
        <f t="shared" si="2627"/>
        <v>0</v>
      </c>
      <c r="N938" s="805">
        <f t="shared" si="2627"/>
        <v>0</v>
      </c>
      <c r="O938" s="805">
        <f t="shared" si="2627"/>
        <v>0</v>
      </c>
      <c r="P938" s="805">
        <f t="shared" si="2627"/>
        <v>0</v>
      </c>
      <c r="Q938" s="805">
        <f t="shared" si="2627"/>
        <v>0</v>
      </c>
      <c r="R938" s="805">
        <f t="shared" si="2627"/>
        <v>0</v>
      </c>
      <c r="S938" s="804"/>
      <c r="T938" s="805">
        <f t="shared" ref="T938:AJ938" si="2628">SUM(T282)</f>
        <v>0</v>
      </c>
      <c r="U938" s="805">
        <f t="shared" si="2628"/>
        <v>0</v>
      </c>
      <c r="V938" s="805">
        <f t="shared" si="2628"/>
        <v>0</v>
      </c>
      <c r="W938" s="805">
        <f t="shared" si="2628"/>
        <v>0</v>
      </c>
      <c r="X938" s="805">
        <f t="shared" si="2628"/>
        <v>0</v>
      </c>
      <c r="Y938" s="805">
        <f t="shared" si="2628"/>
        <v>0</v>
      </c>
      <c r="Z938" s="805">
        <f t="shared" si="2628"/>
        <v>0</v>
      </c>
      <c r="AA938" s="805">
        <f t="shared" si="2628"/>
        <v>0</v>
      </c>
      <c r="AB938" s="805">
        <f t="shared" si="2628"/>
        <v>0</v>
      </c>
      <c r="AC938" s="805">
        <f t="shared" si="2628"/>
        <v>0</v>
      </c>
      <c r="AD938" s="805">
        <f t="shared" si="2628"/>
        <v>0</v>
      </c>
      <c r="AE938" s="805">
        <f t="shared" si="2628"/>
        <v>0</v>
      </c>
      <c r="AF938" s="805">
        <f t="shared" si="2628"/>
        <v>0</v>
      </c>
      <c r="AG938" s="805">
        <f t="shared" si="2628"/>
        <v>0</v>
      </c>
      <c r="AH938" s="805">
        <f t="shared" si="2628"/>
        <v>0</v>
      </c>
      <c r="AI938" s="805">
        <f t="shared" si="2628"/>
        <v>0</v>
      </c>
      <c r="AJ938" s="805">
        <f t="shared" si="2628"/>
        <v>0</v>
      </c>
      <c r="AK938" s="804"/>
      <c r="AL938" s="805">
        <f t="shared" ref="AL938:BB938" si="2629">SUM(AL282)</f>
        <v>0</v>
      </c>
      <c r="AM938" s="805">
        <f t="shared" si="2629"/>
        <v>0</v>
      </c>
      <c r="AN938" s="805">
        <f t="shared" si="2629"/>
        <v>0</v>
      </c>
      <c r="AO938" s="805">
        <f t="shared" si="2629"/>
        <v>0</v>
      </c>
      <c r="AP938" s="805">
        <f t="shared" si="2629"/>
        <v>0</v>
      </c>
      <c r="AQ938" s="805">
        <f t="shared" si="2629"/>
        <v>0</v>
      </c>
      <c r="AR938" s="805">
        <f t="shared" si="2629"/>
        <v>0</v>
      </c>
      <c r="AS938" s="805">
        <f t="shared" si="2629"/>
        <v>0</v>
      </c>
      <c r="AT938" s="805">
        <f t="shared" si="2629"/>
        <v>0</v>
      </c>
      <c r="AU938" s="805">
        <f t="shared" si="2629"/>
        <v>0</v>
      </c>
      <c r="AV938" s="805">
        <f t="shared" si="2629"/>
        <v>0</v>
      </c>
      <c r="AW938" s="805">
        <f t="shared" si="2629"/>
        <v>0</v>
      </c>
      <c r="AX938" s="805">
        <f t="shared" si="2629"/>
        <v>0</v>
      </c>
      <c r="AY938" s="805">
        <f t="shared" si="2629"/>
        <v>0</v>
      </c>
      <c r="AZ938" s="805">
        <f t="shared" si="2629"/>
        <v>0</v>
      </c>
      <c r="BA938" s="805">
        <f t="shared" si="2629"/>
        <v>0</v>
      </c>
      <c r="BB938" s="805">
        <f t="shared" si="2629"/>
        <v>0</v>
      </c>
      <c r="BC938" s="804"/>
      <c r="BD938" s="805">
        <f t="shared" ref="BD938:BT938" si="2630">SUM(BD282)</f>
        <v>0</v>
      </c>
      <c r="BE938" s="805">
        <f t="shared" si="2630"/>
        <v>0</v>
      </c>
      <c r="BF938" s="805">
        <f t="shared" si="2630"/>
        <v>0</v>
      </c>
      <c r="BG938" s="805">
        <f t="shared" si="2630"/>
        <v>0</v>
      </c>
      <c r="BH938" s="805">
        <f t="shared" si="2630"/>
        <v>0</v>
      </c>
      <c r="BI938" s="805">
        <f t="shared" si="2630"/>
        <v>0</v>
      </c>
      <c r="BJ938" s="805">
        <f t="shared" si="2630"/>
        <v>0</v>
      </c>
      <c r="BK938" s="805">
        <f t="shared" si="2630"/>
        <v>0</v>
      </c>
      <c r="BL938" s="805">
        <f t="shared" si="2630"/>
        <v>0</v>
      </c>
      <c r="BM938" s="805">
        <f t="shared" si="2630"/>
        <v>0</v>
      </c>
      <c r="BN938" s="805">
        <f t="shared" si="2630"/>
        <v>0</v>
      </c>
      <c r="BO938" s="805">
        <f t="shared" si="2630"/>
        <v>0</v>
      </c>
      <c r="BP938" s="805">
        <f t="shared" si="2630"/>
        <v>0</v>
      </c>
      <c r="BQ938" s="805">
        <f t="shared" si="2630"/>
        <v>0</v>
      </c>
      <c r="BR938" s="805">
        <f t="shared" si="2630"/>
        <v>0</v>
      </c>
      <c r="BS938" s="805">
        <f t="shared" si="2630"/>
        <v>0</v>
      </c>
      <c r="BT938" s="805">
        <f t="shared" si="2630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5"/>
        <v>0</v>
      </c>
      <c r="CA938" s="601">
        <f t="shared" si="2576"/>
        <v>0</v>
      </c>
      <c r="CB938" s="601">
        <f t="shared" si="2577"/>
        <v>0</v>
      </c>
      <c r="CC938" s="601">
        <f t="shared" si="2578"/>
        <v>0</v>
      </c>
      <c r="CD938" s="1348">
        <f t="shared" si="2606"/>
        <v>0</v>
      </c>
      <c r="CE938" s="1349">
        <f t="shared" si="2580"/>
        <v>0</v>
      </c>
      <c r="CF938" s="1350">
        <f t="shared" si="2580"/>
        <v>0</v>
      </c>
      <c r="CG938" s="1350">
        <f t="shared" si="2580"/>
        <v>0</v>
      </c>
      <c r="CH938" s="1350">
        <f t="shared" si="2580"/>
        <v>0</v>
      </c>
      <c r="CI938" s="1350">
        <f t="shared" si="2580"/>
        <v>0</v>
      </c>
      <c r="CJ938" s="1350">
        <f t="shared" si="2580"/>
        <v>0</v>
      </c>
      <c r="CK938" s="1351">
        <f t="shared" si="2580"/>
        <v>0</v>
      </c>
      <c r="CL938" s="1351">
        <f t="shared" si="2580"/>
        <v>0</v>
      </c>
      <c r="CM938" s="1351">
        <f t="shared" si="2580"/>
        <v>0</v>
      </c>
      <c r="CN938" s="1350">
        <f t="shared" si="2580"/>
        <v>0</v>
      </c>
      <c r="CO938" s="1350">
        <f t="shared" si="2580"/>
        <v>0</v>
      </c>
      <c r="CP938" s="1350">
        <f t="shared" si="2580"/>
        <v>0</v>
      </c>
      <c r="CQ938" s="1350">
        <f t="shared" si="2580"/>
        <v>0</v>
      </c>
      <c r="CR938" s="1350">
        <f t="shared" si="2580"/>
        <v>0</v>
      </c>
      <c r="CS938" s="1349">
        <f t="shared" si="2580"/>
        <v>0</v>
      </c>
      <c r="CT938" s="1352">
        <f t="shared" si="2580"/>
        <v>0</v>
      </c>
      <c r="CU938" s="552">
        <f t="shared" si="2581"/>
        <v>0</v>
      </c>
      <c r="CV938" s="553">
        <f t="shared" si="2582"/>
        <v>0</v>
      </c>
      <c r="CW938" s="554">
        <f t="shared" si="2583"/>
        <v>0</v>
      </c>
      <c r="CX938" s="554">
        <f t="shared" si="2584"/>
        <v>0</v>
      </c>
      <c r="CY938" s="554">
        <f t="shared" si="2585"/>
        <v>0</v>
      </c>
      <c r="CZ938" s="554">
        <f t="shared" si="2586"/>
        <v>0</v>
      </c>
      <c r="DA938" s="554">
        <f t="shared" si="2587"/>
        <v>0</v>
      </c>
      <c r="DB938" s="555">
        <f t="shared" si="2588"/>
        <v>0</v>
      </c>
      <c r="DC938" s="555">
        <f t="shared" si="2589"/>
        <v>0</v>
      </c>
      <c r="DD938" s="555">
        <f t="shared" si="2590"/>
        <v>0</v>
      </c>
      <c r="DE938" s="554">
        <f t="shared" si="2591"/>
        <v>0</v>
      </c>
      <c r="DF938" s="554">
        <f t="shared" si="2592"/>
        <v>0</v>
      </c>
      <c r="DG938" s="554">
        <f t="shared" si="2593"/>
        <v>0</v>
      </c>
      <c r="DH938" s="554">
        <f t="shared" si="2594"/>
        <v>0</v>
      </c>
      <c r="DI938" s="554">
        <f t="shared" si="2595"/>
        <v>0</v>
      </c>
      <c r="DJ938" s="553">
        <f t="shared" si="2596"/>
        <v>0</v>
      </c>
      <c r="DK938" s="552">
        <f t="shared" si="2597"/>
        <v>0</v>
      </c>
      <c r="DL938" s="657">
        <f t="shared" si="2598"/>
        <v>17</v>
      </c>
      <c r="DM938" s="106">
        <f t="shared" si="2599"/>
        <v>17</v>
      </c>
      <c r="DN938" s="106">
        <f t="shared" si="2600"/>
        <v>17</v>
      </c>
      <c r="DO938" s="106">
        <f t="shared" si="2601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1">SUM(B289)</f>
        <v>0</v>
      </c>
      <c r="C939" s="805">
        <f t="shared" si="2631"/>
        <v>0</v>
      </c>
      <c r="D939" s="805">
        <f t="shared" si="2631"/>
        <v>0</v>
      </c>
      <c r="E939" s="805">
        <f t="shared" si="2631"/>
        <v>0</v>
      </c>
      <c r="F939" s="805">
        <f t="shared" si="2631"/>
        <v>0</v>
      </c>
      <c r="G939" s="805">
        <f t="shared" si="2631"/>
        <v>0</v>
      </c>
      <c r="H939" s="805">
        <f t="shared" si="2631"/>
        <v>0</v>
      </c>
      <c r="I939" s="805">
        <f t="shared" si="2631"/>
        <v>0</v>
      </c>
      <c r="J939" s="805">
        <f t="shared" si="2631"/>
        <v>0</v>
      </c>
      <c r="K939" s="805">
        <f t="shared" si="2631"/>
        <v>0</v>
      </c>
      <c r="L939" s="805">
        <f t="shared" si="2631"/>
        <v>0</v>
      </c>
      <c r="M939" s="805">
        <f t="shared" si="2631"/>
        <v>0</v>
      </c>
      <c r="N939" s="805">
        <f t="shared" si="2631"/>
        <v>0</v>
      </c>
      <c r="O939" s="805">
        <f t="shared" si="2631"/>
        <v>0</v>
      </c>
      <c r="P939" s="805">
        <f t="shared" si="2631"/>
        <v>0</v>
      </c>
      <c r="Q939" s="805">
        <f t="shared" si="2631"/>
        <v>0</v>
      </c>
      <c r="R939" s="805">
        <f t="shared" si="2631"/>
        <v>0</v>
      </c>
      <c r="S939" s="804"/>
      <c r="T939" s="805">
        <f t="shared" ref="T939:AJ939" si="2632">SUM(T289)</f>
        <v>0</v>
      </c>
      <c r="U939" s="805">
        <f t="shared" si="2632"/>
        <v>0</v>
      </c>
      <c r="V939" s="805">
        <f t="shared" si="2632"/>
        <v>0</v>
      </c>
      <c r="W939" s="805">
        <f t="shared" si="2632"/>
        <v>0</v>
      </c>
      <c r="X939" s="805">
        <f t="shared" si="2632"/>
        <v>0</v>
      </c>
      <c r="Y939" s="805">
        <f t="shared" si="2632"/>
        <v>0</v>
      </c>
      <c r="Z939" s="805">
        <f t="shared" si="2632"/>
        <v>0</v>
      </c>
      <c r="AA939" s="805">
        <f t="shared" si="2632"/>
        <v>0</v>
      </c>
      <c r="AB939" s="805">
        <f t="shared" si="2632"/>
        <v>0</v>
      </c>
      <c r="AC939" s="805">
        <f t="shared" si="2632"/>
        <v>0</v>
      </c>
      <c r="AD939" s="805">
        <f t="shared" si="2632"/>
        <v>0</v>
      </c>
      <c r="AE939" s="805">
        <f t="shared" si="2632"/>
        <v>0</v>
      </c>
      <c r="AF939" s="805">
        <f t="shared" si="2632"/>
        <v>0</v>
      </c>
      <c r="AG939" s="805">
        <f t="shared" si="2632"/>
        <v>0</v>
      </c>
      <c r="AH939" s="805">
        <f t="shared" si="2632"/>
        <v>0</v>
      </c>
      <c r="AI939" s="805">
        <f t="shared" si="2632"/>
        <v>0</v>
      </c>
      <c r="AJ939" s="805">
        <f t="shared" si="2632"/>
        <v>0</v>
      </c>
      <c r="AK939" s="804"/>
      <c r="AL939" s="805">
        <f t="shared" ref="AL939:BB939" si="2633">SUM(AL289)</f>
        <v>0</v>
      </c>
      <c r="AM939" s="805">
        <f t="shared" si="2633"/>
        <v>0</v>
      </c>
      <c r="AN939" s="805">
        <f t="shared" si="2633"/>
        <v>0</v>
      </c>
      <c r="AO939" s="805">
        <f t="shared" si="2633"/>
        <v>0</v>
      </c>
      <c r="AP939" s="805">
        <f t="shared" si="2633"/>
        <v>0</v>
      </c>
      <c r="AQ939" s="805">
        <f t="shared" si="2633"/>
        <v>0</v>
      </c>
      <c r="AR939" s="805">
        <f t="shared" si="2633"/>
        <v>0</v>
      </c>
      <c r="AS939" s="805">
        <f t="shared" si="2633"/>
        <v>0</v>
      </c>
      <c r="AT939" s="805">
        <f t="shared" si="2633"/>
        <v>0</v>
      </c>
      <c r="AU939" s="805">
        <f t="shared" si="2633"/>
        <v>0</v>
      </c>
      <c r="AV939" s="805">
        <f t="shared" si="2633"/>
        <v>0</v>
      </c>
      <c r="AW939" s="805">
        <f t="shared" si="2633"/>
        <v>0</v>
      </c>
      <c r="AX939" s="805">
        <f t="shared" si="2633"/>
        <v>0</v>
      </c>
      <c r="AY939" s="805">
        <f t="shared" si="2633"/>
        <v>0</v>
      </c>
      <c r="AZ939" s="805">
        <f t="shared" si="2633"/>
        <v>0</v>
      </c>
      <c r="BA939" s="805">
        <f t="shared" si="2633"/>
        <v>0</v>
      </c>
      <c r="BB939" s="805">
        <f t="shared" si="2633"/>
        <v>0</v>
      </c>
      <c r="BC939" s="804"/>
      <c r="BD939" s="805">
        <f t="shared" ref="BD939:BT939" si="2634">SUM(BD289)</f>
        <v>0</v>
      </c>
      <c r="BE939" s="805">
        <f t="shared" si="2634"/>
        <v>0</v>
      </c>
      <c r="BF939" s="805">
        <f t="shared" si="2634"/>
        <v>0</v>
      </c>
      <c r="BG939" s="805">
        <f t="shared" si="2634"/>
        <v>0</v>
      </c>
      <c r="BH939" s="805">
        <f t="shared" si="2634"/>
        <v>0</v>
      </c>
      <c r="BI939" s="805">
        <f t="shared" si="2634"/>
        <v>0</v>
      </c>
      <c r="BJ939" s="805">
        <f t="shared" si="2634"/>
        <v>0</v>
      </c>
      <c r="BK939" s="805">
        <f t="shared" si="2634"/>
        <v>0</v>
      </c>
      <c r="BL939" s="805">
        <f t="shared" si="2634"/>
        <v>0</v>
      </c>
      <c r="BM939" s="805">
        <f t="shared" si="2634"/>
        <v>0</v>
      </c>
      <c r="BN939" s="805">
        <f t="shared" si="2634"/>
        <v>0</v>
      </c>
      <c r="BO939" s="805">
        <f t="shared" si="2634"/>
        <v>0</v>
      </c>
      <c r="BP939" s="805">
        <f t="shared" si="2634"/>
        <v>0</v>
      </c>
      <c r="BQ939" s="805">
        <f t="shared" si="2634"/>
        <v>0</v>
      </c>
      <c r="BR939" s="805">
        <f t="shared" si="2634"/>
        <v>0</v>
      </c>
      <c r="BS939" s="805">
        <f t="shared" si="2634"/>
        <v>0</v>
      </c>
      <c r="BT939" s="805">
        <f t="shared" si="2634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5"/>
        <v>0</v>
      </c>
      <c r="CA939" s="601">
        <f t="shared" si="2576"/>
        <v>0</v>
      </c>
      <c r="CB939" s="601">
        <f t="shared" si="2577"/>
        <v>0</v>
      </c>
      <c r="CC939" s="601">
        <f t="shared" si="2578"/>
        <v>0</v>
      </c>
      <c r="CD939" s="1348">
        <f t="shared" si="2606"/>
        <v>0</v>
      </c>
      <c r="CE939" s="1349">
        <f t="shared" si="2580"/>
        <v>0</v>
      </c>
      <c r="CF939" s="1350">
        <f t="shared" si="2580"/>
        <v>0</v>
      </c>
      <c r="CG939" s="1350">
        <f t="shared" si="2580"/>
        <v>0</v>
      </c>
      <c r="CH939" s="1350">
        <f t="shared" si="2580"/>
        <v>0</v>
      </c>
      <c r="CI939" s="1350">
        <f t="shared" si="2580"/>
        <v>0</v>
      </c>
      <c r="CJ939" s="1350">
        <f t="shared" si="2580"/>
        <v>0</v>
      </c>
      <c r="CK939" s="1351">
        <f t="shared" si="2580"/>
        <v>0</v>
      </c>
      <c r="CL939" s="1351">
        <f t="shared" si="2580"/>
        <v>0</v>
      </c>
      <c r="CM939" s="1351">
        <f t="shared" si="2580"/>
        <v>0</v>
      </c>
      <c r="CN939" s="1350">
        <f t="shared" si="2580"/>
        <v>0</v>
      </c>
      <c r="CO939" s="1350">
        <f t="shared" si="2580"/>
        <v>0</v>
      </c>
      <c r="CP939" s="1350">
        <f t="shared" si="2580"/>
        <v>0</v>
      </c>
      <c r="CQ939" s="1350">
        <f t="shared" si="2580"/>
        <v>0</v>
      </c>
      <c r="CR939" s="1350">
        <f t="shared" si="2580"/>
        <v>0</v>
      </c>
      <c r="CS939" s="1349">
        <f t="shared" si="2580"/>
        <v>0</v>
      </c>
      <c r="CT939" s="1352">
        <f t="shared" si="2580"/>
        <v>0</v>
      </c>
      <c r="CU939" s="552">
        <f t="shared" si="2581"/>
        <v>0</v>
      </c>
      <c r="CV939" s="553">
        <f t="shared" si="2582"/>
        <v>0</v>
      </c>
      <c r="CW939" s="554">
        <f t="shared" si="2583"/>
        <v>0</v>
      </c>
      <c r="CX939" s="554">
        <f t="shared" si="2584"/>
        <v>0</v>
      </c>
      <c r="CY939" s="554">
        <f t="shared" si="2585"/>
        <v>0</v>
      </c>
      <c r="CZ939" s="554">
        <f t="shared" si="2586"/>
        <v>0</v>
      </c>
      <c r="DA939" s="554">
        <f t="shared" si="2587"/>
        <v>0</v>
      </c>
      <c r="DB939" s="555">
        <f t="shared" si="2588"/>
        <v>0</v>
      </c>
      <c r="DC939" s="555">
        <f t="shared" si="2589"/>
        <v>0</v>
      </c>
      <c r="DD939" s="555">
        <f t="shared" si="2590"/>
        <v>0</v>
      </c>
      <c r="DE939" s="554">
        <f t="shared" si="2591"/>
        <v>0</v>
      </c>
      <c r="DF939" s="554">
        <f t="shared" si="2592"/>
        <v>0</v>
      </c>
      <c r="DG939" s="554">
        <f t="shared" si="2593"/>
        <v>0</v>
      </c>
      <c r="DH939" s="554">
        <f t="shared" si="2594"/>
        <v>0</v>
      </c>
      <c r="DI939" s="554">
        <f t="shared" si="2595"/>
        <v>0</v>
      </c>
      <c r="DJ939" s="553">
        <f t="shared" si="2596"/>
        <v>0</v>
      </c>
      <c r="DK939" s="552">
        <f t="shared" si="2597"/>
        <v>0</v>
      </c>
      <c r="DL939" s="657">
        <f t="shared" si="2598"/>
        <v>17</v>
      </c>
      <c r="DM939" s="106">
        <f t="shared" si="2599"/>
        <v>17</v>
      </c>
      <c r="DN939" s="106">
        <f t="shared" si="2600"/>
        <v>17</v>
      </c>
      <c r="DO939" s="106">
        <f t="shared" si="2601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5">SUM(B296)</f>
        <v>0</v>
      </c>
      <c r="C940" s="805">
        <f t="shared" si="2635"/>
        <v>0</v>
      </c>
      <c r="D940" s="805">
        <f t="shared" si="2635"/>
        <v>0</v>
      </c>
      <c r="E940" s="805">
        <f t="shared" si="2635"/>
        <v>0</v>
      </c>
      <c r="F940" s="805">
        <f t="shared" si="2635"/>
        <v>0</v>
      </c>
      <c r="G940" s="805">
        <f t="shared" si="2635"/>
        <v>0</v>
      </c>
      <c r="H940" s="805">
        <f t="shared" si="2635"/>
        <v>0</v>
      </c>
      <c r="I940" s="805">
        <f t="shared" si="2635"/>
        <v>0</v>
      </c>
      <c r="J940" s="805">
        <f t="shared" si="2635"/>
        <v>0</v>
      </c>
      <c r="K940" s="805">
        <f t="shared" si="2635"/>
        <v>0</v>
      </c>
      <c r="L940" s="805">
        <f t="shared" si="2635"/>
        <v>0</v>
      </c>
      <c r="M940" s="805">
        <f t="shared" si="2635"/>
        <v>0</v>
      </c>
      <c r="N940" s="805">
        <f t="shared" si="2635"/>
        <v>0</v>
      </c>
      <c r="O940" s="805">
        <f t="shared" si="2635"/>
        <v>0</v>
      </c>
      <c r="P940" s="805">
        <f t="shared" si="2635"/>
        <v>0</v>
      </c>
      <c r="Q940" s="805">
        <f t="shared" si="2635"/>
        <v>0</v>
      </c>
      <c r="R940" s="805">
        <f t="shared" si="2635"/>
        <v>0</v>
      </c>
      <c r="S940" s="804"/>
      <c r="T940" s="805">
        <f t="shared" ref="T940:AJ940" si="2636">SUM(T296)</f>
        <v>0</v>
      </c>
      <c r="U940" s="805">
        <f t="shared" si="2636"/>
        <v>0</v>
      </c>
      <c r="V940" s="805">
        <f t="shared" si="2636"/>
        <v>0</v>
      </c>
      <c r="W940" s="805">
        <f t="shared" si="2636"/>
        <v>0</v>
      </c>
      <c r="X940" s="805">
        <f t="shared" si="2636"/>
        <v>0</v>
      </c>
      <c r="Y940" s="805">
        <f t="shared" si="2636"/>
        <v>0</v>
      </c>
      <c r="Z940" s="805">
        <f t="shared" si="2636"/>
        <v>0</v>
      </c>
      <c r="AA940" s="805">
        <f t="shared" si="2636"/>
        <v>0</v>
      </c>
      <c r="AB940" s="805">
        <f t="shared" si="2636"/>
        <v>0</v>
      </c>
      <c r="AC940" s="805">
        <f t="shared" si="2636"/>
        <v>0</v>
      </c>
      <c r="AD940" s="805">
        <f t="shared" si="2636"/>
        <v>0</v>
      </c>
      <c r="AE940" s="805">
        <f t="shared" si="2636"/>
        <v>0</v>
      </c>
      <c r="AF940" s="805">
        <f t="shared" si="2636"/>
        <v>0</v>
      </c>
      <c r="AG940" s="805">
        <f t="shared" si="2636"/>
        <v>0</v>
      </c>
      <c r="AH940" s="805">
        <f t="shared" si="2636"/>
        <v>0</v>
      </c>
      <c r="AI940" s="805">
        <f t="shared" si="2636"/>
        <v>0</v>
      </c>
      <c r="AJ940" s="805">
        <f t="shared" si="2636"/>
        <v>0</v>
      </c>
      <c r="AK940" s="804"/>
      <c r="AL940" s="805">
        <f t="shared" ref="AL940:BB940" si="2637">SUM(AL296)</f>
        <v>0</v>
      </c>
      <c r="AM940" s="805">
        <f t="shared" si="2637"/>
        <v>0</v>
      </c>
      <c r="AN940" s="805">
        <f t="shared" si="2637"/>
        <v>0</v>
      </c>
      <c r="AO940" s="805">
        <f t="shared" si="2637"/>
        <v>0</v>
      </c>
      <c r="AP940" s="805">
        <f t="shared" si="2637"/>
        <v>0</v>
      </c>
      <c r="AQ940" s="805">
        <f t="shared" si="2637"/>
        <v>0</v>
      </c>
      <c r="AR940" s="805">
        <f t="shared" si="2637"/>
        <v>0</v>
      </c>
      <c r="AS940" s="805">
        <f t="shared" si="2637"/>
        <v>0</v>
      </c>
      <c r="AT940" s="805">
        <f t="shared" si="2637"/>
        <v>0</v>
      </c>
      <c r="AU940" s="805">
        <f t="shared" si="2637"/>
        <v>0</v>
      </c>
      <c r="AV940" s="805">
        <f t="shared" si="2637"/>
        <v>0</v>
      </c>
      <c r="AW940" s="805">
        <f t="shared" si="2637"/>
        <v>0</v>
      </c>
      <c r="AX940" s="805">
        <f t="shared" si="2637"/>
        <v>0</v>
      </c>
      <c r="AY940" s="805">
        <f t="shared" si="2637"/>
        <v>0</v>
      </c>
      <c r="AZ940" s="805">
        <f t="shared" si="2637"/>
        <v>0</v>
      </c>
      <c r="BA940" s="805">
        <f t="shared" si="2637"/>
        <v>0</v>
      </c>
      <c r="BB940" s="805">
        <f t="shared" si="2637"/>
        <v>0</v>
      </c>
      <c r="BC940" s="804"/>
      <c r="BD940" s="805">
        <f t="shared" ref="BD940:BT940" si="2638">SUM(BD296)</f>
        <v>0</v>
      </c>
      <c r="BE940" s="805">
        <f t="shared" si="2638"/>
        <v>0</v>
      </c>
      <c r="BF940" s="805">
        <f t="shared" si="2638"/>
        <v>0</v>
      </c>
      <c r="BG940" s="805">
        <f t="shared" si="2638"/>
        <v>0</v>
      </c>
      <c r="BH940" s="805">
        <f t="shared" si="2638"/>
        <v>0</v>
      </c>
      <c r="BI940" s="805">
        <f t="shared" si="2638"/>
        <v>0</v>
      </c>
      <c r="BJ940" s="805">
        <f t="shared" si="2638"/>
        <v>0</v>
      </c>
      <c r="BK940" s="805">
        <f t="shared" si="2638"/>
        <v>0</v>
      </c>
      <c r="BL940" s="805">
        <f t="shared" si="2638"/>
        <v>0</v>
      </c>
      <c r="BM940" s="805">
        <f t="shared" si="2638"/>
        <v>0</v>
      </c>
      <c r="BN940" s="805">
        <f t="shared" si="2638"/>
        <v>0</v>
      </c>
      <c r="BO940" s="805">
        <f t="shared" si="2638"/>
        <v>0</v>
      </c>
      <c r="BP940" s="805">
        <f t="shared" si="2638"/>
        <v>0</v>
      </c>
      <c r="BQ940" s="805">
        <f t="shared" si="2638"/>
        <v>0</v>
      </c>
      <c r="BR940" s="805">
        <f t="shared" si="2638"/>
        <v>0</v>
      </c>
      <c r="BS940" s="805">
        <f t="shared" si="2638"/>
        <v>0</v>
      </c>
      <c r="BT940" s="805">
        <f t="shared" si="2638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5"/>
        <v>0</v>
      </c>
      <c r="CA940" s="601">
        <f t="shared" si="2576"/>
        <v>0</v>
      </c>
      <c r="CB940" s="601">
        <f t="shared" si="2577"/>
        <v>0</v>
      </c>
      <c r="CC940" s="601">
        <f t="shared" si="2578"/>
        <v>0</v>
      </c>
      <c r="CD940" s="1348">
        <f t="shared" si="2606"/>
        <v>0</v>
      </c>
      <c r="CE940" s="1349">
        <f t="shared" si="2580"/>
        <v>0</v>
      </c>
      <c r="CF940" s="1350">
        <f t="shared" si="2580"/>
        <v>0</v>
      </c>
      <c r="CG940" s="1350">
        <f t="shared" si="2580"/>
        <v>0</v>
      </c>
      <c r="CH940" s="1350">
        <f t="shared" si="2580"/>
        <v>0</v>
      </c>
      <c r="CI940" s="1350">
        <f t="shared" si="2580"/>
        <v>0</v>
      </c>
      <c r="CJ940" s="1350">
        <f t="shared" si="2580"/>
        <v>0</v>
      </c>
      <c r="CK940" s="1351">
        <f t="shared" si="2580"/>
        <v>0</v>
      </c>
      <c r="CL940" s="1351">
        <f t="shared" si="2580"/>
        <v>0</v>
      </c>
      <c r="CM940" s="1351">
        <f t="shared" si="2580"/>
        <v>0</v>
      </c>
      <c r="CN940" s="1350">
        <f t="shared" si="2580"/>
        <v>0</v>
      </c>
      <c r="CO940" s="1350">
        <f t="shared" si="2580"/>
        <v>0</v>
      </c>
      <c r="CP940" s="1350">
        <f t="shared" si="2580"/>
        <v>0</v>
      </c>
      <c r="CQ940" s="1350">
        <f t="shared" si="2580"/>
        <v>0</v>
      </c>
      <c r="CR940" s="1350">
        <f t="shared" si="2580"/>
        <v>0</v>
      </c>
      <c r="CS940" s="1349">
        <f t="shared" si="2580"/>
        <v>0</v>
      </c>
      <c r="CT940" s="1352">
        <f t="shared" si="2580"/>
        <v>0</v>
      </c>
      <c r="CU940" s="552">
        <f t="shared" si="2581"/>
        <v>0</v>
      </c>
      <c r="CV940" s="553">
        <f t="shared" si="2582"/>
        <v>0</v>
      </c>
      <c r="CW940" s="554">
        <f t="shared" si="2583"/>
        <v>0</v>
      </c>
      <c r="CX940" s="554">
        <f t="shared" si="2584"/>
        <v>0</v>
      </c>
      <c r="CY940" s="554">
        <f t="shared" si="2585"/>
        <v>0</v>
      </c>
      <c r="CZ940" s="554">
        <f t="shared" si="2586"/>
        <v>0</v>
      </c>
      <c r="DA940" s="554">
        <f t="shared" si="2587"/>
        <v>0</v>
      </c>
      <c r="DB940" s="555">
        <f t="shared" si="2588"/>
        <v>0</v>
      </c>
      <c r="DC940" s="555">
        <f t="shared" si="2589"/>
        <v>0</v>
      </c>
      <c r="DD940" s="555">
        <f t="shared" si="2590"/>
        <v>0</v>
      </c>
      <c r="DE940" s="554">
        <f t="shared" si="2591"/>
        <v>0</v>
      </c>
      <c r="DF940" s="554">
        <f t="shared" si="2592"/>
        <v>0</v>
      </c>
      <c r="DG940" s="554">
        <f t="shared" si="2593"/>
        <v>0</v>
      </c>
      <c r="DH940" s="554">
        <f t="shared" si="2594"/>
        <v>0</v>
      </c>
      <c r="DI940" s="554">
        <f t="shared" si="2595"/>
        <v>0</v>
      </c>
      <c r="DJ940" s="553">
        <f t="shared" si="2596"/>
        <v>0</v>
      </c>
      <c r="DK940" s="552">
        <f t="shared" si="2597"/>
        <v>0</v>
      </c>
      <c r="DL940" s="657">
        <f t="shared" si="2598"/>
        <v>17</v>
      </c>
      <c r="DM940" s="106">
        <f t="shared" si="2599"/>
        <v>17</v>
      </c>
      <c r="DN940" s="106">
        <f t="shared" si="2600"/>
        <v>17</v>
      </c>
      <c r="DO940" s="106">
        <f t="shared" si="2601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39">SUM(B306)</f>
        <v>0</v>
      </c>
      <c r="C941" s="805">
        <f t="shared" si="2639"/>
        <v>0</v>
      </c>
      <c r="D941" s="805">
        <f t="shared" si="2639"/>
        <v>0</v>
      </c>
      <c r="E941" s="805">
        <f t="shared" si="2639"/>
        <v>0</v>
      </c>
      <c r="F941" s="805">
        <f t="shared" si="2639"/>
        <v>0</v>
      </c>
      <c r="G941" s="805">
        <f t="shared" si="2639"/>
        <v>0</v>
      </c>
      <c r="H941" s="805">
        <f t="shared" si="2639"/>
        <v>0</v>
      </c>
      <c r="I941" s="805">
        <f t="shared" si="2639"/>
        <v>0</v>
      </c>
      <c r="J941" s="805">
        <f t="shared" si="2639"/>
        <v>0</v>
      </c>
      <c r="K941" s="805">
        <f t="shared" si="2639"/>
        <v>0</v>
      </c>
      <c r="L941" s="805">
        <f t="shared" si="2639"/>
        <v>0</v>
      </c>
      <c r="M941" s="805">
        <f t="shared" si="2639"/>
        <v>0</v>
      </c>
      <c r="N941" s="805">
        <f t="shared" si="2639"/>
        <v>0</v>
      </c>
      <c r="O941" s="805">
        <f t="shared" si="2639"/>
        <v>0</v>
      </c>
      <c r="P941" s="805">
        <f t="shared" si="2639"/>
        <v>0</v>
      </c>
      <c r="Q941" s="805">
        <f t="shared" si="2639"/>
        <v>0</v>
      </c>
      <c r="R941" s="805">
        <f t="shared" si="2639"/>
        <v>0</v>
      </c>
      <c r="S941" s="804"/>
      <c r="T941" s="805">
        <f t="shared" ref="T941:AJ941" si="2640">SUM(T306)</f>
        <v>0</v>
      </c>
      <c r="U941" s="805">
        <f t="shared" si="2640"/>
        <v>0</v>
      </c>
      <c r="V941" s="805">
        <f t="shared" si="2640"/>
        <v>0</v>
      </c>
      <c r="W941" s="805">
        <f t="shared" si="2640"/>
        <v>0</v>
      </c>
      <c r="X941" s="805">
        <f t="shared" si="2640"/>
        <v>0</v>
      </c>
      <c r="Y941" s="805">
        <f t="shared" si="2640"/>
        <v>0</v>
      </c>
      <c r="Z941" s="805">
        <f t="shared" si="2640"/>
        <v>0</v>
      </c>
      <c r="AA941" s="805">
        <f t="shared" si="2640"/>
        <v>0</v>
      </c>
      <c r="AB941" s="805">
        <f t="shared" si="2640"/>
        <v>0</v>
      </c>
      <c r="AC941" s="805">
        <f t="shared" si="2640"/>
        <v>0</v>
      </c>
      <c r="AD941" s="805">
        <f t="shared" si="2640"/>
        <v>0</v>
      </c>
      <c r="AE941" s="805">
        <f t="shared" si="2640"/>
        <v>0</v>
      </c>
      <c r="AF941" s="805">
        <f t="shared" si="2640"/>
        <v>0</v>
      </c>
      <c r="AG941" s="805">
        <f t="shared" si="2640"/>
        <v>0</v>
      </c>
      <c r="AH941" s="805">
        <f t="shared" si="2640"/>
        <v>0</v>
      </c>
      <c r="AI941" s="805">
        <f t="shared" si="2640"/>
        <v>0</v>
      </c>
      <c r="AJ941" s="805">
        <f t="shared" si="2640"/>
        <v>0</v>
      </c>
      <c r="AK941" s="804"/>
      <c r="AL941" s="805">
        <f t="shared" ref="AL941:BB941" si="2641">SUM(AL306)</f>
        <v>0</v>
      </c>
      <c r="AM941" s="805">
        <f t="shared" si="2641"/>
        <v>0</v>
      </c>
      <c r="AN941" s="805">
        <f t="shared" si="2641"/>
        <v>0</v>
      </c>
      <c r="AO941" s="805">
        <f t="shared" si="2641"/>
        <v>0</v>
      </c>
      <c r="AP941" s="805">
        <f t="shared" si="2641"/>
        <v>0</v>
      </c>
      <c r="AQ941" s="805">
        <f t="shared" si="2641"/>
        <v>0</v>
      </c>
      <c r="AR941" s="805">
        <f t="shared" si="2641"/>
        <v>0</v>
      </c>
      <c r="AS941" s="805">
        <f t="shared" si="2641"/>
        <v>0</v>
      </c>
      <c r="AT941" s="805">
        <f t="shared" si="2641"/>
        <v>0</v>
      </c>
      <c r="AU941" s="805">
        <f t="shared" si="2641"/>
        <v>0</v>
      </c>
      <c r="AV941" s="805">
        <f t="shared" si="2641"/>
        <v>0</v>
      </c>
      <c r="AW941" s="805">
        <f t="shared" si="2641"/>
        <v>0</v>
      </c>
      <c r="AX941" s="805">
        <f t="shared" si="2641"/>
        <v>0</v>
      </c>
      <c r="AY941" s="805">
        <f t="shared" si="2641"/>
        <v>0</v>
      </c>
      <c r="AZ941" s="805">
        <f t="shared" si="2641"/>
        <v>0</v>
      </c>
      <c r="BA941" s="805">
        <f t="shared" si="2641"/>
        <v>0</v>
      </c>
      <c r="BB941" s="805">
        <f t="shared" si="2641"/>
        <v>0</v>
      </c>
      <c r="BC941" s="804"/>
      <c r="BD941" s="805">
        <f t="shared" ref="BD941:BT941" si="2642">SUM(BD306)</f>
        <v>0</v>
      </c>
      <c r="BE941" s="805">
        <f t="shared" si="2642"/>
        <v>0</v>
      </c>
      <c r="BF941" s="805">
        <f t="shared" si="2642"/>
        <v>0</v>
      </c>
      <c r="BG941" s="805">
        <f t="shared" si="2642"/>
        <v>0</v>
      </c>
      <c r="BH941" s="805">
        <f t="shared" si="2642"/>
        <v>0</v>
      </c>
      <c r="BI941" s="805">
        <f t="shared" si="2642"/>
        <v>0</v>
      </c>
      <c r="BJ941" s="805">
        <f t="shared" si="2642"/>
        <v>0</v>
      </c>
      <c r="BK941" s="805">
        <f t="shared" si="2642"/>
        <v>0</v>
      </c>
      <c r="BL941" s="805">
        <f t="shared" si="2642"/>
        <v>0</v>
      </c>
      <c r="BM941" s="805">
        <f t="shared" si="2642"/>
        <v>0</v>
      </c>
      <c r="BN941" s="805">
        <f t="shared" si="2642"/>
        <v>0</v>
      </c>
      <c r="BO941" s="805">
        <f t="shared" si="2642"/>
        <v>0</v>
      </c>
      <c r="BP941" s="805">
        <f t="shared" si="2642"/>
        <v>0</v>
      </c>
      <c r="BQ941" s="805">
        <f t="shared" si="2642"/>
        <v>0</v>
      </c>
      <c r="BR941" s="805">
        <f t="shared" si="2642"/>
        <v>0</v>
      </c>
      <c r="BS941" s="805">
        <f t="shared" si="2642"/>
        <v>0</v>
      </c>
      <c r="BT941" s="805">
        <f t="shared" si="2642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5"/>
        <v>0</v>
      </c>
      <c r="CA941" s="601">
        <f t="shared" si="2576"/>
        <v>0</v>
      </c>
      <c r="CB941" s="601">
        <f t="shared" si="2577"/>
        <v>0</v>
      </c>
      <c r="CC941" s="601">
        <f t="shared" si="2578"/>
        <v>0</v>
      </c>
      <c r="CD941" s="1348">
        <f t="shared" si="2606"/>
        <v>0</v>
      </c>
      <c r="CE941" s="1349">
        <f t="shared" si="2580"/>
        <v>0</v>
      </c>
      <c r="CF941" s="1350">
        <f t="shared" si="2580"/>
        <v>0</v>
      </c>
      <c r="CG941" s="1350">
        <f t="shared" si="2580"/>
        <v>0</v>
      </c>
      <c r="CH941" s="1350">
        <f t="shared" si="2580"/>
        <v>0</v>
      </c>
      <c r="CI941" s="1350">
        <f t="shared" si="2580"/>
        <v>0</v>
      </c>
      <c r="CJ941" s="1350">
        <f t="shared" si="2580"/>
        <v>0</v>
      </c>
      <c r="CK941" s="1351">
        <f t="shared" si="2580"/>
        <v>0</v>
      </c>
      <c r="CL941" s="1351">
        <f t="shared" si="2580"/>
        <v>0</v>
      </c>
      <c r="CM941" s="1351">
        <f t="shared" si="2580"/>
        <v>0</v>
      </c>
      <c r="CN941" s="1350">
        <f t="shared" si="2580"/>
        <v>0</v>
      </c>
      <c r="CO941" s="1350">
        <f t="shared" si="2580"/>
        <v>0</v>
      </c>
      <c r="CP941" s="1350">
        <f t="shared" si="2580"/>
        <v>0</v>
      </c>
      <c r="CQ941" s="1350">
        <f t="shared" si="2580"/>
        <v>0</v>
      </c>
      <c r="CR941" s="1350">
        <f t="shared" si="2580"/>
        <v>0</v>
      </c>
      <c r="CS941" s="1349">
        <f t="shared" si="2580"/>
        <v>0</v>
      </c>
      <c r="CT941" s="1352">
        <f t="shared" si="2580"/>
        <v>0</v>
      </c>
      <c r="CU941" s="552">
        <f t="shared" si="2581"/>
        <v>0</v>
      </c>
      <c r="CV941" s="553">
        <f t="shared" si="2582"/>
        <v>0</v>
      </c>
      <c r="CW941" s="554">
        <f t="shared" si="2583"/>
        <v>0</v>
      </c>
      <c r="CX941" s="554">
        <f t="shared" si="2584"/>
        <v>0</v>
      </c>
      <c r="CY941" s="554">
        <f t="shared" si="2585"/>
        <v>0</v>
      </c>
      <c r="CZ941" s="554">
        <f t="shared" si="2586"/>
        <v>0</v>
      </c>
      <c r="DA941" s="554">
        <f t="shared" si="2587"/>
        <v>0</v>
      </c>
      <c r="DB941" s="555">
        <f t="shared" si="2588"/>
        <v>0</v>
      </c>
      <c r="DC941" s="555">
        <f t="shared" si="2589"/>
        <v>0</v>
      </c>
      <c r="DD941" s="555">
        <f t="shared" si="2590"/>
        <v>0</v>
      </c>
      <c r="DE941" s="554">
        <f t="shared" si="2591"/>
        <v>0</v>
      </c>
      <c r="DF941" s="554">
        <f t="shared" si="2592"/>
        <v>0</v>
      </c>
      <c r="DG941" s="554">
        <f t="shared" si="2593"/>
        <v>0</v>
      </c>
      <c r="DH941" s="554">
        <f t="shared" si="2594"/>
        <v>0</v>
      </c>
      <c r="DI941" s="554">
        <f t="shared" si="2595"/>
        <v>0</v>
      </c>
      <c r="DJ941" s="553">
        <f t="shared" si="2596"/>
        <v>0</v>
      </c>
      <c r="DK941" s="552">
        <f t="shared" si="2597"/>
        <v>0</v>
      </c>
      <c r="DL941" s="657">
        <f t="shared" si="2598"/>
        <v>17</v>
      </c>
      <c r="DM941" s="106">
        <f t="shared" si="2599"/>
        <v>17</v>
      </c>
      <c r="DN941" s="106">
        <f t="shared" si="2600"/>
        <v>17</v>
      </c>
      <c r="DO941" s="106">
        <f t="shared" si="2601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3">SUM(B316)</f>
        <v>0</v>
      </c>
      <c r="C942" s="805">
        <f t="shared" si="2643"/>
        <v>0</v>
      </c>
      <c r="D942" s="805">
        <f t="shared" si="2643"/>
        <v>0</v>
      </c>
      <c r="E942" s="805">
        <f t="shared" si="2643"/>
        <v>0</v>
      </c>
      <c r="F942" s="805">
        <f t="shared" si="2643"/>
        <v>0</v>
      </c>
      <c r="G942" s="805">
        <f t="shared" si="2643"/>
        <v>0</v>
      </c>
      <c r="H942" s="805">
        <f t="shared" si="2643"/>
        <v>0</v>
      </c>
      <c r="I942" s="805">
        <f t="shared" si="2643"/>
        <v>0</v>
      </c>
      <c r="J942" s="805">
        <f t="shared" si="2643"/>
        <v>0</v>
      </c>
      <c r="K942" s="805">
        <f t="shared" si="2643"/>
        <v>0</v>
      </c>
      <c r="L942" s="805">
        <f t="shared" si="2643"/>
        <v>0</v>
      </c>
      <c r="M942" s="805">
        <f t="shared" si="2643"/>
        <v>0</v>
      </c>
      <c r="N942" s="805">
        <f t="shared" si="2643"/>
        <v>0</v>
      </c>
      <c r="O942" s="805">
        <f t="shared" si="2643"/>
        <v>0</v>
      </c>
      <c r="P942" s="805">
        <f t="shared" si="2643"/>
        <v>0</v>
      </c>
      <c r="Q942" s="805">
        <f t="shared" si="2643"/>
        <v>0</v>
      </c>
      <c r="R942" s="805">
        <f t="shared" si="2643"/>
        <v>0</v>
      </c>
      <c r="S942" s="804"/>
      <c r="T942" s="805">
        <f t="shared" ref="T942:AJ942" si="2644">SUM(T316)</f>
        <v>0</v>
      </c>
      <c r="U942" s="805">
        <f t="shared" si="2644"/>
        <v>0</v>
      </c>
      <c r="V942" s="805">
        <f t="shared" si="2644"/>
        <v>0</v>
      </c>
      <c r="W942" s="805">
        <f t="shared" si="2644"/>
        <v>0</v>
      </c>
      <c r="X942" s="805">
        <f t="shared" si="2644"/>
        <v>0</v>
      </c>
      <c r="Y942" s="805">
        <f t="shared" si="2644"/>
        <v>0</v>
      </c>
      <c r="Z942" s="805">
        <f t="shared" si="2644"/>
        <v>0</v>
      </c>
      <c r="AA942" s="805">
        <f t="shared" si="2644"/>
        <v>0</v>
      </c>
      <c r="AB942" s="805">
        <f t="shared" si="2644"/>
        <v>0</v>
      </c>
      <c r="AC942" s="805">
        <f t="shared" si="2644"/>
        <v>0</v>
      </c>
      <c r="AD942" s="805">
        <f t="shared" si="2644"/>
        <v>0</v>
      </c>
      <c r="AE942" s="805">
        <f t="shared" si="2644"/>
        <v>0</v>
      </c>
      <c r="AF942" s="805">
        <f t="shared" si="2644"/>
        <v>0</v>
      </c>
      <c r="AG942" s="805">
        <f t="shared" si="2644"/>
        <v>0</v>
      </c>
      <c r="AH942" s="805">
        <f t="shared" si="2644"/>
        <v>0</v>
      </c>
      <c r="AI942" s="805">
        <f t="shared" si="2644"/>
        <v>0</v>
      </c>
      <c r="AJ942" s="805">
        <f t="shared" si="2644"/>
        <v>0</v>
      </c>
      <c r="AK942" s="804"/>
      <c r="AL942" s="805">
        <f t="shared" ref="AL942:BB942" si="2645">SUM(AL316)</f>
        <v>0</v>
      </c>
      <c r="AM942" s="805">
        <f t="shared" si="2645"/>
        <v>0</v>
      </c>
      <c r="AN942" s="805">
        <f t="shared" si="2645"/>
        <v>0</v>
      </c>
      <c r="AO942" s="805">
        <f t="shared" si="2645"/>
        <v>0</v>
      </c>
      <c r="AP942" s="805">
        <f t="shared" si="2645"/>
        <v>0</v>
      </c>
      <c r="AQ942" s="805">
        <f t="shared" si="2645"/>
        <v>0</v>
      </c>
      <c r="AR942" s="805">
        <f t="shared" si="2645"/>
        <v>0</v>
      </c>
      <c r="AS942" s="805">
        <f t="shared" si="2645"/>
        <v>0</v>
      </c>
      <c r="AT942" s="805">
        <f t="shared" si="2645"/>
        <v>0</v>
      </c>
      <c r="AU942" s="805">
        <f t="shared" si="2645"/>
        <v>0</v>
      </c>
      <c r="AV942" s="805">
        <f t="shared" si="2645"/>
        <v>0</v>
      </c>
      <c r="AW942" s="805">
        <f t="shared" si="2645"/>
        <v>0</v>
      </c>
      <c r="AX942" s="805">
        <f t="shared" si="2645"/>
        <v>0</v>
      </c>
      <c r="AY942" s="805">
        <f t="shared" si="2645"/>
        <v>0</v>
      </c>
      <c r="AZ942" s="805">
        <f t="shared" si="2645"/>
        <v>0</v>
      </c>
      <c r="BA942" s="805">
        <f t="shared" si="2645"/>
        <v>0</v>
      </c>
      <c r="BB942" s="805">
        <f t="shared" si="2645"/>
        <v>0</v>
      </c>
      <c r="BC942" s="804"/>
      <c r="BD942" s="805">
        <f t="shared" ref="BD942:BT942" si="2646">SUM(BD316)</f>
        <v>0</v>
      </c>
      <c r="BE942" s="805">
        <f t="shared" si="2646"/>
        <v>0</v>
      </c>
      <c r="BF942" s="805">
        <f t="shared" si="2646"/>
        <v>0</v>
      </c>
      <c r="BG942" s="805">
        <f t="shared" si="2646"/>
        <v>0</v>
      </c>
      <c r="BH942" s="805">
        <f t="shared" si="2646"/>
        <v>0</v>
      </c>
      <c r="BI942" s="805">
        <f t="shared" si="2646"/>
        <v>0</v>
      </c>
      <c r="BJ942" s="805">
        <f t="shared" si="2646"/>
        <v>0</v>
      </c>
      <c r="BK942" s="805">
        <f t="shared" si="2646"/>
        <v>0</v>
      </c>
      <c r="BL942" s="805">
        <f t="shared" si="2646"/>
        <v>0</v>
      </c>
      <c r="BM942" s="805">
        <f t="shared" si="2646"/>
        <v>0</v>
      </c>
      <c r="BN942" s="805">
        <f t="shared" si="2646"/>
        <v>0</v>
      </c>
      <c r="BO942" s="805">
        <f t="shared" si="2646"/>
        <v>0</v>
      </c>
      <c r="BP942" s="805">
        <f t="shared" si="2646"/>
        <v>0</v>
      </c>
      <c r="BQ942" s="805">
        <f t="shared" si="2646"/>
        <v>0</v>
      </c>
      <c r="BR942" s="805">
        <f t="shared" si="2646"/>
        <v>0</v>
      </c>
      <c r="BS942" s="805">
        <f t="shared" si="2646"/>
        <v>0</v>
      </c>
      <c r="BT942" s="805">
        <f t="shared" si="2646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5"/>
        <v>0</v>
      </c>
      <c r="CA942" s="601">
        <f t="shared" si="2576"/>
        <v>0</v>
      </c>
      <c r="CB942" s="601">
        <f t="shared" si="2577"/>
        <v>0</v>
      </c>
      <c r="CC942" s="601">
        <f t="shared" si="2578"/>
        <v>0</v>
      </c>
      <c r="CD942" s="1348">
        <f t="shared" si="2606"/>
        <v>0</v>
      </c>
      <c r="CE942" s="1349">
        <f t="shared" si="2580"/>
        <v>0</v>
      </c>
      <c r="CF942" s="1350">
        <f t="shared" si="2580"/>
        <v>0</v>
      </c>
      <c r="CG942" s="1350">
        <f t="shared" si="2580"/>
        <v>0</v>
      </c>
      <c r="CH942" s="1350">
        <f t="shared" si="2580"/>
        <v>0</v>
      </c>
      <c r="CI942" s="1350">
        <f t="shared" si="2580"/>
        <v>0</v>
      </c>
      <c r="CJ942" s="1350">
        <f t="shared" si="2580"/>
        <v>0</v>
      </c>
      <c r="CK942" s="1351">
        <f t="shared" si="2580"/>
        <v>0</v>
      </c>
      <c r="CL942" s="1351">
        <f t="shared" si="2580"/>
        <v>0</v>
      </c>
      <c r="CM942" s="1351">
        <f t="shared" si="2580"/>
        <v>0</v>
      </c>
      <c r="CN942" s="1350">
        <f t="shared" si="2580"/>
        <v>0</v>
      </c>
      <c r="CO942" s="1350">
        <f t="shared" si="2580"/>
        <v>0</v>
      </c>
      <c r="CP942" s="1350">
        <f t="shared" si="2580"/>
        <v>0</v>
      </c>
      <c r="CQ942" s="1350">
        <f t="shared" si="2580"/>
        <v>0</v>
      </c>
      <c r="CR942" s="1350">
        <f t="shared" si="2580"/>
        <v>0</v>
      </c>
      <c r="CS942" s="1349">
        <f t="shared" si="2580"/>
        <v>0</v>
      </c>
      <c r="CT942" s="1352">
        <f t="shared" si="2580"/>
        <v>0</v>
      </c>
      <c r="CU942" s="552">
        <f t="shared" si="2581"/>
        <v>0</v>
      </c>
      <c r="CV942" s="553">
        <f t="shared" si="2582"/>
        <v>0</v>
      </c>
      <c r="CW942" s="554">
        <f t="shared" si="2583"/>
        <v>0</v>
      </c>
      <c r="CX942" s="554">
        <f t="shared" si="2584"/>
        <v>0</v>
      </c>
      <c r="CY942" s="554">
        <f t="shared" si="2585"/>
        <v>0</v>
      </c>
      <c r="CZ942" s="554">
        <f t="shared" si="2586"/>
        <v>0</v>
      </c>
      <c r="DA942" s="554">
        <f t="shared" si="2587"/>
        <v>0</v>
      </c>
      <c r="DB942" s="555">
        <f t="shared" si="2588"/>
        <v>0</v>
      </c>
      <c r="DC942" s="555">
        <f t="shared" si="2589"/>
        <v>0</v>
      </c>
      <c r="DD942" s="555">
        <f t="shared" si="2590"/>
        <v>0</v>
      </c>
      <c r="DE942" s="554">
        <f t="shared" si="2591"/>
        <v>0</v>
      </c>
      <c r="DF942" s="554">
        <f t="shared" si="2592"/>
        <v>0</v>
      </c>
      <c r="DG942" s="554">
        <f t="shared" si="2593"/>
        <v>0</v>
      </c>
      <c r="DH942" s="554">
        <f t="shared" si="2594"/>
        <v>0</v>
      </c>
      <c r="DI942" s="554">
        <f t="shared" si="2595"/>
        <v>0</v>
      </c>
      <c r="DJ942" s="553">
        <f t="shared" si="2596"/>
        <v>0</v>
      </c>
      <c r="DK942" s="552">
        <f t="shared" si="2597"/>
        <v>0</v>
      </c>
      <c r="DL942" s="657">
        <f t="shared" si="2598"/>
        <v>17</v>
      </c>
      <c r="DM942" s="106">
        <f t="shared" si="2599"/>
        <v>17</v>
      </c>
      <c r="DN942" s="106">
        <f t="shared" si="2600"/>
        <v>17</v>
      </c>
      <c r="DO942" s="106">
        <f t="shared" si="2601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7">SUM(B326)</f>
        <v>0</v>
      </c>
      <c r="C943" s="805">
        <f t="shared" si="2647"/>
        <v>0</v>
      </c>
      <c r="D943" s="805">
        <f t="shared" si="2647"/>
        <v>0</v>
      </c>
      <c r="E943" s="805">
        <f t="shared" si="2647"/>
        <v>0</v>
      </c>
      <c r="F943" s="805">
        <f t="shared" si="2647"/>
        <v>0</v>
      </c>
      <c r="G943" s="805">
        <f t="shared" si="2647"/>
        <v>0</v>
      </c>
      <c r="H943" s="805">
        <f t="shared" si="2647"/>
        <v>0</v>
      </c>
      <c r="I943" s="805">
        <f t="shared" si="2647"/>
        <v>0</v>
      </c>
      <c r="J943" s="805">
        <f t="shared" si="2647"/>
        <v>0</v>
      </c>
      <c r="K943" s="805">
        <f t="shared" si="2647"/>
        <v>0</v>
      </c>
      <c r="L943" s="805">
        <f t="shared" si="2647"/>
        <v>0</v>
      </c>
      <c r="M943" s="805">
        <f t="shared" si="2647"/>
        <v>0</v>
      </c>
      <c r="N943" s="805">
        <f t="shared" si="2647"/>
        <v>0</v>
      </c>
      <c r="O943" s="805">
        <f t="shared" si="2647"/>
        <v>0</v>
      </c>
      <c r="P943" s="805">
        <f t="shared" si="2647"/>
        <v>0</v>
      </c>
      <c r="Q943" s="805">
        <f t="shared" si="2647"/>
        <v>0</v>
      </c>
      <c r="R943" s="805">
        <f t="shared" si="2647"/>
        <v>0</v>
      </c>
      <c r="S943" s="804"/>
      <c r="T943" s="805">
        <f t="shared" ref="T943:AJ943" si="2648">SUM(T326)</f>
        <v>0</v>
      </c>
      <c r="U943" s="805">
        <f t="shared" si="2648"/>
        <v>0</v>
      </c>
      <c r="V943" s="805">
        <f t="shared" si="2648"/>
        <v>0</v>
      </c>
      <c r="W943" s="805">
        <f t="shared" si="2648"/>
        <v>0</v>
      </c>
      <c r="X943" s="805">
        <f t="shared" si="2648"/>
        <v>0</v>
      </c>
      <c r="Y943" s="805">
        <f t="shared" si="2648"/>
        <v>0</v>
      </c>
      <c r="Z943" s="805">
        <f t="shared" si="2648"/>
        <v>0</v>
      </c>
      <c r="AA943" s="805">
        <f t="shared" si="2648"/>
        <v>0</v>
      </c>
      <c r="AB943" s="805">
        <f t="shared" si="2648"/>
        <v>0</v>
      </c>
      <c r="AC943" s="805">
        <f t="shared" si="2648"/>
        <v>0</v>
      </c>
      <c r="AD943" s="805">
        <f t="shared" si="2648"/>
        <v>0</v>
      </c>
      <c r="AE943" s="805">
        <f t="shared" si="2648"/>
        <v>0</v>
      </c>
      <c r="AF943" s="805">
        <f t="shared" si="2648"/>
        <v>0</v>
      </c>
      <c r="AG943" s="805">
        <f t="shared" si="2648"/>
        <v>0</v>
      </c>
      <c r="AH943" s="805">
        <f t="shared" si="2648"/>
        <v>0</v>
      </c>
      <c r="AI943" s="805">
        <f t="shared" si="2648"/>
        <v>0</v>
      </c>
      <c r="AJ943" s="805">
        <f t="shared" si="2648"/>
        <v>0</v>
      </c>
      <c r="AK943" s="804"/>
      <c r="AL943" s="805">
        <f t="shared" ref="AL943:BB943" si="2649">SUM(AL326)</f>
        <v>0</v>
      </c>
      <c r="AM943" s="805">
        <f t="shared" si="2649"/>
        <v>0</v>
      </c>
      <c r="AN943" s="805">
        <f t="shared" si="2649"/>
        <v>0</v>
      </c>
      <c r="AO943" s="805">
        <f t="shared" si="2649"/>
        <v>0</v>
      </c>
      <c r="AP943" s="805">
        <f t="shared" si="2649"/>
        <v>0</v>
      </c>
      <c r="AQ943" s="805">
        <f t="shared" si="2649"/>
        <v>0</v>
      </c>
      <c r="AR943" s="805">
        <f t="shared" si="2649"/>
        <v>0</v>
      </c>
      <c r="AS943" s="805">
        <f t="shared" si="2649"/>
        <v>0</v>
      </c>
      <c r="AT943" s="805">
        <f t="shared" si="2649"/>
        <v>0</v>
      </c>
      <c r="AU943" s="805">
        <f t="shared" si="2649"/>
        <v>0</v>
      </c>
      <c r="AV943" s="805">
        <f t="shared" si="2649"/>
        <v>0</v>
      </c>
      <c r="AW943" s="805">
        <f t="shared" si="2649"/>
        <v>0</v>
      </c>
      <c r="AX943" s="805">
        <f t="shared" si="2649"/>
        <v>0</v>
      </c>
      <c r="AY943" s="805">
        <f t="shared" si="2649"/>
        <v>0</v>
      </c>
      <c r="AZ943" s="805">
        <f t="shared" si="2649"/>
        <v>0</v>
      </c>
      <c r="BA943" s="805">
        <f t="shared" si="2649"/>
        <v>0</v>
      </c>
      <c r="BB943" s="805">
        <f t="shared" si="2649"/>
        <v>0</v>
      </c>
      <c r="BC943" s="804"/>
      <c r="BD943" s="805">
        <f t="shared" ref="BD943:BT943" si="2650">SUM(BD326)</f>
        <v>0</v>
      </c>
      <c r="BE943" s="805">
        <f t="shared" si="2650"/>
        <v>0</v>
      </c>
      <c r="BF943" s="805">
        <f t="shared" si="2650"/>
        <v>0</v>
      </c>
      <c r="BG943" s="805">
        <f t="shared" si="2650"/>
        <v>0</v>
      </c>
      <c r="BH943" s="805">
        <f t="shared" si="2650"/>
        <v>0</v>
      </c>
      <c r="BI943" s="805">
        <f t="shared" si="2650"/>
        <v>0</v>
      </c>
      <c r="BJ943" s="805">
        <f t="shared" si="2650"/>
        <v>0</v>
      </c>
      <c r="BK943" s="805">
        <f t="shared" si="2650"/>
        <v>0</v>
      </c>
      <c r="BL943" s="805">
        <f t="shared" si="2650"/>
        <v>0</v>
      </c>
      <c r="BM943" s="805">
        <f t="shared" si="2650"/>
        <v>0</v>
      </c>
      <c r="BN943" s="805">
        <f t="shared" si="2650"/>
        <v>0</v>
      </c>
      <c r="BO943" s="805">
        <f t="shared" si="2650"/>
        <v>0</v>
      </c>
      <c r="BP943" s="805">
        <f t="shared" si="2650"/>
        <v>0</v>
      </c>
      <c r="BQ943" s="805">
        <f t="shared" si="2650"/>
        <v>0</v>
      </c>
      <c r="BR943" s="805">
        <f t="shared" si="2650"/>
        <v>0</v>
      </c>
      <c r="BS943" s="805">
        <f t="shared" si="2650"/>
        <v>0</v>
      </c>
      <c r="BT943" s="805">
        <f t="shared" si="2650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5"/>
        <v>0</v>
      </c>
      <c r="CA943" s="601">
        <f t="shared" si="2576"/>
        <v>0</v>
      </c>
      <c r="CB943" s="601">
        <f t="shared" si="2577"/>
        <v>0</v>
      </c>
      <c r="CC943" s="601">
        <f t="shared" si="2578"/>
        <v>0</v>
      </c>
      <c r="CD943" s="1348">
        <f t="shared" si="2606"/>
        <v>0</v>
      </c>
      <c r="CE943" s="1349">
        <f t="shared" si="2580"/>
        <v>0</v>
      </c>
      <c r="CF943" s="1350">
        <f t="shared" si="2580"/>
        <v>0</v>
      </c>
      <c r="CG943" s="1350">
        <f t="shared" si="2580"/>
        <v>0</v>
      </c>
      <c r="CH943" s="1350">
        <f t="shared" si="2580"/>
        <v>0</v>
      </c>
      <c r="CI943" s="1350">
        <f t="shared" si="2580"/>
        <v>0</v>
      </c>
      <c r="CJ943" s="1350">
        <f t="shared" si="2580"/>
        <v>0</v>
      </c>
      <c r="CK943" s="1351">
        <f t="shared" si="2580"/>
        <v>0</v>
      </c>
      <c r="CL943" s="1351">
        <f t="shared" si="2580"/>
        <v>0</v>
      </c>
      <c r="CM943" s="1351">
        <f t="shared" si="2580"/>
        <v>0</v>
      </c>
      <c r="CN943" s="1350">
        <f t="shared" si="2580"/>
        <v>0</v>
      </c>
      <c r="CO943" s="1350">
        <f t="shared" si="2580"/>
        <v>0</v>
      </c>
      <c r="CP943" s="1350">
        <f t="shared" si="2580"/>
        <v>0</v>
      </c>
      <c r="CQ943" s="1350">
        <f t="shared" si="2580"/>
        <v>0</v>
      </c>
      <c r="CR943" s="1350">
        <f t="shared" si="2580"/>
        <v>0</v>
      </c>
      <c r="CS943" s="1349">
        <f t="shared" si="2580"/>
        <v>0</v>
      </c>
      <c r="CT943" s="1352">
        <f t="shared" si="2580"/>
        <v>0</v>
      </c>
      <c r="CU943" s="552">
        <f t="shared" si="2581"/>
        <v>0</v>
      </c>
      <c r="CV943" s="553">
        <f t="shared" si="2582"/>
        <v>0</v>
      </c>
      <c r="CW943" s="554">
        <f t="shared" si="2583"/>
        <v>0</v>
      </c>
      <c r="CX943" s="554">
        <f t="shared" si="2584"/>
        <v>0</v>
      </c>
      <c r="CY943" s="554">
        <f t="shared" si="2585"/>
        <v>0</v>
      </c>
      <c r="CZ943" s="554">
        <f t="shared" si="2586"/>
        <v>0</v>
      </c>
      <c r="DA943" s="554">
        <f t="shared" si="2587"/>
        <v>0</v>
      </c>
      <c r="DB943" s="555">
        <f t="shared" si="2588"/>
        <v>0</v>
      </c>
      <c r="DC943" s="555">
        <f t="shared" si="2589"/>
        <v>0</v>
      </c>
      <c r="DD943" s="555">
        <f t="shared" si="2590"/>
        <v>0</v>
      </c>
      <c r="DE943" s="554">
        <f t="shared" si="2591"/>
        <v>0</v>
      </c>
      <c r="DF943" s="554">
        <f t="shared" si="2592"/>
        <v>0</v>
      </c>
      <c r="DG943" s="554">
        <f t="shared" si="2593"/>
        <v>0</v>
      </c>
      <c r="DH943" s="554">
        <f t="shared" si="2594"/>
        <v>0</v>
      </c>
      <c r="DI943" s="554">
        <f t="shared" si="2595"/>
        <v>0</v>
      </c>
      <c r="DJ943" s="553">
        <f t="shared" si="2596"/>
        <v>0</v>
      </c>
      <c r="DK943" s="552">
        <f t="shared" si="2597"/>
        <v>0</v>
      </c>
      <c r="DL943" s="657">
        <f t="shared" si="2598"/>
        <v>17</v>
      </c>
      <c r="DM943" s="106">
        <f t="shared" si="2599"/>
        <v>17</v>
      </c>
      <c r="DN943" s="106">
        <f t="shared" si="2600"/>
        <v>17</v>
      </c>
      <c r="DO943" s="106">
        <f t="shared" si="2601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1">SUM(B336)</f>
        <v>0</v>
      </c>
      <c r="C944" s="805">
        <f t="shared" si="2651"/>
        <v>0</v>
      </c>
      <c r="D944" s="805">
        <f t="shared" si="2651"/>
        <v>0</v>
      </c>
      <c r="E944" s="805">
        <f t="shared" si="2651"/>
        <v>0</v>
      </c>
      <c r="F944" s="805">
        <f t="shared" si="2651"/>
        <v>0</v>
      </c>
      <c r="G944" s="805">
        <f t="shared" si="2651"/>
        <v>0</v>
      </c>
      <c r="H944" s="805">
        <f t="shared" si="2651"/>
        <v>0</v>
      </c>
      <c r="I944" s="805">
        <f t="shared" si="2651"/>
        <v>0</v>
      </c>
      <c r="J944" s="805">
        <f t="shared" si="2651"/>
        <v>0</v>
      </c>
      <c r="K944" s="805">
        <f t="shared" si="2651"/>
        <v>0</v>
      </c>
      <c r="L944" s="805">
        <f t="shared" si="2651"/>
        <v>0</v>
      </c>
      <c r="M944" s="805">
        <f t="shared" si="2651"/>
        <v>0</v>
      </c>
      <c r="N944" s="805">
        <f t="shared" si="2651"/>
        <v>0</v>
      </c>
      <c r="O944" s="805">
        <f t="shared" si="2651"/>
        <v>0</v>
      </c>
      <c r="P944" s="805">
        <f t="shared" si="2651"/>
        <v>0</v>
      </c>
      <c r="Q944" s="805">
        <f t="shared" si="2651"/>
        <v>0</v>
      </c>
      <c r="R944" s="805">
        <f t="shared" si="2651"/>
        <v>0</v>
      </c>
      <c r="S944" s="804"/>
      <c r="T944" s="805">
        <f t="shared" ref="T944:AJ944" si="2652">SUM(T336)</f>
        <v>0</v>
      </c>
      <c r="U944" s="805">
        <f t="shared" si="2652"/>
        <v>0</v>
      </c>
      <c r="V944" s="805">
        <f t="shared" si="2652"/>
        <v>0</v>
      </c>
      <c r="W944" s="805">
        <f t="shared" si="2652"/>
        <v>0</v>
      </c>
      <c r="X944" s="805">
        <f t="shared" si="2652"/>
        <v>0</v>
      </c>
      <c r="Y944" s="805">
        <f t="shared" si="2652"/>
        <v>0</v>
      </c>
      <c r="Z944" s="805">
        <f t="shared" si="2652"/>
        <v>0</v>
      </c>
      <c r="AA944" s="805">
        <f t="shared" si="2652"/>
        <v>0</v>
      </c>
      <c r="AB944" s="805">
        <f t="shared" si="2652"/>
        <v>0</v>
      </c>
      <c r="AC944" s="805">
        <f t="shared" si="2652"/>
        <v>0</v>
      </c>
      <c r="AD944" s="805">
        <f t="shared" si="2652"/>
        <v>0</v>
      </c>
      <c r="AE944" s="805">
        <f t="shared" si="2652"/>
        <v>0</v>
      </c>
      <c r="AF944" s="805">
        <f t="shared" si="2652"/>
        <v>0</v>
      </c>
      <c r="AG944" s="805">
        <f t="shared" si="2652"/>
        <v>0</v>
      </c>
      <c r="AH944" s="805">
        <f t="shared" si="2652"/>
        <v>0</v>
      </c>
      <c r="AI944" s="805">
        <f t="shared" si="2652"/>
        <v>0</v>
      </c>
      <c r="AJ944" s="805">
        <f t="shared" si="2652"/>
        <v>0</v>
      </c>
      <c r="AK944" s="804"/>
      <c r="AL944" s="805">
        <f t="shared" ref="AL944:BB944" si="2653">SUM(AL336)</f>
        <v>0</v>
      </c>
      <c r="AM944" s="805">
        <f t="shared" si="2653"/>
        <v>0</v>
      </c>
      <c r="AN944" s="805">
        <f t="shared" si="2653"/>
        <v>0</v>
      </c>
      <c r="AO944" s="805">
        <f t="shared" si="2653"/>
        <v>0</v>
      </c>
      <c r="AP944" s="805">
        <f t="shared" si="2653"/>
        <v>0</v>
      </c>
      <c r="AQ944" s="805">
        <f t="shared" si="2653"/>
        <v>0</v>
      </c>
      <c r="AR944" s="805">
        <f t="shared" si="2653"/>
        <v>0</v>
      </c>
      <c r="AS944" s="805">
        <f t="shared" si="2653"/>
        <v>0</v>
      </c>
      <c r="AT944" s="805">
        <f t="shared" si="2653"/>
        <v>0</v>
      </c>
      <c r="AU944" s="805">
        <f t="shared" si="2653"/>
        <v>0</v>
      </c>
      <c r="AV944" s="805">
        <f t="shared" si="2653"/>
        <v>0</v>
      </c>
      <c r="AW944" s="805">
        <f t="shared" si="2653"/>
        <v>0</v>
      </c>
      <c r="AX944" s="805">
        <f t="shared" si="2653"/>
        <v>0</v>
      </c>
      <c r="AY944" s="805">
        <f t="shared" si="2653"/>
        <v>0</v>
      </c>
      <c r="AZ944" s="805">
        <f t="shared" si="2653"/>
        <v>0</v>
      </c>
      <c r="BA944" s="805">
        <f t="shared" si="2653"/>
        <v>0</v>
      </c>
      <c r="BB944" s="805">
        <f t="shared" si="2653"/>
        <v>0</v>
      </c>
      <c r="BC944" s="804"/>
      <c r="BD944" s="805">
        <f t="shared" ref="BD944:BT944" si="2654">SUM(BD336)</f>
        <v>0</v>
      </c>
      <c r="BE944" s="805">
        <f t="shared" si="2654"/>
        <v>0</v>
      </c>
      <c r="BF944" s="805">
        <f t="shared" si="2654"/>
        <v>0</v>
      </c>
      <c r="BG944" s="805">
        <f t="shared" si="2654"/>
        <v>0</v>
      </c>
      <c r="BH944" s="805">
        <f t="shared" si="2654"/>
        <v>0</v>
      </c>
      <c r="BI944" s="805">
        <f t="shared" si="2654"/>
        <v>0</v>
      </c>
      <c r="BJ944" s="805">
        <f t="shared" si="2654"/>
        <v>0</v>
      </c>
      <c r="BK944" s="805">
        <f t="shared" si="2654"/>
        <v>0</v>
      </c>
      <c r="BL944" s="805">
        <f t="shared" si="2654"/>
        <v>0</v>
      </c>
      <c r="BM944" s="805">
        <f t="shared" si="2654"/>
        <v>0</v>
      </c>
      <c r="BN944" s="805">
        <f t="shared" si="2654"/>
        <v>0</v>
      </c>
      <c r="BO944" s="805">
        <f t="shared" si="2654"/>
        <v>0</v>
      </c>
      <c r="BP944" s="805">
        <f t="shared" si="2654"/>
        <v>0</v>
      </c>
      <c r="BQ944" s="805">
        <f t="shared" si="2654"/>
        <v>0</v>
      </c>
      <c r="BR944" s="805">
        <f t="shared" si="2654"/>
        <v>0</v>
      </c>
      <c r="BS944" s="805">
        <f t="shared" si="2654"/>
        <v>0</v>
      </c>
      <c r="BT944" s="805">
        <f t="shared" si="2654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5"/>
        <v>0</v>
      </c>
      <c r="CA944" s="601">
        <f t="shared" si="2576"/>
        <v>0</v>
      </c>
      <c r="CB944" s="601">
        <f t="shared" si="2577"/>
        <v>0</v>
      </c>
      <c r="CC944" s="601">
        <f t="shared" si="2578"/>
        <v>0</v>
      </c>
      <c r="CD944" s="1348">
        <f t="shared" si="2606"/>
        <v>0</v>
      </c>
      <c r="CE944" s="1349">
        <f t="shared" si="2580"/>
        <v>0</v>
      </c>
      <c r="CF944" s="1350">
        <f t="shared" si="2580"/>
        <v>0</v>
      </c>
      <c r="CG944" s="1350">
        <f t="shared" si="2580"/>
        <v>0</v>
      </c>
      <c r="CH944" s="1350">
        <f t="shared" si="2580"/>
        <v>0</v>
      </c>
      <c r="CI944" s="1350">
        <f t="shared" si="2580"/>
        <v>0</v>
      </c>
      <c r="CJ944" s="1350">
        <f t="shared" si="2580"/>
        <v>0</v>
      </c>
      <c r="CK944" s="1351">
        <f t="shared" si="2580"/>
        <v>0</v>
      </c>
      <c r="CL944" s="1351">
        <f t="shared" si="2580"/>
        <v>0</v>
      </c>
      <c r="CM944" s="1351">
        <f t="shared" si="2580"/>
        <v>0</v>
      </c>
      <c r="CN944" s="1350">
        <f t="shared" si="2580"/>
        <v>0</v>
      </c>
      <c r="CO944" s="1350">
        <f t="shared" si="2580"/>
        <v>0</v>
      </c>
      <c r="CP944" s="1350">
        <f t="shared" si="2580"/>
        <v>0</v>
      </c>
      <c r="CQ944" s="1350">
        <f t="shared" si="2580"/>
        <v>0</v>
      </c>
      <c r="CR944" s="1350">
        <f t="shared" si="2580"/>
        <v>0</v>
      </c>
      <c r="CS944" s="1349">
        <f t="shared" si="2580"/>
        <v>0</v>
      </c>
      <c r="CT944" s="1352">
        <f t="shared" si="2580"/>
        <v>0</v>
      </c>
      <c r="CU944" s="552">
        <f t="shared" si="2581"/>
        <v>0</v>
      </c>
      <c r="CV944" s="553">
        <f t="shared" si="2582"/>
        <v>0</v>
      </c>
      <c r="CW944" s="554">
        <f t="shared" si="2583"/>
        <v>0</v>
      </c>
      <c r="CX944" s="554">
        <f t="shared" si="2584"/>
        <v>0</v>
      </c>
      <c r="CY944" s="554">
        <f t="shared" si="2585"/>
        <v>0</v>
      </c>
      <c r="CZ944" s="554">
        <f t="shared" si="2586"/>
        <v>0</v>
      </c>
      <c r="DA944" s="554">
        <f t="shared" si="2587"/>
        <v>0</v>
      </c>
      <c r="DB944" s="555">
        <f t="shared" si="2588"/>
        <v>0</v>
      </c>
      <c r="DC944" s="555">
        <f t="shared" si="2589"/>
        <v>0</v>
      </c>
      <c r="DD944" s="555">
        <f t="shared" si="2590"/>
        <v>0</v>
      </c>
      <c r="DE944" s="554">
        <f t="shared" si="2591"/>
        <v>0</v>
      </c>
      <c r="DF944" s="554">
        <f t="shared" si="2592"/>
        <v>0</v>
      </c>
      <c r="DG944" s="554">
        <f t="shared" si="2593"/>
        <v>0</v>
      </c>
      <c r="DH944" s="554">
        <f t="shared" si="2594"/>
        <v>0</v>
      </c>
      <c r="DI944" s="554">
        <f t="shared" si="2595"/>
        <v>0</v>
      </c>
      <c r="DJ944" s="553">
        <f t="shared" si="2596"/>
        <v>0</v>
      </c>
      <c r="DK944" s="552">
        <f t="shared" si="2597"/>
        <v>0</v>
      </c>
      <c r="DL944" s="657">
        <f t="shared" si="2598"/>
        <v>17</v>
      </c>
      <c r="DM944" s="106">
        <f t="shared" si="2599"/>
        <v>17</v>
      </c>
      <c r="DN944" s="106">
        <f t="shared" si="2600"/>
        <v>17</v>
      </c>
      <c r="DO944" s="106">
        <f t="shared" si="2601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5">SUM(B346)</f>
        <v>0</v>
      </c>
      <c r="C945" s="805">
        <f t="shared" si="2655"/>
        <v>360</v>
      </c>
      <c r="D945" s="805">
        <f t="shared" si="2655"/>
        <v>0</v>
      </c>
      <c r="E945" s="805">
        <f t="shared" si="2655"/>
        <v>240</v>
      </c>
      <c r="F945" s="805">
        <f t="shared" si="2655"/>
        <v>0</v>
      </c>
      <c r="G945" s="805">
        <f t="shared" si="2655"/>
        <v>0</v>
      </c>
      <c r="H945" s="805">
        <f t="shared" si="2655"/>
        <v>0</v>
      </c>
      <c r="I945" s="805">
        <f t="shared" si="2655"/>
        <v>0</v>
      </c>
      <c r="J945" s="805">
        <f t="shared" si="2655"/>
        <v>0</v>
      </c>
      <c r="K945" s="805">
        <f t="shared" si="2655"/>
        <v>0</v>
      </c>
      <c r="L945" s="805">
        <f t="shared" si="2655"/>
        <v>0</v>
      </c>
      <c r="M945" s="805">
        <f t="shared" si="2655"/>
        <v>0</v>
      </c>
      <c r="N945" s="805">
        <f t="shared" si="2655"/>
        <v>0</v>
      </c>
      <c r="O945" s="805">
        <f t="shared" si="2655"/>
        <v>0</v>
      </c>
      <c r="P945" s="805">
        <f t="shared" si="2655"/>
        <v>0</v>
      </c>
      <c r="Q945" s="805">
        <f t="shared" si="2655"/>
        <v>0</v>
      </c>
      <c r="R945" s="805">
        <f t="shared" si="2655"/>
        <v>0</v>
      </c>
      <c r="S945" s="804"/>
      <c r="T945" s="805">
        <f t="shared" ref="T945:AJ945" si="2656">SUM(T346)</f>
        <v>0</v>
      </c>
      <c r="U945" s="805">
        <f t="shared" si="2656"/>
        <v>0</v>
      </c>
      <c r="V945" s="805">
        <f t="shared" si="2656"/>
        <v>240</v>
      </c>
      <c r="W945" s="805">
        <f t="shared" si="2656"/>
        <v>0</v>
      </c>
      <c r="X945" s="805">
        <f t="shared" si="2656"/>
        <v>0</v>
      </c>
      <c r="Y945" s="805">
        <f t="shared" si="2656"/>
        <v>180</v>
      </c>
      <c r="Z945" s="805">
        <f t="shared" si="2656"/>
        <v>0</v>
      </c>
      <c r="AA945" s="805">
        <f t="shared" si="2656"/>
        <v>0</v>
      </c>
      <c r="AB945" s="805">
        <f t="shared" si="2656"/>
        <v>60</v>
      </c>
      <c r="AC945" s="805">
        <f t="shared" si="2656"/>
        <v>0</v>
      </c>
      <c r="AD945" s="805">
        <f t="shared" si="2656"/>
        <v>0</v>
      </c>
      <c r="AE945" s="805">
        <f t="shared" si="2656"/>
        <v>0</v>
      </c>
      <c r="AF945" s="805">
        <f t="shared" si="2656"/>
        <v>0</v>
      </c>
      <c r="AG945" s="805">
        <f t="shared" si="2656"/>
        <v>0</v>
      </c>
      <c r="AH945" s="805">
        <f t="shared" si="2656"/>
        <v>0</v>
      </c>
      <c r="AI945" s="805">
        <f t="shared" si="2656"/>
        <v>0</v>
      </c>
      <c r="AJ945" s="805">
        <f t="shared" si="2656"/>
        <v>0</v>
      </c>
      <c r="AK945" s="804"/>
      <c r="AL945" s="805">
        <f t="shared" ref="AL945:BB945" si="2657">SUM(AL346)</f>
        <v>240</v>
      </c>
      <c r="AM945" s="805">
        <f t="shared" si="2657"/>
        <v>599.85</v>
      </c>
      <c r="AN945" s="805">
        <f t="shared" si="2657"/>
        <v>1599.84</v>
      </c>
      <c r="AO945" s="805">
        <f t="shared" si="2657"/>
        <v>240</v>
      </c>
      <c r="AP945" s="805">
        <f t="shared" si="2657"/>
        <v>0</v>
      </c>
      <c r="AQ945" s="805">
        <f t="shared" si="2657"/>
        <v>0</v>
      </c>
      <c r="AR945" s="805">
        <f t="shared" si="2657"/>
        <v>480</v>
      </c>
      <c r="AS945" s="805">
        <f t="shared" si="2657"/>
        <v>0</v>
      </c>
      <c r="AT945" s="805">
        <f t="shared" si="2657"/>
        <v>1680</v>
      </c>
      <c r="AU945" s="805">
        <f t="shared" si="2657"/>
        <v>0</v>
      </c>
      <c r="AV945" s="805">
        <f t="shared" si="2657"/>
        <v>0</v>
      </c>
      <c r="AW945" s="805">
        <f t="shared" si="2657"/>
        <v>0</v>
      </c>
      <c r="AX945" s="805">
        <f t="shared" si="2657"/>
        <v>0</v>
      </c>
      <c r="AY945" s="805">
        <f t="shared" si="2657"/>
        <v>0</v>
      </c>
      <c r="AZ945" s="805">
        <f t="shared" si="2657"/>
        <v>0</v>
      </c>
      <c r="BA945" s="805">
        <f t="shared" si="2657"/>
        <v>0</v>
      </c>
      <c r="BB945" s="805">
        <f t="shared" si="2657"/>
        <v>0</v>
      </c>
      <c r="BC945" s="804"/>
      <c r="BD945" s="805">
        <f t="shared" ref="BD945:BT945" si="2658">SUM(BD346)</f>
        <v>420</v>
      </c>
      <c r="BE945" s="805">
        <f t="shared" si="2658"/>
        <v>0</v>
      </c>
      <c r="BF945" s="805">
        <f t="shared" si="2658"/>
        <v>1499.94</v>
      </c>
      <c r="BG945" s="805">
        <f t="shared" si="2658"/>
        <v>0</v>
      </c>
      <c r="BH945" s="805">
        <f t="shared" si="2658"/>
        <v>600</v>
      </c>
      <c r="BI945" s="805">
        <f t="shared" si="2658"/>
        <v>0</v>
      </c>
      <c r="BJ945" s="805">
        <f t="shared" si="2658"/>
        <v>0</v>
      </c>
      <c r="BK945" s="805">
        <f t="shared" si="2658"/>
        <v>500</v>
      </c>
      <c r="BL945" s="805">
        <f t="shared" si="2658"/>
        <v>900</v>
      </c>
      <c r="BM945" s="805">
        <f t="shared" si="2658"/>
        <v>0</v>
      </c>
      <c r="BN945" s="805">
        <f t="shared" si="2658"/>
        <v>0</v>
      </c>
      <c r="BO945" s="805">
        <f t="shared" si="2658"/>
        <v>0</v>
      </c>
      <c r="BP945" s="805">
        <f t="shared" si="2658"/>
        <v>0</v>
      </c>
      <c r="BQ945" s="805">
        <f t="shared" si="2658"/>
        <v>0</v>
      </c>
      <c r="BR945" s="805">
        <f t="shared" si="2658"/>
        <v>0</v>
      </c>
      <c r="BS945" s="805">
        <f t="shared" si="2658"/>
        <v>0</v>
      </c>
      <c r="BT945" s="805">
        <f t="shared" si="2658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5"/>
        <v>16</v>
      </c>
      <c r="CA945" s="601">
        <f t="shared" si="2576"/>
        <v>16</v>
      </c>
      <c r="CB945" s="601">
        <f t="shared" si="2577"/>
        <v>210.64600000000004</v>
      </c>
      <c r="CC945" s="601">
        <f t="shared" si="2578"/>
        <v>161.33333333333334</v>
      </c>
      <c r="CD945" s="1348">
        <f t="shared" si="2606"/>
        <v>0</v>
      </c>
      <c r="CE945" s="1349">
        <f t="shared" si="2580"/>
        <v>0</v>
      </c>
      <c r="CF945" s="1350">
        <f t="shared" si="2580"/>
        <v>0</v>
      </c>
      <c r="CG945" s="1350">
        <f t="shared" si="2580"/>
        <v>0</v>
      </c>
      <c r="CH945" s="1350">
        <f t="shared" si="2580"/>
        <v>0</v>
      </c>
      <c r="CI945" s="1350">
        <f t="shared" si="2580"/>
        <v>0</v>
      </c>
      <c r="CJ945" s="1350">
        <f t="shared" si="2580"/>
        <v>0</v>
      </c>
      <c r="CK945" s="1351">
        <f t="shared" si="2580"/>
        <v>0</v>
      </c>
      <c r="CL945" s="1351">
        <f t="shared" si="2580"/>
        <v>0</v>
      </c>
      <c r="CM945" s="1351">
        <f t="shared" si="2580"/>
        <v>0</v>
      </c>
      <c r="CN945" s="1350">
        <f t="shared" si="2580"/>
        <v>0</v>
      </c>
      <c r="CO945" s="1350">
        <f t="shared" si="2580"/>
        <v>0</v>
      </c>
      <c r="CP945" s="1350">
        <f t="shared" si="2580"/>
        <v>420</v>
      </c>
      <c r="CQ945" s="1350">
        <f t="shared" si="2580"/>
        <v>500</v>
      </c>
      <c r="CR945" s="1350">
        <f t="shared" si="2580"/>
        <v>600</v>
      </c>
      <c r="CS945" s="1349">
        <f t="shared" si="2580"/>
        <v>900</v>
      </c>
      <c r="CT945" s="1352">
        <f t="shared" si="2580"/>
        <v>1499.94</v>
      </c>
      <c r="CU945" s="552">
        <f t="shared" si="2581"/>
        <v>0</v>
      </c>
      <c r="CV945" s="553">
        <f t="shared" si="2582"/>
        <v>0</v>
      </c>
      <c r="CW945" s="554">
        <f t="shared" si="2583"/>
        <v>0</v>
      </c>
      <c r="CX945" s="554">
        <f t="shared" si="2584"/>
        <v>0</v>
      </c>
      <c r="CY945" s="554">
        <f t="shared" si="2585"/>
        <v>0</v>
      </c>
      <c r="CZ945" s="554">
        <f t="shared" si="2586"/>
        <v>0</v>
      </c>
      <c r="DA945" s="554">
        <f t="shared" si="2587"/>
        <v>0</v>
      </c>
      <c r="DB945" s="555">
        <f t="shared" si="2588"/>
        <v>0</v>
      </c>
      <c r="DC945" s="555">
        <f t="shared" si="2589"/>
        <v>0</v>
      </c>
      <c r="DD945" s="555">
        <f t="shared" si="2590"/>
        <v>0</v>
      </c>
      <c r="DE945" s="554">
        <f t="shared" si="2591"/>
        <v>0</v>
      </c>
      <c r="DF945" s="554">
        <f t="shared" si="2592"/>
        <v>0</v>
      </c>
      <c r="DG945" s="554">
        <f t="shared" si="2593"/>
        <v>420</v>
      </c>
      <c r="DH945" s="554">
        <f t="shared" si="2594"/>
        <v>500</v>
      </c>
      <c r="DI945" s="554">
        <f t="shared" si="2595"/>
        <v>600</v>
      </c>
      <c r="DJ945" s="553">
        <f t="shared" si="2596"/>
        <v>900</v>
      </c>
      <c r="DK945" s="552">
        <f t="shared" si="2597"/>
        <v>1499.94</v>
      </c>
      <c r="DL945" s="657">
        <f t="shared" si="2598"/>
        <v>17</v>
      </c>
      <c r="DM945" s="106">
        <f t="shared" si="2599"/>
        <v>17</v>
      </c>
      <c r="DN945" s="106">
        <f t="shared" si="2600"/>
        <v>17</v>
      </c>
      <c r="DO945" s="106">
        <f t="shared" si="2601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59">SUM(B356)</f>
        <v>0</v>
      </c>
      <c r="C946" s="805">
        <f t="shared" si="2659"/>
        <v>0</v>
      </c>
      <c r="D946" s="805">
        <f t="shared" si="2659"/>
        <v>0</v>
      </c>
      <c r="E946" s="805">
        <f t="shared" si="2659"/>
        <v>0</v>
      </c>
      <c r="F946" s="805">
        <f t="shared" si="2659"/>
        <v>0</v>
      </c>
      <c r="G946" s="805">
        <f t="shared" si="2659"/>
        <v>0</v>
      </c>
      <c r="H946" s="805">
        <f t="shared" si="2659"/>
        <v>0</v>
      </c>
      <c r="I946" s="805">
        <f t="shared" si="2659"/>
        <v>0</v>
      </c>
      <c r="J946" s="805">
        <f t="shared" si="2659"/>
        <v>0</v>
      </c>
      <c r="K946" s="805">
        <f t="shared" si="2659"/>
        <v>0</v>
      </c>
      <c r="L946" s="805">
        <f t="shared" si="2659"/>
        <v>0</v>
      </c>
      <c r="M946" s="805">
        <f t="shared" si="2659"/>
        <v>0</v>
      </c>
      <c r="N946" s="805">
        <f t="shared" si="2659"/>
        <v>0</v>
      </c>
      <c r="O946" s="805">
        <f t="shared" si="2659"/>
        <v>0</v>
      </c>
      <c r="P946" s="805">
        <f t="shared" si="2659"/>
        <v>0</v>
      </c>
      <c r="Q946" s="805">
        <f t="shared" si="2659"/>
        <v>0</v>
      </c>
      <c r="R946" s="805">
        <f t="shared" si="2659"/>
        <v>0</v>
      </c>
      <c r="S946" s="804"/>
      <c r="T946" s="805">
        <f t="shared" ref="T946:AJ946" si="2660">SUM(T356)</f>
        <v>0</v>
      </c>
      <c r="U946" s="805">
        <f t="shared" si="2660"/>
        <v>0</v>
      </c>
      <c r="V946" s="805">
        <f t="shared" si="2660"/>
        <v>0</v>
      </c>
      <c r="W946" s="805">
        <f t="shared" si="2660"/>
        <v>0</v>
      </c>
      <c r="X946" s="805">
        <f t="shared" si="2660"/>
        <v>0</v>
      </c>
      <c r="Y946" s="805">
        <f t="shared" si="2660"/>
        <v>0</v>
      </c>
      <c r="Z946" s="805">
        <f t="shared" si="2660"/>
        <v>0</v>
      </c>
      <c r="AA946" s="805">
        <f t="shared" si="2660"/>
        <v>0</v>
      </c>
      <c r="AB946" s="805">
        <f t="shared" si="2660"/>
        <v>0</v>
      </c>
      <c r="AC946" s="805">
        <f t="shared" si="2660"/>
        <v>0</v>
      </c>
      <c r="AD946" s="805">
        <f t="shared" si="2660"/>
        <v>0</v>
      </c>
      <c r="AE946" s="805">
        <f t="shared" si="2660"/>
        <v>0</v>
      </c>
      <c r="AF946" s="805">
        <f t="shared" si="2660"/>
        <v>0</v>
      </c>
      <c r="AG946" s="805">
        <f t="shared" si="2660"/>
        <v>0</v>
      </c>
      <c r="AH946" s="805">
        <f t="shared" si="2660"/>
        <v>0</v>
      </c>
      <c r="AI946" s="805">
        <f t="shared" si="2660"/>
        <v>0</v>
      </c>
      <c r="AJ946" s="805">
        <f t="shared" si="2660"/>
        <v>0</v>
      </c>
      <c r="AK946" s="804"/>
      <c r="AL946" s="805">
        <f t="shared" ref="AL946:BB946" si="2661">SUM(AL356)</f>
        <v>0</v>
      </c>
      <c r="AM946" s="805">
        <f t="shared" si="2661"/>
        <v>0</v>
      </c>
      <c r="AN946" s="805">
        <f t="shared" si="2661"/>
        <v>0</v>
      </c>
      <c r="AO946" s="805">
        <f t="shared" si="2661"/>
        <v>0</v>
      </c>
      <c r="AP946" s="805">
        <f t="shared" si="2661"/>
        <v>0</v>
      </c>
      <c r="AQ946" s="805">
        <f t="shared" si="2661"/>
        <v>0</v>
      </c>
      <c r="AR946" s="805">
        <f t="shared" si="2661"/>
        <v>0</v>
      </c>
      <c r="AS946" s="805">
        <f t="shared" si="2661"/>
        <v>0</v>
      </c>
      <c r="AT946" s="805">
        <f t="shared" si="2661"/>
        <v>0</v>
      </c>
      <c r="AU946" s="805">
        <f t="shared" si="2661"/>
        <v>0</v>
      </c>
      <c r="AV946" s="805">
        <f t="shared" si="2661"/>
        <v>0</v>
      </c>
      <c r="AW946" s="805">
        <f t="shared" si="2661"/>
        <v>0</v>
      </c>
      <c r="AX946" s="805">
        <f t="shared" si="2661"/>
        <v>0</v>
      </c>
      <c r="AY946" s="805">
        <f t="shared" si="2661"/>
        <v>0</v>
      </c>
      <c r="AZ946" s="805">
        <f t="shared" si="2661"/>
        <v>0</v>
      </c>
      <c r="BA946" s="805">
        <f t="shared" si="2661"/>
        <v>0</v>
      </c>
      <c r="BB946" s="805">
        <f t="shared" si="2661"/>
        <v>0</v>
      </c>
      <c r="BC946" s="804"/>
      <c r="BD946" s="805">
        <f t="shared" ref="BD946:BT946" si="2662">SUM(BD356)</f>
        <v>0</v>
      </c>
      <c r="BE946" s="805">
        <f t="shared" si="2662"/>
        <v>0</v>
      </c>
      <c r="BF946" s="805">
        <f t="shared" si="2662"/>
        <v>0</v>
      </c>
      <c r="BG946" s="805">
        <f t="shared" si="2662"/>
        <v>0</v>
      </c>
      <c r="BH946" s="805">
        <f t="shared" si="2662"/>
        <v>0</v>
      </c>
      <c r="BI946" s="805">
        <f t="shared" si="2662"/>
        <v>0</v>
      </c>
      <c r="BJ946" s="805">
        <f t="shared" si="2662"/>
        <v>0</v>
      </c>
      <c r="BK946" s="805">
        <f t="shared" si="2662"/>
        <v>0</v>
      </c>
      <c r="BL946" s="805">
        <f t="shared" si="2662"/>
        <v>0</v>
      </c>
      <c r="BM946" s="805">
        <f t="shared" si="2662"/>
        <v>0</v>
      </c>
      <c r="BN946" s="805">
        <f t="shared" si="2662"/>
        <v>0</v>
      </c>
      <c r="BO946" s="805">
        <f t="shared" si="2662"/>
        <v>0</v>
      </c>
      <c r="BP946" s="805">
        <f t="shared" si="2662"/>
        <v>0</v>
      </c>
      <c r="BQ946" s="805">
        <f t="shared" si="2662"/>
        <v>0</v>
      </c>
      <c r="BR946" s="805">
        <f t="shared" si="2662"/>
        <v>0</v>
      </c>
      <c r="BS946" s="805">
        <f t="shared" si="2662"/>
        <v>0</v>
      </c>
      <c r="BT946" s="805">
        <f t="shared" si="2662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5"/>
        <v>0</v>
      </c>
      <c r="CA946" s="601">
        <f t="shared" si="2576"/>
        <v>0</v>
      </c>
      <c r="CB946" s="601">
        <f t="shared" si="2577"/>
        <v>0</v>
      </c>
      <c r="CC946" s="601">
        <f t="shared" si="2578"/>
        <v>0</v>
      </c>
      <c r="CD946" s="1348">
        <f t="shared" si="2606"/>
        <v>0</v>
      </c>
      <c r="CE946" s="1349">
        <f t="shared" si="2580"/>
        <v>0</v>
      </c>
      <c r="CF946" s="1350">
        <f t="shared" si="2580"/>
        <v>0</v>
      </c>
      <c r="CG946" s="1350">
        <f t="shared" si="2580"/>
        <v>0</v>
      </c>
      <c r="CH946" s="1350">
        <f t="shared" si="2580"/>
        <v>0</v>
      </c>
      <c r="CI946" s="1350">
        <f t="shared" si="2580"/>
        <v>0</v>
      </c>
      <c r="CJ946" s="1350">
        <f t="shared" si="2580"/>
        <v>0</v>
      </c>
      <c r="CK946" s="1351">
        <f t="shared" si="2580"/>
        <v>0</v>
      </c>
      <c r="CL946" s="1351">
        <f t="shared" si="2580"/>
        <v>0</v>
      </c>
      <c r="CM946" s="1351">
        <f t="shared" si="2580"/>
        <v>0</v>
      </c>
      <c r="CN946" s="1350">
        <f t="shared" si="2580"/>
        <v>0</v>
      </c>
      <c r="CO946" s="1350">
        <f t="shared" si="2580"/>
        <v>0</v>
      </c>
      <c r="CP946" s="1350">
        <f t="shared" si="2580"/>
        <v>0</v>
      </c>
      <c r="CQ946" s="1350">
        <f t="shared" si="2580"/>
        <v>0</v>
      </c>
      <c r="CR946" s="1350">
        <f t="shared" si="2580"/>
        <v>0</v>
      </c>
      <c r="CS946" s="1349">
        <f t="shared" si="2580"/>
        <v>0</v>
      </c>
      <c r="CT946" s="1352">
        <f t="shared" si="2580"/>
        <v>0</v>
      </c>
      <c r="CU946" s="552">
        <f t="shared" si="2581"/>
        <v>0</v>
      </c>
      <c r="CV946" s="553">
        <f t="shared" si="2582"/>
        <v>0</v>
      </c>
      <c r="CW946" s="554">
        <f t="shared" si="2583"/>
        <v>0</v>
      </c>
      <c r="CX946" s="554">
        <f t="shared" si="2584"/>
        <v>0</v>
      </c>
      <c r="CY946" s="554">
        <f t="shared" si="2585"/>
        <v>0</v>
      </c>
      <c r="CZ946" s="554">
        <f t="shared" si="2586"/>
        <v>0</v>
      </c>
      <c r="DA946" s="554">
        <f t="shared" si="2587"/>
        <v>0</v>
      </c>
      <c r="DB946" s="555">
        <f t="shared" si="2588"/>
        <v>0</v>
      </c>
      <c r="DC946" s="555">
        <f t="shared" si="2589"/>
        <v>0</v>
      </c>
      <c r="DD946" s="555">
        <f t="shared" si="2590"/>
        <v>0</v>
      </c>
      <c r="DE946" s="554">
        <f t="shared" si="2591"/>
        <v>0</v>
      </c>
      <c r="DF946" s="554">
        <f t="shared" si="2592"/>
        <v>0</v>
      </c>
      <c r="DG946" s="554">
        <f t="shared" si="2593"/>
        <v>0</v>
      </c>
      <c r="DH946" s="554">
        <f t="shared" si="2594"/>
        <v>0</v>
      </c>
      <c r="DI946" s="554">
        <f t="shared" si="2595"/>
        <v>0</v>
      </c>
      <c r="DJ946" s="553">
        <f t="shared" si="2596"/>
        <v>0</v>
      </c>
      <c r="DK946" s="552">
        <f t="shared" si="2597"/>
        <v>0</v>
      </c>
      <c r="DL946" s="657">
        <f t="shared" si="2598"/>
        <v>17</v>
      </c>
      <c r="DM946" s="106">
        <f t="shared" si="2599"/>
        <v>17</v>
      </c>
      <c r="DN946" s="106">
        <f t="shared" si="2600"/>
        <v>17</v>
      </c>
      <c r="DO946" s="106">
        <f t="shared" si="2601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3">SUM(B367)</f>
        <v>0</v>
      </c>
      <c r="C947" s="805">
        <f t="shared" si="2663"/>
        <v>750</v>
      </c>
      <c r="D947" s="805">
        <f t="shared" si="2663"/>
        <v>0</v>
      </c>
      <c r="E947" s="805">
        <f t="shared" si="2663"/>
        <v>240</v>
      </c>
      <c r="F947" s="805">
        <f t="shared" si="2663"/>
        <v>0</v>
      </c>
      <c r="G947" s="805">
        <f t="shared" si="2663"/>
        <v>0</v>
      </c>
      <c r="H947" s="805">
        <f t="shared" si="2663"/>
        <v>0</v>
      </c>
      <c r="I947" s="805">
        <f t="shared" si="2663"/>
        <v>0</v>
      </c>
      <c r="J947" s="805">
        <f t="shared" si="2663"/>
        <v>800</v>
      </c>
      <c r="K947" s="805">
        <f t="shared" si="2663"/>
        <v>0</v>
      </c>
      <c r="L947" s="805">
        <f t="shared" si="2663"/>
        <v>0</v>
      </c>
      <c r="M947" s="805">
        <f t="shared" si="2663"/>
        <v>0</v>
      </c>
      <c r="N947" s="805">
        <f t="shared" si="2663"/>
        <v>0</v>
      </c>
      <c r="O947" s="805">
        <f t="shared" si="2663"/>
        <v>0</v>
      </c>
      <c r="P947" s="805">
        <f t="shared" si="2663"/>
        <v>0</v>
      </c>
      <c r="Q947" s="805">
        <f t="shared" si="2663"/>
        <v>0</v>
      </c>
      <c r="R947" s="805">
        <f t="shared" si="2663"/>
        <v>0</v>
      </c>
      <c r="S947" s="804"/>
      <c r="T947" s="805">
        <f t="shared" ref="T947:AJ947" si="2664">SUM(T367)</f>
        <v>0</v>
      </c>
      <c r="U947" s="805">
        <f t="shared" si="2664"/>
        <v>0</v>
      </c>
      <c r="V947" s="805">
        <f t="shared" si="2664"/>
        <v>240</v>
      </c>
      <c r="W947" s="805">
        <f t="shared" si="2664"/>
        <v>1750</v>
      </c>
      <c r="X947" s="805">
        <f t="shared" si="2664"/>
        <v>0</v>
      </c>
      <c r="Y947" s="805">
        <f t="shared" si="2664"/>
        <v>0</v>
      </c>
      <c r="Z947" s="805">
        <f t="shared" si="2664"/>
        <v>0</v>
      </c>
      <c r="AA947" s="805">
        <f t="shared" si="2664"/>
        <v>0</v>
      </c>
      <c r="AB947" s="805">
        <f t="shared" si="2664"/>
        <v>0</v>
      </c>
      <c r="AC947" s="805">
        <f t="shared" si="2664"/>
        <v>0</v>
      </c>
      <c r="AD947" s="805">
        <f t="shared" si="2664"/>
        <v>0</v>
      </c>
      <c r="AE947" s="805">
        <f t="shared" si="2664"/>
        <v>0</v>
      </c>
      <c r="AF947" s="805">
        <f t="shared" si="2664"/>
        <v>0</v>
      </c>
      <c r="AG947" s="805">
        <f t="shared" si="2664"/>
        <v>0</v>
      </c>
      <c r="AH947" s="805">
        <f t="shared" si="2664"/>
        <v>0</v>
      </c>
      <c r="AI947" s="805">
        <f t="shared" si="2664"/>
        <v>0</v>
      </c>
      <c r="AJ947" s="805">
        <f t="shared" si="2664"/>
        <v>0</v>
      </c>
      <c r="AK947" s="804"/>
      <c r="AL947" s="805">
        <f t="shared" ref="AL947:BB947" si="2665">SUM(AL367)</f>
        <v>0</v>
      </c>
      <c r="AM947" s="805">
        <f t="shared" si="2665"/>
        <v>300</v>
      </c>
      <c r="AN947" s="805">
        <f t="shared" si="2665"/>
        <v>0</v>
      </c>
      <c r="AO947" s="805">
        <f t="shared" si="2665"/>
        <v>0</v>
      </c>
      <c r="AP947" s="805">
        <f t="shared" si="2665"/>
        <v>480</v>
      </c>
      <c r="AQ947" s="805">
        <f t="shared" si="2665"/>
        <v>120</v>
      </c>
      <c r="AR947" s="805">
        <f t="shared" si="2665"/>
        <v>0</v>
      </c>
      <c r="AS947" s="805">
        <f t="shared" si="2665"/>
        <v>0</v>
      </c>
      <c r="AT947" s="805">
        <f t="shared" si="2665"/>
        <v>0</v>
      </c>
      <c r="AU947" s="805">
        <f t="shared" si="2665"/>
        <v>0</v>
      </c>
      <c r="AV947" s="805">
        <f t="shared" si="2665"/>
        <v>0</v>
      </c>
      <c r="AW947" s="805">
        <f t="shared" si="2665"/>
        <v>0</v>
      </c>
      <c r="AX947" s="805">
        <f t="shared" si="2665"/>
        <v>0</v>
      </c>
      <c r="AY947" s="805">
        <f t="shared" si="2665"/>
        <v>0</v>
      </c>
      <c r="AZ947" s="805">
        <f t="shared" si="2665"/>
        <v>0</v>
      </c>
      <c r="BA947" s="805">
        <f t="shared" si="2665"/>
        <v>0</v>
      </c>
      <c r="BB947" s="805">
        <f t="shared" si="2665"/>
        <v>0</v>
      </c>
      <c r="BC947" s="804"/>
      <c r="BD947" s="805">
        <f t="shared" ref="BD947:BT947" si="2666">SUM(BD367)</f>
        <v>0</v>
      </c>
      <c r="BE947" s="805">
        <f t="shared" si="2666"/>
        <v>0</v>
      </c>
      <c r="BF947" s="805">
        <f t="shared" si="2666"/>
        <v>0</v>
      </c>
      <c r="BG947" s="805">
        <f t="shared" si="2666"/>
        <v>0</v>
      </c>
      <c r="BH947" s="805">
        <f t="shared" si="2666"/>
        <v>350</v>
      </c>
      <c r="BI947" s="805">
        <f t="shared" si="2666"/>
        <v>0</v>
      </c>
      <c r="BJ947" s="805">
        <f t="shared" si="2666"/>
        <v>0</v>
      </c>
      <c r="BK947" s="805">
        <f t="shared" si="2666"/>
        <v>0</v>
      </c>
      <c r="BL947" s="805">
        <f t="shared" si="2666"/>
        <v>300</v>
      </c>
      <c r="BM947" s="805">
        <f t="shared" si="2666"/>
        <v>0</v>
      </c>
      <c r="BN947" s="805">
        <f t="shared" si="2666"/>
        <v>0</v>
      </c>
      <c r="BO947" s="805">
        <f t="shared" si="2666"/>
        <v>0</v>
      </c>
      <c r="BP947" s="805">
        <f t="shared" si="2666"/>
        <v>0</v>
      </c>
      <c r="BQ947" s="805">
        <f t="shared" si="2666"/>
        <v>0</v>
      </c>
      <c r="BR947" s="805">
        <f t="shared" si="2666"/>
        <v>0</v>
      </c>
      <c r="BS947" s="805">
        <f t="shared" si="2666"/>
        <v>0</v>
      </c>
      <c r="BT947" s="805">
        <f t="shared" si="2666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5"/>
        <v>66</v>
      </c>
      <c r="CA947" s="601">
        <f t="shared" si="2576"/>
        <v>16</v>
      </c>
      <c r="CB947" s="601">
        <f t="shared" si="2577"/>
        <v>28</v>
      </c>
      <c r="CC947" s="601">
        <f t="shared" si="2578"/>
        <v>20</v>
      </c>
      <c r="CD947" s="1348">
        <f t="shared" si="2606"/>
        <v>0</v>
      </c>
      <c r="CE947" s="1349">
        <f t="shared" si="2580"/>
        <v>0</v>
      </c>
      <c r="CF947" s="1350">
        <f t="shared" si="2580"/>
        <v>0</v>
      </c>
      <c r="CG947" s="1350">
        <f t="shared" si="2580"/>
        <v>0</v>
      </c>
      <c r="CH947" s="1350">
        <f t="shared" si="2580"/>
        <v>0</v>
      </c>
      <c r="CI947" s="1350">
        <f t="shared" si="2580"/>
        <v>0</v>
      </c>
      <c r="CJ947" s="1350">
        <f t="shared" si="2580"/>
        <v>0</v>
      </c>
      <c r="CK947" s="1351">
        <f t="shared" si="2580"/>
        <v>0</v>
      </c>
      <c r="CL947" s="1351">
        <f t="shared" si="2580"/>
        <v>0</v>
      </c>
      <c r="CM947" s="1351">
        <f t="shared" si="2580"/>
        <v>0</v>
      </c>
      <c r="CN947" s="1350">
        <f t="shared" si="2580"/>
        <v>0</v>
      </c>
      <c r="CO947" s="1350">
        <f t="shared" si="2580"/>
        <v>0</v>
      </c>
      <c r="CP947" s="1350">
        <f t="shared" si="2580"/>
        <v>0</v>
      </c>
      <c r="CQ947" s="1350">
        <f t="shared" si="2580"/>
        <v>0</v>
      </c>
      <c r="CR947" s="1350">
        <f t="shared" si="2580"/>
        <v>0</v>
      </c>
      <c r="CS947" s="1349">
        <f t="shared" ref="CE947:CT960" si="266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52">
        <f t="shared" si="2667"/>
        <v>350</v>
      </c>
      <c r="CU947" s="552">
        <f t="shared" si="2581"/>
        <v>0</v>
      </c>
      <c r="CV947" s="553">
        <f t="shared" si="2582"/>
        <v>0</v>
      </c>
      <c r="CW947" s="554">
        <f t="shared" si="2583"/>
        <v>0</v>
      </c>
      <c r="CX947" s="554">
        <f t="shared" si="2584"/>
        <v>0</v>
      </c>
      <c r="CY947" s="554">
        <f t="shared" si="2585"/>
        <v>0</v>
      </c>
      <c r="CZ947" s="554">
        <f t="shared" si="2586"/>
        <v>0</v>
      </c>
      <c r="DA947" s="554">
        <f t="shared" si="2587"/>
        <v>0</v>
      </c>
      <c r="DB947" s="555">
        <f t="shared" si="2588"/>
        <v>0</v>
      </c>
      <c r="DC947" s="555">
        <f t="shared" si="2589"/>
        <v>0</v>
      </c>
      <c r="DD947" s="555">
        <f t="shared" si="2590"/>
        <v>0</v>
      </c>
      <c r="DE947" s="554">
        <f t="shared" si="2591"/>
        <v>0</v>
      </c>
      <c r="DF947" s="554">
        <f t="shared" si="2592"/>
        <v>0</v>
      </c>
      <c r="DG947" s="554">
        <f t="shared" si="2593"/>
        <v>0</v>
      </c>
      <c r="DH947" s="554">
        <f t="shared" si="2594"/>
        <v>0</v>
      </c>
      <c r="DI947" s="554">
        <f t="shared" si="2595"/>
        <v>0</v>
      </c>
      <c r="DJ947" s="553">
        <f t="shared" si="2596"/>
        <v>300</v>
      </c>
      <c r="DK947" s="552">
        <f t="shared" si="2597"/>
        <v>350</v>
      </c>
      <c r="DL947" s="657">
        <f t="shared" si="2598"/>
        <v>17</v>
      </c>
      <c r="DM947" s="106">
        <f t="shared" si="2599"/>
        <v>17</v>
      </c>
      <c r="DN947" s="106">
        <f t="shared" si="2600"/>
        <v>17</v>
      </c>
      <c r="DO947" s="106">
        <f t="shared" si="2601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68">SUM(B378)</f>
        <v>0</v>
      </c>
      <c r="C948" s="805">
        <f t="shared" si="2668"/>
        <v>0</v>
      </c>
      <c r="D948" s="805">
        <f t="shared" si="2668"/>
        <v>0</v>
      </c>
      <c r="E948" s="805">
        <f t="shared" si="2668"/>
        <v>0</v>
      </c>
      <c r="F948" s="805">
        <f t="shared" si="2668"/>
        <v>0</v>
      </c>
      <c r="G948" s="805">
        <f t="shared" si="2668"/>
        <v>0</v>
      </c>
      <c r="H948" s="805">
        <f t="shared" si="2668"/>
        <v>0</v>
      </c>
      <c r="I948" s="805">
        <f t="shared" si="2668"/>
        <v>0</v>
      </c>
      <c r="J948" s="805">
        <f t="shared" si="2668"/>
        <v>0</v>
      </c>
      <c r="K948" s="805">
        <f t="shared" si="2668"/>
        <v>0</v>
      </c>
      <c r="L948" s="805">
        <f t="shared" si="2668"/>
        <v>0</v>
      </c>
      <c r="M948" s="805">
        <f t="shared" si="2668"/>
        <v>0</v>
      </c>
      <c r="N948" s="805">
        <f t="shared" si="2668"/>
        <v>0</v>
      </c>
      <c r="O948" s="805">
        <f t="shared" si="2668"/>
        <v>0</v>
      </c>
      <c r="P948" s="805">
        <f t="shared" si="2668"/>
        <v>0</v>
      </c>
      <c r="Q948" s="805">
        <f t="shared" si="2668"/>
        <v>0</v>
      </c>
      <c r="R948" s="805">
        <f t="shared" si="2668"/>
        <v>0</v>
      </c>
      <c r="S948" s="804"/>
      <c r="T948" s="805">
        <f t="shared" ref="T948:AJ948" si="2669">SUM(T378)</f>
        <v>0</v>
      </c>
      <c r="U948" s="805">
        <f t="shared" si="2669"/>
        <v>0</v>
      </c>
      <c r="V948" s="805">
        <f t="shared" si="2669"/>
        <v>0</v>
      </c>
      <c r="W948" s="805">
        <f t="shared" si="2669"/>
        <v>0</v>
      </c>
      <c r="X948" s="805">
        <f t="shared" si="2669"/>
        <v>270</v>
      </c>
      <c r="Y948" s="805">
        <f t="shared" si="2669"/>
        <v>0</v>
      </c>
      <c r="Z948" s="805">
        <f t="shared" si="2669"/>
        <v>0</v>
      </c>
      <c r="AA948" s="805">
        <f t="shared" si="2669"/>
        <v>0</v>
      </c>
      <c r="AB948" s="805">
        <f t="shared" si="2669"/>
        <v>0</v>
      </c>
      <c r="AC948" s="805">
        <f t="shared" si="2669"/>
        <v>0</v>
      </c>
      <c r="AD948" s="805">
        <f t="shared" si="2669"/>
        <v>0</v>
      </c>
      <c r="AE948" s="805">
        <f t="shared" si="2669"/>
        <v>0</v>
      </c>
      <c r="AF948" s="805">
        <f t="shared" si="2669"/>
        <v>0</v>
      </c>
      <c r="AG948" s="805">
        <f t="shared" si="2669"/>
        <v>0</v>
      </c>
      <c r="AH948" s="805">
        <f t="shared" si="2669"/>
        <v>0</v>
      </c>
      <c r="AI948" s="805">
        <f t="shared" si="2669"/>
        <v>0</v>
      </c>
      <c r="AJ948" s="805">
        <f t="shared" si="2669"/>
        <v>0</v>
      </c>
      <c r="AK948" s="804"/>
      <c r="AL948" s="805">
        <f t="shared" ref="AL948:BB948" si="2670">SUM(AL378)</f>
        <v>0</v>
      </c>
      <c r="AM948" s="805">
        <f t="shared" si="2670"/>
        <v>0</v>
      </c>
      <c r="AN948" s="805">
        <f t="shared" si="2670"/>
        <v>0</v>
      </c>
      <c r="AO948" s="805">
        <f t="shared" si="2670"/>
        <v>780</v>
      </c>
      <c r="AP948" s="805">
        <f t="shared" si="2670"/>
        <v>0</v>
      </c>
      <c r="AQ948" s="805">
        <f t="shared" si="2670"/>
        <v>420</v>
      </c>
      <c r="AR948" s="805">
        <f t="shared" si="2670"/>
        <v>1200</v>
      </c>
      <c r="AS948" s="805">
        <f t="shared" si="2670"/>
        <v>0</v>
      </c>
      <c r="AT948" s="805">
        <f t="shared" si="2670"/>
        <v>0</v>
      </c>
      <c r="AU948" s="805">
        <f t="shared" si="2670"/>
        <v>0</v>
      </c>
      <c r="AV948" s="805">
        <f t="shared" si="2670"/>
        <v>0</v>
      </c>
      <c r="AW948" s="805">
        <f t="shared" si="2670"/>
        <v>0</v>
      </c>
      <c r="AX948" s="805">
        <f t="shared" si="2670"/>
        <v>0</v>
      </c>
      <c r="AY948" s="805">
        <f t="shared" si="2670"/>
        <v>0</v>
      </c>
      <c r="AZ948" s="805">
        <f t="shared" si="2670"/>
        <v>0</v>
      </c>
      <c r="BA948" s="805">
        <f t="shared" si="2670"/>
        <v>0</v>
      </c>
      <c r="BB948" s="805">
        <f t="shared" si="2670"/>
        <v>0</v>
      </c>
      <c r="BC948" s="804"/>
      <c r="BD948" s="805">
        <f t="shared" ref="BD948:BT948" si="2671">SUM(BD378)</f>
        <v>0</v>
      </c>
      <c r="BE948" s="805">
        <f t="shared" si="2671"/>
        <v>0</v>
      </c>
      <c r="BF948" s="805">
        <f t="shared" si="2671"/>
        <v>0</v>
      </c>
      <c r="BG948" s="805">
        <f t="shared" si="2671"/>
        <v>0</v>
      </c>
      <c r="BH948" s="805">
        <f t="shared" si="2671"/>
        <v>0</v>
      </c>
      <c r="BI948" s="805">
        <f t="shared" si="2671"/>
        <v>0</v>
      </c>
      <c r="BJ948" s="805">
        <f t="shared" si="2671"/>
        <v>0</v>
      </c>
      <c r="BK948" s="805">
        <f t="shared" si="2671"/>
        <v>0</v>
      </c>
      <c r="BL948" s="805">
        <f t="shared" si="2671"/>
        <v>0</v>
      </c>
      <c r="BM948" s="805">
        <f t="shared" si="2671"/>
        <v>0</v>
      </c>
      <c r="BN948" s="805">
        <f t="shared" si="2671"/>
        <v>0</v>
      </c>
      <c r="BO948" s="805">
        <f t="shared" si="2671"/>
        <v>0</v>
      </c>
      <c r="BP948" s="805">
        <f t="shared" si="2671"/>
        <v>0</v>
      </c>
      <c r="BQ948" s="805">
        <f t="shared" si="2671"/>
        <v>0</v>
      </c>
      <c r="BR948" s="805">
        <f t="shared" si="2671"/>
        <v>0</v>
      </c>
      <c r="BS948" s="805">
        <f t="shared" si="2671"/>
        <v>0</v>
      </c>
      <c r="BT948" s="805">
        <f t="shared" si="2671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5"/>
        <v>0</v>
      </c>
      <c r="CA948" s="601">
        <f t="shared" si="2576"/>
        <v>0</v>
      </c>
      <c r="CB948" s="601">
        <f t="shared" si="2577"/>
        <v>80</v>
      </c>
      <c r="CC948" s="601">
        <f t="shared" si="2578"/>
        <v>0</v>
      </c>
      <c r="CD948" s="1348">
        <f t="shared" si="2606"/>
        <v>0</v>
      </c>
      <c r="CE948" s="1349">
        <f t="shared" si="2667"/>
        <v>0</v>
      </c>
      <c r="CF948" s="1350">
        <f t="shared" si="2667"/>
        <v>0</v>
      </c>
      <c r="CG948" s="1350">
        <f t="shared" si="2667"/>
        <v>0</v>
      </c>
      <c r="CH948" s="1350">
        <f t="shared" si="2667"/>
        <v>0</v>
      </c>
      <c r="CI948" s="1350">
        <f t="shared" si="2667"/>
        <v>0</v>
      </c>
      <c r="CJ948" s="1350">
        <f t="shared" si="2667"/>
        <v>0</v>
      </c>
      <c r="CK948" s="1351">
        <f t="shared" si="2667"/>
        <v>0</v>
      </c>
      <c r="CL948" s="1351">
        <f t="shared" si="2667"/>
        <v>0</v>
      </c>
      <c r="CM948" s="1351">
        <f t="shared" si="2667"/>
        <v>0</v>
      </c>
      <c r="CN948" s="1350">
        <f t="shared" si="2667"/>
        <v>0</v>
      </c>
      <c r="CO948" s="1350">
        <f t="shared" si="2667"/>
        <v>0</v>
      </c>
      <c r="CP948" s="1350">
        <f t="shared" si="2667"/>
        <v>0</v>
      </c>
      <c r="CQ948" s="1350">
        <f t="shared" si="2667"/>
        <v>0</v>
      </c>
      <c r="CR948" s="1350">
        <f t="shared" si="2667"/>
        <v>0</v>
      </c>
      <c r="CS948" s="1349">
        <f t="shared" si="2667"/>
        <v>0</v>
      </c>
      <c r="CT948" s="1352">
        <f t="shared" si="2667"/>
        <v>0</v>
      </c>
      <c r="CU948" s="552">
        <f t="shared" si="2581"/>
        <v>0</v>
      </c>
      <c r="CV948" s="553">
        <f t="shared" si="2582"/>
        <v>0</v>
      </c>
      <c r="CW948" s="554">
        <f t="shared" si="2583"/>
        <v>0</v>
      </c>
      <c r="CX948" s="554">
        <f t="shared" si="2584"/>
        <v>0</v>
      </c>
      <c r="CY948" s="554">
        <f t="shared" si="2585"/>
        <v>0</v>
      </c>
      <c r="CZ948" s="554">
        <f t="shared" si="2586"/>
        <v>0</v>
      </c>
      <c r="DA948" s="554">
        <f t="shared" si="2587"/>
        <v>0</v>
      </c>
      <c r="DB948" s="555">
        <f t="shared" si="2588"/>
        <v>0</v>
      </c>
      <c r="DC948" s="555">
        <f t="shared" si="2589"/>
        <v>0</v>
      </c>
      <c r="DD948" s="555">
        <f t="shared" si="2590"/>
        <v>0</v>
      </c>
      <c r="DE948" s="554">
        <f t="shared" si="2591"/>
        <v>0</v>
      </c>
      <c r="DF948" s="554">
        <f t="shared" si="2592"/>
        <v>0</v>
      </c>
      <c r="DG948" s="554">
        <f t="shared" si="2593"/>
        <v>0</v>
      </c>
      <c r="DH948" s="554">
        <f t="shared" si="2594"/>
        <v>0</v>
      </c>
      <c r="DI948" s="554">
        <f t="shared" si="2595"/>
        <v>0</v>
      </c>
      <c r="DJ948" s="553">
        <f t="shared" si="2596"/>
        <v>0</v>
      </c>
      <c r="DK948" s="552">
        <f t="shared" si="2597"/>
        <v>0</v>
      </c>
      <c r="DL948" s="657">
        <f t="shared" si="2598"/>
        <v>17</v>
      </c>
      <c r="DM948" s="106">
        <f t="shared" si="2599"/>
        <v>17</v>
      </c>
      <c r="DN948" s="106">
        <f t="shared" si="2600"/>
        <v>17</v>
      </c>
      <c r="DO948" s="106">
        <f t="shared" si="2601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2">SUM(B388)</f>
        <v>0</v>
      </c>
      <c r="C949" s="805">
        <f t="shared" si="2672"/>
        <v>0</v>
      </c>
      <c r="D949" s="805">
        <f t="shared" si="2672"/>
        <v>0</v>
      </c>
      <c r="E949" s="805">
        <f t="shared" si="2672"/>
        <v>0</v>
      </c>
      <c r="F949" s="805">
        <f t="shared" si="2672"/>
        <v>0</v>
      </c>
      <c r="G949" s="805">
        <f t="shared" si="2672"/>
        <v>0</v>
      </c>
      <c r="H949" s="805">
        <f t="shared" si="2672"/>
        <v>0</v>
      </c>
      <c r="I949" s="805">
        <f t="shared" si="2672"/>
        <v>0</v>
      </c>
      <c r="J949" s="805">
        <f t="shared" si="2672"/>
        <v>0</v>
      </c>
      <c r="K949" s="805">
        <f t="shared" si="2672"/>
        <v>0</v>
      </c>
      <c r="L949" s="805">
        <f t="shared" si="2672"/>
        <v>0</v>
      </c>
      <c r="M949" s="805">
        <f t="shared" si="2672"/>
        <v>0</v>
      </c>
      <c r="N949" s="805">
        <f t="shared" si="2672"/>
        <v>0</v>
      </c>
      <c r="O949" s="805">
        <f t="shared" si="2672"/>
        <v>0</v>
      </c>
      <c r="P949" s="805">
        <f t="shared" si="2672"/>
        <v>0</v>
      </c>
      <c r="Q949" s="805">
        <f t="shared" si="2672"/>
        <v>0</v>
      </c>
      <c r="R949" s="805">
        <f t="shared" si="2672"/>
        <v>0</v>
      </c>
      <c r="S949" s="804"/>
      <c r="T949" s="805">
        <f t="shared" ref="T949:AJ949" si="2673">SUM(T388)</f>
        <v>0</v>
      </c>
      <c r="U949" s="805">
        <f t="shared" si="2673"/>
        <v>0</v>
      </c>
      <c r="V949" s="805">
        <f t="shared" si="2673"/>
        <v>0</v>
      </c>
      <c r="W949" s="805">
        <f t="shared" si="2673"/>
        <v>0</v>
      </c>
      <c r="X949" s="805">
        <f t="shared" si="2673"/>
        <v>0</v>
      </c>
      <c r="Y949" s="805">
        <f t="shared" si="2673"/>
        <v>0</v>
      </c>
      <c r="Z949" s="805">
        <f t="shared" si="2673"/>
        <v>0</v>
      </c>
      <c r="AA949" s="805">
        <f t="shared" si="2673"/>
        <v>0</v>
      </c>
      <c r="AB949" s="805">
        <f t="shared" si="2673"/>
        <v>0</v>
      </c>
      <c r="AC949" s="805">
        <f t="shared" si="2673"/>
        <v>0</v>
      </c>
      <c r="AD949" s="805">
        <f t="shared" si="2673"/>
        <v>0</v>
      </c>
      <c r="AE949" s="805">
        <f t="shared" si="2673"/>
        <v>0</v>
      </c>
      <c r="AF949" s="805">
        <f t="shared" si="2673"/>
        <v>0</v>
      </c>
      <c r="AG949" s="805">
        <f t="shared" si="2673"/>
        <v>0</v>
      </c>
      <c r="AH949" s="805">
        <f t="shared" si="2673"/>
        <v>0</v>
      </c>
      <c r="AI949" s="805">
        <f t="shared" si="2673"/>
        <v>0</v>
      </c>
      <c r="AJ949" s="805">
        <f t="shared" si="2673"/>
        <v>0</v>
      </c>
      <c r="AK949" s="804"/>
      <c r="AL949" s="805">
        <f t="shared" ref="AL949:BB949" si="2674">SUM(AL388)</f>
        <v>0</v>
      </c>
      <c r="AM949" s="805">
        <f t="shared" si="2674"/>
        <v>0</v>
      </c>
      <c r="AN949" s="805">
        <f t="shared" si="2674"/>
        <v>0</v>
      </c>
      <c r="AO949" s="805">
        <f t="shared" si="2674"/>
        <v>0</v>
      </c>
      <c r="AP949" s="805">
        <f t="shared" si="2674"/>
        <v>0</v>
      </c>
      <c r="AQ949" s="805">
        <f t="shared" si="2674"/>
        <v>0</v>
      </c>
      <c r="AR949" s="805">
        <f t="shared" si="2674"/>
        <v>0</v>
      </c>
      <c r="AS949" s="805">
        <f t="shared" si="2674"/>
        <v>0</v>
      </c>
      <c r="AT949" s="805">
        <f t="shared" si="2674"/>
        <v>0</v>
      </c>
      <c r="AU949" s="805">
        <f t="shared" si="2674"/>
        <v>0</v>
      </c>
      <c r="AV949" s="805">
        <f t="shared" si="2674"/>
        <v>0</v>
      </c>
      <c r="AW949" s="805">
        <f t="shared" si="2674"/>
        <v>0</v>
      </c>
      <c r="AX949" s="805">
        <f t="shared" si="2674"/>
        <v>0</v>
      </c>
      <c r="AY949" s="805">
        <f t="shared" si="2674"/>
        <v>0</v>
      </c>
      <c r="AZ949" s="805">
        <f t="shared" si="2674"/>
        <v>0</v>
      </c>
      <c r="BA949" s="805">
        <f t="shared" si="2674"/>
        <v>0</v>
      </c>
      <c r="BB949" s="805">
        <f t="shared" si="2674"/>
        <v>0</v>
      </c>
      <c r="BC949" s="804"/>
      <c r="BD949" s="805">
        <f t="shared" ref="BD949:BT949" si="2675">SUM(BD388)</f>
        <v>0</v>
      </c>
      <c r="BE949" s="805">
        <f t="shared" si="2675"/>
        <v>0</v>
      </c>
      <c r="BF949" s="805">
        <f t="shared" si="2675"/>
        <v>0</v>
      </c>
      <c r="BG949" s="805">
        <f t="shared" si="2675"/>
        <v>0</v>
      </c>
      <c r="BH949" s="805">
        <f t="shared" si="2675"/>
        <v>0</v>
      </c>
      <c r="BI949" s="805">
        <f t="shared" si="2675"/>
        <v>0</v>
      </c>
      <c r="BJ949" s="805">
        <f t="shared" si="2675"/>
        <v>0</v>
      </c>
      <c r="BK949" s="805">
        <f t="shared" si="2675"/>
        <v>0</v>
      </c>
      <c r="BL949" s="805">
        <f t="shared" si="2675"/>
        <v>0</v>
      </c>
      <c r="BM949" s="805">
        <f t="shared" si="2675"/>
        <v>0</v>
      </c>
      <c r="BN949" s="805">
        <f t="shared" si="2675"/>
        <v>0</v>
      </c>
      <c r="BO949" s="805">
        <f t="shared" si="2675"/>
        <v>0</v>
      </c>
      <c r="BP949" s="805">
        <f t="shared" si="2675"/>
        <v>0</v>
      </c>
      <c r="BQ949" s="805">
        <f t="shared" si="2675"/>
        <v>0</v>
      </c>
      <c r="BR949" s="805">
        <f t="shared" si="2675"/>
        <v>0</v>
      </c>
      <c r="BS949" s="805">
        <f t="shared" si="2675"/>
        <v>0</v>
      </c>
      <c r="BT949" s="805">
        <f t="shared" si="2675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5"/>
        <v>0</v>
      </c>
      <c r="CA949" s="601">
        <f t="shared" si="2576"/>
        <v>0</v>
      </c>
      <c r="CB949" s="601">
        <f t="shared" si="2577"/>
        <v>0</v>
      </c>
      <c r="CC949" s="601">
        <f t="shared" si="2578"/>
        <v>0</v>
      </c>
      <c r="CD949" s="1348">
        <f t="shared" si="2606"/>
        <v>0</v>
      </c>
      <c r="CE949" s="1349">
        <f t="shared" si="2667"/>
        <v>0</v>
      </c>
      <c r="CF949" s="1350">
        <f t="shared" si="2667"/>
        <v>0</v>
      </c>
      <c r="CG949" s="1350">
        <f t="shared" si="2667"/>
        <v>0</v>
      </c>
      <c r="CH949" s="1350">
        <f t="shared" si="2667"/>
        <v>0</v>
      </c>
      <c r="CI949" s="1350">
        <f t="shared" si="2667"/>
        <v>0</v>
      </c>
      <c r="CJ949" s="1350">
        <f t="shared" si="2667"/>
        <v>0</v>
      </c>
      <c r="CK949" s="1351">
        <f t="shared" si="2667"/>
        <v>0</v>
      </c>
      <c r="CL949" s="1351">
        <f t="shared" si="2667"/>
        <v>0</v>
      </c>
      <c r="CM949" s="1351">
        <f t="shared" si="2667"/>
        <v>0</v>
      </c>
      <c r="CN949" s="1350">
        <f t="shared" si="2667"/>
        <v>0</v>
      </c>
      <c r="CO949" s="1350">
        <f t="shared" si="2667"/>
        <v>0</v>
      </c>
      <c r="CP949" s="1350">
        <f t="shared" si="2667"/>
        <v>0</v>
      </c>
      <c r="CQ949" s="1350">
        <f t="shared" si="2667"/>
        <v>0</v>
      </c>
      <c r="CR949" s="1350">
        <f t="shared" si="2667"/>
        <v>0</v>
      </c>
      <c r="CS949" s="1349">
        <f t="shared" si="2667"/>
        <v>0</v>
      </c>
      <c r="CT949" s="1352">
        <f t="shared" si="2667"/>
        <v>0</v>
      </c>
      <c r="CU949" s="552">
        <f t="shared" si="2581"/>
        <v>0</v>
      </c>
      <c r="CV949" s="553">
        <f t="shared" si="2582"/>
        <v>0</v>
      </c>
      <c r="CW949" s="554">
        <f t="shared" si="2583"/>
        <v>0</v>
      </c>
      <c r="CX949" s="554">
        <f t="shared" si="2584"/>
        <v>0</v>
      </c>
      <c r="CY949" s="554">
        <f t="shared" si="2585"/>
        <v>0</v>
      </c>
      <c r="CZ949" s="554">
        <f t="shared" si="2586"/>
        <v>0</v>
      </c>
      <c r="DA949" s="554">
        <f t="shared" si="2587"/>
        <v>0</v>
      </c>
      <c r="DB949" s="555">
        <f t="shared" si="2588"/>
        <v>0</v>
      </c>
      <c r="DC949" s="555">
        <f t="shared" si="2589"/>
        <v>0</v>
      </c>
      <c r="DD949" s="555">
        <f t="shared" si="2590"/>
        <v>0</v>
      </c>
      <c r="DE949" s="554">
        <f t="shared" si="2591"/>
        <v>0</v>
      </c>
      <c r="DF949" s="554">
        <f t="shared" si="2592"/>
        <v>0</v>
      </c>
      <c r="DG949" s="554">
        <f t="shared" si="2593"/>
        <v>0</v>
      </c>
      <c r="DH949" s="554">
        <f t="shared" si="2594"/>
        <v>0</v>
      </c>
      <c r="DI949" s="554">
        <f t="shared" si="2595"/>
        <v>0</v>
      </c>
      <c r="DJ949" s="553">
        <f t="shared" si="2596"/>
        <v>0</v>
      </c>
      <c r="DK949" s="552">
        <f t="shared" si="2597"/>
        <v>0</v>
      </c>
      <c r="DL949" s="657">
        <f t="shared" si="2598"/>
        <v>17</v>
      </c>
      <c r="DM949" s="106">
        <f t="shared" si="2599"/>
        <v>17</v>
      </c>
      <c r="DN949" s="106">
        <f t="shared" si="2600"/>
        <v>17</v>
      </c>
      <c r="DO949" s="106">
        <f t="shared" si="2601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6">SUM(B393)</f>
        <v>0</v>
      </c>
      <c r="C950" s="805">
        <f t="shared" si="2676"/>
        <v>0</v>
      </c>
      <c r="D950" s="805">
        <f t="shared" si="2676"/>
        <v>0</v>
      </c>
      <c r="E950" s="805">
        <f t="shared" si="2676"/>
        <v>0</v>
      </c>
      <c r="F950" s="805">
        <f t="shared" si="2676"/>
        <v>750</v>
      </c>
      <c r="G950" s="805">
        <f t="shared" si="2676"/>
        <v>600</v>
      </c>
      <c r="H950" s="805">
        <f t="shared" si="2676"/>
        <v>0</v>
      </c>
      <c r="I950" s="805">
        <f t="shared" si="2676"/>
        <v>0</v>
      </c>
      <c r="J950" s="805">
        <f t="shared" si="2676"/>
        <v>0</v>
      </c>
      <c r="K950" s="805">
        <f t="shared" si="2676"/>
        <v>0</v>
      </c>
      <c r="L950" s="805">
        <f t="shared" si="2676"/>
        <v>0</v>
      </c>
      <c r="M950" s="805">
        <f t="shared" si="2676"/>
        <v>0</v>
      </c>
      <c r="N950" s="805">
        <f t="shared" si="2676"/>
        <v>0</v>
      </c>
      <c r="O950" s="805">
        <f t="shared" si="2676"/>
        <v>0</v>
      </c>
      <c r="P950" s="805">
        <f t="shared" si="2676"/>
        <v>0</v>
      </c>
      <c r="Q950" s="805">
        <f t="shared" si="2676"/>
        <v>0</v>
      </c>
      <c r="R950" s="805">
        <f t="shared" si="2676"/>
        <v>0</v>
      </c>
      <c r="S950" s="804"/>
      <c r="T950" s="805">
        <f t="shared" ref="T950:AJ950" si="2677">SUM(T393)</f>
        <v>0</v>
      </c>
      <c r="U950" s="805">
        <f t="shared" si="2677"/>
        <v>0</v>
      </c>
      <c r="V950" s="805">
        <f t="shared" si="2677"/>
        <v>600</v>
      </c>
      <c r="W950" s="805">
        <f t="shared" si="2677"/>
        <v>0</v>
      </c>
      <c r="X950" s="805">
        <f t="shared" si="2677"/>
        <v>750</v>
      </c>
      <c r="Y950" s="805">
        <f t="shared" si="2677"/>
        <v>0</v>
      </c>
      <c r="Z950" s="805">
        <f t="shared" si="2677"/>
        <v>0</v>
      </c>
      <c r="AA950" s="805">
        <f t="shared" si="2677"/>
        <v>0</v>
      </c>
      <c r="AB950" s="805">
        <f t="shared" si="2677"/>
        <v>0</v>
      </c>
      <c r="AC950" s="805">
        <f t="shared" si="2677"/>
        <v>0</v>
      </c>
      <c r="AD950" s="805">
        <f t="shared" si="2677"/>
        <v>0</v>
      </c>
      <c r="AE950" s="805">
        <f t="shared" si="2677"/>
        <v>0</v>
      </c>
      <c r="AF950" s="805">
        <f t="shared" si="2677"/>
        <v>0</v>
      </c>
      <c r="AG950" s="805">
        <f t="shared" si="2677"/>
        <v>0</v>
      </c>
      <c r="AH950" s="805">
        <f t="shared" si="2677"/>
        <v>0</v>
      </c>
      <c r="AI950" s="805">
        <f t="shared" si="2677"/>
        <v>0</v>
      </c>
      <c r="AJ950" s="805">
        <f t="shared" si="2677"/>
        <v>0</v>
      </c>
      <c r="AK950" s="804"/>
      <c r="AL950" s="805">
        <f t="shared" ref="AL950:BB950" si="2678">SUM(AL393)</f>
        <v>0</v>
      </c>
      <c r="AM950" s="805">
        <f t="shared" si="2678"/>
        <v>1575</v>
      </c>
      <c r="AN950" s="805">
        <f t="shared" si="2678"/>
        <v>499.86</v>
      </c>
      <c r="AO950" s="805">
        <f t="shared" si="2678"/>
        <v>1250</v>
      </c>
      <c r="AP950" s="805">
        <f t="shared" si="2678"/>
        <v>800</v>
      </c>
      <c r="AQ950" s="805">
        <f t="shared" si="2678"/>
        <v>0</v>
      </c>
      <c r="AR950" s="805">
        <f t="shared" si="2678"/>
        <v>2700</v>
      </c>
      <c r="AS950" s="805">
        <f t="shared" si="2678"/>
        <v>899.91000000000008</v>
      </c>
      <c r="AT950" s="805">
        <f t="shared" si="2678"/>
        <v>1650.0000000000002</v>
      </c>
      <c r="AU950" s="805">
        <f t="shared" si="2678"/>
        <v>0</v>
      </c>
      <c r="AV950" s="805">
        <f t="shared" si="2678"/>
        <v>0</v>
      </c>
      <c r="AW950" s="805">
        <f t="shared" si="2678"/>
        <v>0</v>
      </c>
      <c r="AX950" s="805">
        <f t="shared" si="2678"/>
        <v>0</v>
      </c>
      <c r="AY950" s="805">
        <f t="shared" si="2678"/>
        <v>0</v>
      </c>
      <c r="AZ950" s="805">
        <f t="shared" si="2678"/>
        <v>0</v>
      </c>
      <c r="BA950" s="805">
        <f t="shared" si="2678"/>
        <v>0</v>
      </c>
      <c r="BB950" s="805">
        <f t="shared" si="2678"/>
        <v>0</v>
      </c>
      <c r="BC950" s="804"/>
      <c r="BD950" s="805">
        <f t="shared" ref="BD950:BT950" si="2679">SUM(BD393)</f>
        <v>910</v>
      </c>
      <c r="BE950" s="805">
        <f t="shared" si="2679"/>
        <v>0</v>
      </c>
      <c r="BF950" s="805">
        <f t="shared" si="2679"/>
        <v>3000</v>
      </c>
      <c r="BG950" s="805">
        <f t="shared" si="2679"/>
        <v>804.99999999999989</v>
      </c>
      <c r="BH950" s="805">
        <f t="shared" si="2679"/>
        <v>180</v>
      </c>
      <c r="BI950" s="805">
        <f t="shared" si="2679"/>
        <v>4200</v>
      </c>
      <c r="BJ950" s="805">
        <f t="shared" si="2679"/>
        <v>24000</v>
      </c>
      <c r="BK950" s="805">
        <f t="shared" si="2679"/>
        <v>1890</v>
      </c>
      <c r="BL950" s="805">
        <f t="shared" si="2679"/>
        <v>1249.5999999999999</v>
      </c>
      <c r="BM950" s="805">
        <f t="shared" si="2679"/>
        <v>0</v>
      </c>
      <c r="BN950" s="805">
        <f t="shared" si="2679"/>
        <v>0</v>
      </c>
      <c r="BO950" s="805">
        <f t="shared" si="2679"/>
        <v>0</v>
      </c>
      <c r="BP950" s="805">
        <f t="shared" si="2679"/>
        <v>0</v>
      </c>
      <c r="BQ950" s="805">
        <f t="shared" si="2679"/>
        <v>0</v>
      </c>
      <c r="BR950" s="805">
        <f t="shared" si="2679"/>
        <v>0</v>
      </c>
      <c r="BS950" s="805">
        <f t="shared" si="2679"/>
        <v>0</v>
      </c>
      <c r="BT950" s="805">
        <f t="shared" si="2679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5"/>
        <v>40</v>
      </c>
      <c r="CA950" s="601">
        <f t="shared" si="2576"/>
        <v>40</v>
      </c>
      <c r="CB950" s="601">
        <f t="shared" si="2577"/>
        <v>444.98466666666667</v>
      </c>
      <c r="CC950" s="601">
        <f t="shared" si="2578"/>
        <v>815.63999999999987</v>
      </c>
      <c r="CD950" s="1348">
        <f t="shared" si="2606"/>
        <v>0</v>
      </c>
      <c r="CE950" s="1349">
        <f t="shared" si="2667"/>
        <v>0</v>
      </c>
      <c r="CF950" s="1350">
        <f t="shared" si="2667"/>
        <v>0</v>
      </c>
      <c r="CG950" s="1350">
        <f t="shared" si="2667"/>
        <v>0</v>
      </c>
      <c r="CH950" s="1350">
        <f t="shared" si="2667"/>
        <v>0</v>
      </c>
      <c r="CI950" s="1350">
        <f t="shared" si="2667"/>
        <v>0</v>
      </c>
      <c r="CJ950" s="1350">
        <f t="shared" si="2667"/>
        <v>0</v>
      </c>
      <c r="CK950" s="1351">
        <f t="shared" si="2667"/>
        <v>0</v>
      </c>
      <c r="CL950" s="1351">
        <f t="shared" si="2667"/>
        <v>0</v>
      </c>
      <c r="CM950" s="1351">
        <f t="shared" si="2667"/>
        <v>180</v>
      </c>
      <c r="CN950" s="1350">
        <f t="shared" si="2667"/>
        <v>804.99999999999989</v>
      </c>
      <c r="CO950" s="1350">
        <f t="shared" si="2667"/>
        <v>910</v>
      </c>
      <c r="CP950" s="1350">
        <f t="shared" si="2667"/>
        <v>1249.5999999999999</v>
      </c>
      <c r="CQ950" s="1350">
        <f t="shared" si="2667"/>
        <v>1890</v>
      </c>
      <c r="CR950" s="1350">
        <f t="shared" si="2667"/>
        <v>3000</v>
      </c>
      <c r="CS950" s="1349">
        <f t="shared" si="2667"/>
        <v>4200</v>
      </c>
      <c r="CT950" s="1352">
        <f t="shared" si="2667"/>
        <v>24000</v>
      </c>
      <c r="CU950" s="552">
        <f t="shared" si="2581"/>
        <v>0</v>
      </c>
      <c r="CV950" s="553">
        <f t="shared" si="2582"/>
        <v>0</v>
      </c>
      <c r="CW950" s="554">
        <f t="shared" si="2583"/>
        <v>0</v>
      </c>
      <c r="CX950" s="554">
        <f t="shared" si="2584"/>
        <v>0</v>
      </c>
      <c r="CY950" s="554">
        <f t="shared" si="2585"/>
        <v>0</v>
      </c>
      <c r="CZ950" s="554">
        <f t="shared" si="2586"/>
        <v>0</v>
      </c>
      <c r="DA950" s="554">
        <f t="shared" si="2587"/>
        <v>0</v>
      </c>
      <c r="DB950" s="555">
        <f t="shared" si="2588"/>
        <v>0</v>
      </c>
      <c r="DC950" s="555">
        <f t="shared" si="2589"/>
        <v>0</v>
      </c>
      <c r="DD950" s="555">
        <f t="shared" si="2590"/>
        <v>180</v>
      </c>
      <c r="DE950" s="554">
        <f t="shared" si="2591"/>
        <v>804.99999999999989</v>
      </c>
      <c r="DF950" s="554">
        <f t="shared" si="2592"/>
        <v>910</v>
      </c>
      <c r="DG950" s="554">
        <f t="shared" si="2593"/>
        <v>1249.5999999999999</v>
      </c>
      <c r="DH950" s="554">
        <f t="shared" si="2594"/>
        <v>1890</v>
      </c>
      <c r="DI950" s="554">
        <f t="shared" si="2595"/>
        <v>3000</v>
      </c>
      <c r="DJ950" s="553">
        <f t="shared" si="2596"/>
        <v>4200</v>
      </c>
      <c r="DK950" s="552">
        <f t="shared" si="2597"/>
        <v>24000</v>
      </c>
      <c r="DL950" s="657">
        <f t="shared" si="2598"/>
        <v>17</v>
      </c>
      <c r="DM950" s="106">
        <f t="shared" si="2599"/>
        <v>17</v>
      </c>
      <c r="DN950" s="106">
        <f t="shared" si="2600"/>
        <v>17</v>
      </c>
      <c r="DO950" s="106">
        <f t="shared" si="2601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0">SUM(B396)</f>
        <v>0</v>
      </c>
      <c r="C951" s="805">
        <f t="shared" si="2680"/>
        <v>0</v>
      </c>
      <c r="D951" s="805">
        <f t="shared" si="2680"/>
        <v>0</v>
      </c>
      <c r="E951" s="805">
        <f t="shared" si="2680"/>
        <v>0</v>
      </c>
      <c r="F951" s="805">
        <f t="shared" si="2680"/>
        <v>0</v>
      </c>
      <c r="G951" s="805">
        <f t="shared" si="2680"/>
        <v>0</v>
      </c>
      <c r="H951" s="805">
        <f t="shared" si="2680"/>
        <v>0</v>
      </c>
      <c r="I951" s="805">
        <f t="shared" si="2680"/>
        <v>0</v>
      </c>
      <c r="J951" s="805">
        <f t="shared" si="2680"/>
        <v>0</v>
      </c>
      <c r="K951" s="805">
        <f t="shared" si="2680"/>
        <v>0</v>
      </c>
      <c r="L951" s="805">
        <f t="shared" si="2680"/>
        <v>0</v>
      </c>
      <c r="M951" s="805">
        <f t="shared" si="2680"/>
        <v>0</v>
      </c>
      <c r="N951" s="805">
        <f t="shared" si="2680"/>
        <v>0</v>
      </c>
      <c r="O951" s="805">
        <f t="shared" si="2680"/>
        <v>0</v>
      </c>
      <c r="P951" s="805">
        <f t="shared" si="2680"/>
        <v>0</v>
      </c>
      <c r="Q951" s="805">
        <f t="shared" si="2680"/>
        <v>0</v>
      </c>
      <c r="R951" s="805">
        <f t="shared" si="2680"/>
        <v>0</v>
      </c>
      <c r="S951" s="804"/>
      <c r="T951" s="805">
        <f t="shared" ref="T951:AJ951" si="2681">SUM(T396)</f>
        <v>0</v>
      </c>
      <c r="U951" s="805">
        <f t="shared" si="2681"/>
        <v>0</v>
      </c>
      <c r="V951" s="805">
        <f t="shared" si="2681"/>
        <v>0</v>
      </c>
      <c r="W951" s="805">
        <f t="shared" si="2681"/>
        <v>0</v>
      </c>
      <c r="X951" s="805">
        <f t="shared" si="2681"/>
        <v>650</v>
      </c>
      <c r="Y951" s="805">
        <f t="shared" si="2681"/>
        <v>0</v>
      </c>
      <c r="Z951" s="805">
        <f t="shared" si="2681"/>
        <v>0</v>
      </c>
      <c r="AA951" s="805">
        <f t="shared" si="2681"/>
        <v>0</v>
      </c>
      <c r="AB951" s="805">
        <f t="shared" si="2681"/>
        <v>0</v>
      </c>
      <c r="AC951" s="805">
        <f t="shared" si="2681"/>
        <v>0</v>
      </c>
      <c r="AD951" s="805">
        <f t="shared" si="2681"/>
        <v>0</v>
      </c>
      <c r="AE951" s="805">
        <f t="shared" si="2681"/>
        <v>0</v>
      </c>
      <c r="AF951" s="805">
        <f t="shared" si="2681"/>
        <v>0</v>
      </c>
      <c r="AG951" s="805">
        <f t="shared" si="2681"/>
        <v>0</v>
      </c>
      <c r="AH951" s="805">
        <f t="shared" si="2681"/>
        <v>0</v>
      </c>
      <c r="AI951" s="805">
        <f t="shared" si="2681"/>
        <v>0</v>
      </c>
      <c r="AJ951" s="805">
        <f t="shared" si="2681"/>
        <v>0</v>
      </c>
      <c r="AK951" s="804"/>
      <c r="AL951" s="805">
        <f t="shared" ref="AL951:BB951" si="2682">SUM(AL396)</f>
        <v>0</v>
      </c>
      <c r="AM951" s="805">
        <f t="shared" si="2682"/>
        <v>599.85</v>
      </c>
      <c r="AN951" s="805">
        <f t="shared" si="2682"/>
        <v>0</v>
      </c>
      <c r="AO951" s="805">
        <f t="shared" si="2682"/>
        <v>0</v>
      </c>
      <c r="AP951" s="805">
        <f t="shared" si="2682"/>
        <v>0</v>
      </c>
      <c r="AQ951" s="805">
        <f t="shared" si="2682"/>
        <v>0</v>
      </c>
      <c r="AR951" s="805">
        <f t="shared" si="2682"/>
        <v>0</v>
      </c>
      <c r="AS951" s="805">
        <f t="shared" si="2682"/>
        <v>3000</v>
      </c>
      <c r="AT951" s="805">
        <f t="shared" si="2682"/>
        <v>0</v>
      </c>
      <c r="AU951" s="805">
        <f t="shared" si="2682"/>
        <v>0</v>
      </c>
      <c r="AV951" s="805">
        <f t="shared" si="2682"/>
        <v>0</v>
      </c>
      <c r="AW951" s="805">
        <f t="shared" si="2682"/>
        <v>0</v>
      </c>
      <c r="AX951" s="805">
        <f t="shared" si="2682"/>
        <v>0</v>
      </c>
      <c r="AY951" s="805">
        <f t="shared" si="2682"/>
        <v>0</v>
      </c>
      <c r="AZ951" s="805">
        <f t="shared" si="2682"/>
        <v>0</v>
      </c>
      <c r="BA951" s="805">
        <f t="shared" si="2682"/>
        <v>0</v>
      </c>
      <c r="BB951" s="805">
        <f t="shared" si="2682"/>
        <v>0</v>
      </c>
      <c r="BC951" s="804"/>
      <c r="BD951" s="805">
        <f t="shared" ref="BD951:BT951" si="2683">SUM(BD396)</f>
        <v>2600</v>
      </c>
      <c r="BE951" s="805">
        <f t="shared" si="2683"/>
        <v>0</v>
      </c>
      <c r="BF951" s="805">
        <f t="shared" si="2683"/>
        <v>0</v>
      </c>
      <c r="BG951" s="805">
        <f t="shared" si="2683"/>
        <v>0</v>
      </c>
      <c r="BH951" s="805">
        <f t="shared" si="2683"/>
        <v>0</v>
      </c>
      <c r="BI951" s="805">
        <f t="shared" si="2683"/>
        <v>0</v>
      </c>
      <c r="BJ951" s="805">
        <f t="shared" si="2683"/>
        <v>0</v>
      </c>
      <c r="BK951" s="805">
        <f t="shared" si="2683"/>
        <v>1400</v>
      </c>
      <c r="BL951" s="805">
        <f t="shared" si="2683"/>
        <v>0</v>
      </c>
      <c r="BM951" s="805">
        <f t="shared" si="2683"/>
        <v>0</v>
      </c>
      <c r="BN951" s="805">
        <f t="shared" si="2683"/>
        <v>0</v>
      </c>
      <c r="BO951" s="805">
        <f t="shared" si="2683"/>
        <v>0</v>
      </c>
      <c r="BP951" s="805">
        <f t="shared" si="2683"/>
        <v>0</v>
      </c>
      <c r="BQ951" s="805">
        <f t="shared" si="2683"/>
        <v>0</v>
      </c>
      <c r="BR951" s="805">
        <f t="shared" si="2683"/>
        <v>0</v>
      </c>
      <c r="BS951" s="805">
        <f t="shared" si="2683"/>
        <v>0</v>
      </c>
      <c r="BT951" s="805">
        <f t="shared" si="2683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5"/>
        <v>0</v>
      </c>
      <c r="CA951" s="601">
        <f t="shared" si="2576"/>
        <v>0</v>
      </c>
      <c r="CB951" s="601">
        <f t="shared" si="2577"/>
        <v>39.989999999999995</v>
      </c>
      <c r="CC951" s="601">
        <f t="shared" si="2578"/>
        <v>93.333333333333329</v>
      </c>
      <c r="CD951" s="1348">
        <f t="shared" si="2606"/>
        <v>0</v>
      </c>
      <c r="CE951" s="1349">
        <f t="shared" si="2667"/>
        <v>0</v>
      </c>
      <c r="CF951" s="1350">
        <f t="shared" si="2667"/>
        <v>0</v>
      </c>
      <c r="CG951" s="1350">
        <f t="shared" si="2667"/>
        <v>0</v>
      </c>
      <c r="CH951" s="1350">
        <f t="shared" si="2667"/>
        <v>0</v>
      </c>
      <c r="CI951" s="1350">
        <f t="shared" si="2667"/>
        <v>0</v>
      </c>
      <c r="CJ951" s="1350">
        <f t="shared" si="2667"/>
        <v>0</v>
      </c>
      <c r="CK951" s="1351">
        <f t="shared" si="2667"/>
        <v>0</v>
      </c>
      <c r="CL951" s="1351">
        <f t="shared" si="2667"/>
        <v>0</v>
      </c>
      <c r="CM951" s="1351">
        <f t="shared" si="2667"/>
        <v>0</v>
      </c>
      <c r="CN951" s="1350">
        <f t="shared" si="2667"/>
        <v>0</v>
      </c>
      <c r="CO951" s="1350">
        <f t="shared" si="2667"/>
        <v>0</v>
      </c>
      <c r="CP951" s="1350">
        <f t="shared" si="2667"/>
        <v>0</v>
      </c>
      <c r="CQ951" s="1350">
        <f t="shared" si="2667"/>
        <v>0</v>
      </c>
      <c r="CR951" s="1350">
        <f t="shared" si="2667"/>
        <v>0</v>
      </c>
      <c r="CS951" s="1349">
        <f t="shared" si="2667"/>
        <v>1400</v>
      </c>
      <c r="CT951" s="1352">
        <f t="shared" si="2667"/>
        <v>2600</v>
      </c>
      <c r="CU951" s="552">
        <f t="shared" si="2581"/>
        <v>0</v>
      </c>
      <c r="CV951" s="553">
        <f t="shared" si="2582"/>
        <v>0</v>
      </c>
      <c r="CW951" s="554">
        <f t="shared" si="2583"/>
        <v>0</v>
      </c>
      <c r="CX951" s="554">
        <f t="shared" si="2584"/>
        <v>0</v>
      </c>
      <c r="CY951" s="554">
        <f t="shared" si="2585"/>
        <v>0</v>
      </c>
      <c r="CZ951" s="554">
        <f t="shared" si="2586"/>
        <v>0</v>
      </c>
      <c r="DA951" s="554">
        <f t="shared" si="2587"/>
        <v>0</v>
      </c>
      <c r="DB951" s="555">
        <f t="shared" si="2588"/>
        <v>0</v>
      </c>
      <c r="DC951" s="555">
        <f t="shared" si="2589"/>
        <v>0</v>
      </c>
      <c r="DD951" s="555">
        <f t="shared" si="2590"/>
        <v>0</v>
      </c>
      <c r="DE951" s="554">
        <f t="shared" si="2591"/>
        <v>0</v>
      </c>
      <c r="DF951" s="554">
        <f t="shared" si="2592"/>
        <v>0</v>
      </c>
      <c r="DG951" s="554">
        <f t="shared" si="2593"/>
        <v>0</v>
      </c>
      <c r="DH951" s="554">
        <f t="shared" si="2594"/>
        <v>0</v>
      </c>
      <c r="DI951" s="554">
        <f t="shared" si="2595"/>
        <v>0</v>
      </c>
      <c r="DJ951" s="553">
        <f t="shared" si="2596"/>
        <v>1400</v>
      </c>
      <c r="DK951" s="552">
        <f t="shared" si="2597"/>
        <v>2600</v>
      </c>
      <c r="DL951" s="657">
        <f t="shared" si="2598"/>
        <v>17</v>
      </c>
      <c r="DM951" s="106">
        <f t="shared" si="2599"/>
        <v>17</v>
      </c>
      <c r="DN951" s="106">
        <f t="shared" si="2600"/>
        <v>17</v>
      </c>
      <c r="DO951" s="106">
        <f t="shared" si="2601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4">SUM(B399)</f>
        <v>0</v>
      </c>
      <c r="C952" s="805">
        <f t="shared" si="2684"/>
        <v>0</v>
      </c>
      <c r="D952" s="805">
        <f t="shared" si="2684"/>
        <v>0</v>
      </c>
      <c r="E952" s="805">
        <f t="shared" si="2684"/>
        <v>0</v>
      </c>
      <c r="F952" s="805">
        <f t="shared" si="2684"/>
        <v>0</v>
      </c>
      <c r="G952" s="805">
        <f t="shared" si="2684"/>
        <v>0</v>
      </c>
      <c r="H952" s="805">
        <f t="shared" si="2684"/>
        <v>0</v>
      </c>
      <c r="I952" s="805">
        <f t="shared" si="2684"/>
        <v>0</v>
      </c>
      <c r="J952" s="805">
        <f t="shared" si="2684"/>
        <v>0</v>
      </c>
      <c r="K952" s="805">
        <f t="shared" si="2684"/>
        <v>0</v>
      </c>
      <c r="L952" s="805">
        <f t="shared" si="2684"/>
        <v>0</v>
      </c>
      <c r="M952" s="805">
        <f t="shared" si="2684"/>
        <v>0</v>
      </c>
      <c r="N952" s="805">
        <f t="shared" si="2684"/>
        <v>0</v>
      </c>
      <c r="O952" s="805">
        <f t="shared" si="2684"/>
        <v>0</v>
      </c>
      <c r="P952" s="805">
        <f t="shared" si="2684"/>
        <v>0</v>
      </c>
      <c r="Q952" s="805">
        <f t="shared" si="2684"/>
        <v>0</v>
      </c>
      <c r="R952" s="805">
        <f t="shared" si="2684"/>
        <v>0</v>
      </c>
      <c r="S952" s="804"/>
      <c r="T952" s="805">
        <f t="shared" ref="T952:AJ952" si="2685">SUM(T399)</f>
        <v>0</v>
      </c>
      <c r="U952" s="805">
        <f t="shared" si="2685"/>
        <v>0</v>
      </c>
      <c r="V952" s="805">
        <f t="shared" si="2685"/>
        <v>0</v>
      </c>
      <c r="W952" s="805">
        <f t="shared" si="2685"/>
        <v>0</v>
      </c>
      <c r="X952" s="805">
        <f t="shared" si="2685"/>
        <v>249.89999999999998</v>
      </c>
      <c r="Y952" s="805">
        <f t="shared" si="2685"/>
        <v>0</v>
      </c>
      <c r="Z952" s="805">
        <f t="shared" si="2685"/>
        <v>0</v>
      </c>
      <c r="AA952" s="805">
        <f t="shared" si="2685"/>
        <v>0</v>
      </c>
      <c r="AB952" s="805">
        <f t="shared" si="2685"/>
        <v>0</v>
      </c>
      <c r="AC952" s="805">
        <f t="shared" si="2685"/>
        <v>0</v>
      </c>
      <c r="AD952" s="805">
        <f t="shared" si="2685"/>
        <v>0</v>
      </c>
      <c r="AE952" s="805">
        <f t="shared" si="2685"/>
        <v>0</v>
      </c>
      <c r="AF952" s="805">
        <f t="shared" si="2685"/>
        <v>0</v>
      </c>
      <c r="AG952" s="805">
        <f t="shared" si="2685"/>
        <v>0</v>
      </c>
      <c r="AH952" s="805">
        <f t="shared" si="2685"/>
        <v>0</v>
      </c>
      <c r="AI952" s="805">
        <f t="shared" si="2685"/>
        <v>0</v>
      </c>
      <c r="AJ952" s="805">
        <f t="shared" si="2685"/>
        <v>0</v>
      </c>
      <c r="AK952" s="804"/>
      <c r="AL952" s="805">
        <f t="shared" ref="AL952:BB952" si="2686">SUM(AL399)</f>
        <v>0</v>
      </c>
      <c r="AM952" s="805">
        <f t="shared" si="2686"/>
        <v>0</v>
      </c>
      <c r="AN952" s="805">
        <f t="shared" si="2686"/>
        <v>0</v>
      </c>
      <c r="AO952" s="805">
        <f t="shared" si="2686"/>
        <v>0</v>
      </c>
      <c r="AP952" s="805">
        <f t="shared" si="2686"/>
        <v>0</v>
      </c>
      <c r="AQ952" s="805">
        <f t="shared" si="2686"/>
        <v>0</v>
      </c>
      <c r="AR952" s="805">
        <f t="shared" si="2686"/>
        <v>0</v>
      </c>
      <c r="AS952" s="805">
        <f t="shared" si="2686"/>
        <v>1950</v>
      </c>
      <c r="AT952" s="805">
        <f t="shared" si="2686"/>
        <v>0</v>
      </c>
      <c r="AU952" s="805">
        <f t="shared" si="2686"/>
        <v>0</v>
      </c>
      <c r="AV952" s="805">
        <f t="shared" si="2686"/>
        <v>0</v>
      </c>
      <c r="AW952" s="805">
        <f t="shared" si="2686"/>
        <v>0</v>
      </c>
      <c r="AX952" s="805">
        <f t="shared" si="2686"/>
        <v>0</v>
      </c>
      <c r="AY952" s="805">
        <f t="shared" si="2686"/>
        <v>0</v>
      </c>
      <c r="AZ952" s="805">
        <f t="shared" si="2686"/>
        <v>0</v>
      </c>
      <c r="BA952" s="805">
        <f t="shared" si="2686"/>
        <v>0</v>
      </c>
      <c r="BB952" s="805">
        <f t="shared" si="2686"/>
        <v>0</v>
      </c>
      <c r="BC952" s="804"/>
      <c r="BD952" s="805">
        <f t="shared" ref="BD952:BT952" si="2687">SUM(BD399)</f>
        <v>0</v>
      </c>
      <c r="BE952" s="805">
        <f t="shared" si="2687"/>
        <v>0</v>
      </c>
      <c r="BF952" s="805">
        <f t="shared" si="2687"/>
        <v>0</v>
      </c>
      <c r="BG952" s="805">
        <f t="shared" si="2687"/>
        <v>0</v>
      </c>
      <c r="BH952" s="805">
        <f t="shared" si="2687"/>
        <v>0</v>
      </c>
      <c r="BI952" s="805">
        <f t="shared" si="2687"/>
        <v>0</v>
      </c>
      <c r="BJ952" s="805">
        <f t="shared" si="2687"/>
        <v>0</v>
      </c>
      <c r="BK952" s="805">
        <f t="shared" si="2687"/>
        <v>850.30000000000007</v>
      </c>
      <c r="BL952" s="805">
        <f t="shared" si="2687"/>
        <v>0</v>
      </c>
      <c r="BM952" s="805">
        <f t="shared" si="2687"/>
        <v>0</v>
      </c>
      <c r="BN952" s="805">
        <f t="shared" si="2687"/>
        <v>0</v>
      </c>
      <c r="BO952" s="805">
        <f t="shared" si="2687"/>
        <v>0</v>
      </c>
      <c r="BP952" s="805">
        <f t="shared" si="2687"/>
        <v>0</v>
      </c>
      <c r="BQ952" s="805">
        <f t="shared" si="2687"/>
        <v>0</v>
      </c>
      <c r="BR952" s="805">
        <f t="shared" si="2687"/>
        <v>0</v>
      </c>
      <c r="BS952" s="805">
        <f t="shared" si="2687"/>
        <v>0</v>
      </c>
      <c r="BT952" s="805">
        <f t="shared" si="2687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5"/>
        <v>0</v>
      </c>
      <c r="CA952" s="601">
        <f t="shared" si="2576"/>
        <v>0</v>
      </c>
      <c r="CB952" s="601">
        <f t="shared" si="2577"/>
        <v>0</v>
      </c>
      <c r="CC952" s="601">
        <f t="shared" si="2578"/>
        <v>0</v>
      </c>
      <c r="CD952" s="1348">
        <f t="shared" si="2606"/>
        <v>0</v>
      </c>
      <c r="CE952" s="1349">
        <f t="shared" si="2667"/>
        <v>0</v>
      </c>
      <c r="CF952" s="1350">
        <f t="shared" si="2667"/>
        <v>0</v>
      </c>
      <c r="CG952" s="1350">
        <f t="shared" si="2667"/>
        <v>0</v>
      </c>
      <c r="CH952" s="1350">
        <f t="shared" si="2667"/>
        <v>0</v>
      </c>
      <c r="CI952" s="1350">
        <f t="shared" si="2667"/>
        <v>0</v>
      </c>
      <c r="CJ952" s="1350">
        <f t="shared" si="2667"/>
        <v>0</v>
      </c>
      <c r="CK952" s="1351">
        <f t="shared" si="2667"/>
        <v>0</v>
      </c>
      <c r="CL952" s="1351">
        <f t="shared" si="2667"/>
        <v>0</v>
      </c>
      <c r="CM952" s="1351">
        <f t="shared" si="2667"/>
        <v>0</v>
      </c>
      <c r="CN952" s="1350">
        <f t="shared" si="2667"/>
        <v>0</v>
      </c>
      <c r="CO952" s="1350">
        <f t="shared" si="2667"/>
        <v>0</v>
      </c>
      <c r="CP952" s="1350">
        <f t="shared" si="2667"/>
        <v>0</v>
      </c>
      <c r="CQ952" s="1350">
        <f t="shared" si="2667"/>
        <v>0</v>
      </c>
      <c r="CR952" s="1350">
        <f t="shared" si="2667"/>
        <v>0</v>
      </c>
      <c r="CS952" s="1349">
        <f t="shared" si="2667"/>
        <v>0</v>
      </c>
      <c r="CT952" s="1352">
        <f t="shared" si="2667"/>
        <v>850.30000000000007</v>
      </c>
      <c r="CU952" s="552">
        <f t="shared" si="2581"/>
        <v>0</v>
      </c>
      <c r="CV952" s="553">
        <f t="shared" si="2582"/>
        <v>0</v>
      </c>
      <c r="CW952" s="554">
        <f t="shared" si="2583"/>
        <v>0</v>
      </c>
      <c r="CX952" s="554">
        <f t="shared" si="2584"/>
        <v>0</v>
      </c>
      <c r="CY952" s="554">
        <f t="shared" si="2585"/>
        <v>0</v>
      </c>
      <c r="CZ952" s="554">
        <f t="shared" si="2586"/>
        <v>0</v>
      </c>
      <c r="DA952" s="554">
        <f t="shared" si="2587"/>
        <v>0</v>
      </c>
      <c r="DB952" s="555">
        <f t="shared" si="2588"/>
        <v>0</v>
      </c>
      <c r="DC952" s="555">
        <f t="shared" si="2589"/>
        <v>0</v>
      </c>
      <c r="DD952" s="555">
        <f t="shared" si="2590"/>
        <v>0</v>
      </c>
      <c r="DE952" s="554">
        <f t="shared" si="2591"/>
        <v>0</v>
      </c>
      <c r="DF952" s="554">
        <f t="shared" si="2592"/>
        <v>0</v>
      </c>
      <c r="DG952" s="554">
        <f t="shared" si="2593"/>
        <v>0</v>
      </c>
      <c r="DH952" s="554">
        <f t="shared" si="2594"/>
        <v>0</v>
      </c>
      <c r="DI952" s="554">
        <f t="shared" si="2595"/>
        <v>0</v>
      </c>
      <c r="DJ952" s="553">
        <f t="shared" si="2596"/>
        <v>0</v>
      </c>
      <c r="DK952" s="552">
        <f t="shared" si="2597"/>
        <v>850.30000000000007</v>
      </c>
      <c r="DL952" s="657">
        <f t="shared" si="2598"/>
        <v>17</v>
      </c>
      <c r="DM952" s="106">
        <f t="shared" si="2599"/>
        <v>17</v>
      </c>
      <c r="DN952" s="106">
        <f t="shared" si="2600"/>
        <v>17</v>
      </c>
      <c r="DO952" s="106">
        <f t="shared" si="2601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88">SUM(B402)</f>
        <v>0</v>
      </c>
      <c r="C953" s="805">
        <f t="shared" si="2688"/>
        <v>0</v>
      </c>
      <c r="D953" s="805">
        <f t="shared" si="2688"/>
        <v>0</v>
      </c>
      <c r="E953" s="805">
        <f t="shared" si="2688"/>
        <v>0</v>
      </c>
      <c r="F953" s="805">
        <f t="shared" si="2688"/>
        <v>0</v>
      </c>
      <c r="G953" s="805">
        <f t="shared" si="2688"/>
        <v>0</v>
      </c>
      <c r="H953" s="805">
        <f t="shared" si="2688"/>
        <v>0</v>
      </c>
      <c r="I953" s="805">
        <f t="shared" si="2688"/>
        <v>0</v>
      </c>
      <c r="J953" s="805">
        <f t="shared" si="2688"/>
        <v>0</v>
      </c>
      <c r="K953" s="805">
        <f t="shared" si="2688"/>
        <v>0</v>
      </c>
      <c r="L953" s="805">
        <f t="shared" si="2688"/>
        <v>0</v>
      </c>
      <c r="M953" s="805">
        <f t="shared" si="2688"/>
        <v>0</v>
      </c>
      <c r="N953" s="805">
        <f t="shared" si="2688"/>
        <v>0</v>
      </c>
      <c r="O953" s="805">
        <f t="shared" si="2688"/>
        <v>0</v>
      </c>
      <c r="P953" s="805">
        <f t="shared" si="2688"/>
        <v>0</v>
      </c>
      <c r="Q953" s="805">
        <f t="shared" si="2688"/>
        <v>0</v>
      </c>
      <c r="R953" s="805">
        <f t="shared" si="2688"/>
        <v>0</v>
      </c>
      <c r="S953" s="804"/>
      <c r="T953" s="805">
        <f t="shared" ref="T953:AJ953" si="2689">SUM(T402)</f>
        <v>0</v>
      </c>
      <c r="U953" s="805">
        <f t="shared" si="2689"/>
        <v>0</v>
      </c>
      <c r="V953" s="805">
        <f t="shared" si="2689"/>
        <v>0</v>
      </c>
      <c r="W953" s="805">
        <f t="shared" si="2689"/>
        <v>0</v>
      </c>
      <c r="X953" s="805">
        <f t="shared" si="2689"/>
        <v>0</v>
      </c>
      <c r="Y953" s="805">
        <f t="shared" si="2689"/>
        <v>0</v>
      </c>
      <c r="Z953" s="805">
        <f t="shared" si="2689"/>
        <v>0</v>
      </c>
      <c r="AA953" s="805">
        <f t="shared" si="2689"/>
        <v>0</v>
      </c>
      <c r="AB953" s="805">
        <f t="shared" si="2689"/>
        <v>0</v>
      </c>
      <c r="AC953" s="805">
        <f t="shared" si="2689"/>
        <v>0</v>
      </c>
      <c r="AD953" s="805">
        <f t="shared" si="2689"/>
        <v>0</v>
      </c>
      <c r="AE953" s="805">
        <f t="shared" si="2689"/>
        <v>0</v>
      </c>
      <c r="AF953" s="805">
        <f t="shared" si="2689"/>
        <v>0</v>
      </c>
      <c r="AG953" s="805">
        <f t="shared" si="2689"/>
        <v>0</v>
      </c>
      <c r="AH953" s="805">
        <f t="shared" si="2689"/>
        <v>0</v>
      </c>
      <c r="AI953" s="805">
        <f t="shared" si="2689"/>
        <v>0</v>
      </c>
      <c r="AJ953" s="805">
        <f t="shared" si="2689"/>
        <v>0</v>
      </c>
      <c r="AK953" s="804"/>
      <c r="AL953" s="805">
        <f t="shared" ref="AL953:BB953" si="2690">SUM(AL402)</f>
        <v>0</v>
      </c>
      <c r="AM953" s="805">
        <f t="shared" si="2690"/>
        <v>0</v>
      </c>
      <c r="AN953" s="805">
        <f t="shared" si="2690"/>
        <v>0</v>
      </c>
      <c r="AO953" s="805">
        <f t="shared" si="2690"/>
        <v>0</v>
      </c>
      <c r="AP953" s="805">
        <f t="shared" si="2690"/>
        <v>0</v>
      </c>
      <c r="AQ953" s="805">
        <f t="shared" si="2690"/>
        <v>0</v>
      </c>
      <c r="AR953" s="805">
        <f t="shared" si="2690"/>
        <v>0</v>
      </c>
      <c r="AS953" s="805">
        <f t="shared" si="2690"/>
        <v>0</v>
      </c>
      <c r="AT953" s="805">
        <f t="shared" si="2690"/>
        <v>0</v>
      </c>
      <c r="AU953" s="805">
        <f t="shared" si="2690"/>
        <v>0</v>
      </c>
      <c r="AV953" s="805">
        <f t="shared" si="2690"/>
        <v>0</v>
      </c>
      <c r="AW953" s="805">
        <f t="shared" si="2690"/>
        <v>0</v>
      </c>
      <c r="AX953" s="805">
        <f t="shared" si="2690"/>
        <v>0</v>
      </c>
      <c r="AY953" s="805">
        <f t="shared" si="2690"/>
        <v>0</v>
      </c>
      <c r="AZ953" s="805">
        <f t="shared" si="2690"/>
        <v>0</v>
      </c>
      <c r="BA953" s="805">
        <f t="shared" si="2690"/>
        <v>0</v>
      </c>
      <c r="BB953" s="805">
        <f t="shared" si="2690"/>
        <v>0</v>
      </c>
      <c r="BC953" s="804"/>
      <c r="BD953" s="805">
        <f t="shared" ref="BD953:BT953" si="2691">SUM(BD402)</f>
        <v>0</v>
      </c>
      <c r="BE953" s="805">
        <f t="shared" si="2691"/>
        <v>0</v>
      </c>
      <c r="BF953" s="805">
        <f t="shared" si="2691"/>
        <v>0</v>
      </c>
      <c r="BG953" s="805">
        <f t="shared" si="2691"/>
        <v>0</v>
      </c>
      <c r="BH953" s="805">
        <f t="shared" si="2691"/>
        <v>0</v>
      </c>
      <c r="BI953" s="805">
        <f t="shared" si="2691"/>
        <v>0</v>
      </c>
      <c r="BJ953" s="805">
        <f t="shared" si="2691"/>
        <v>0</v>
      </c>
      <c r="BK953" s="805">
        <f t="shared" si="2691"/>
        <v>0</v>
      </c>
      <c r="BL953" s="805">
        <f t="shared" si="2691"/>
        <v>0</v>
      </c>
      <c r="BM953" s="805">
        <f t="shared" si="2691"/>
        <v>0</v>
      </c>
      <c r="BN953" s="805">
        <f t="shared" si="2691"/>
        <v>0</v>
      </c>
      <c r="BO953" s="805">
        <f t="shared" si="2691"/>
        <v>0</v>
      </c>
      <c r="BP953" s="805">
        <f t="shared" si="2691"/>
        <v>0</v>
      </c>
      <c r="BQ953" s="805">
        <f t="shared" si="2691"/>
        <v>0</v>
      </c>
      <c r="BR953" s="805">
        <f t="shared" si="2691"/>
        <v>0</v>
      </c>
      <c r="BS953" s="805">
        <f t="shared" si="2691"/>
        <v>0</v>
      </c>
      <c r="BT953" s="805">
        <f t="shared" si="2691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5"/>
        <v>0</v>
      </c>
      <c r="CA953" s="601">
        <f t="shared" si="2576"/>
        <v>0</v>
      </c>
      <c r="CB953" s="601">
        <f t="shared" si="2577"/>
        <v>0</v>
      </c>
      <c r="CC953" s="601">
        <f t="shared" si="2578"/>
        <v>0</v>
      </c>
      <c r="CD953" s="1348">
        <f t="shared" si="2606"/>
        <v>0</v>
      </c>
      <c r="CE953" s="1349">
        <f t="shared" si="2667"/>
        <v>0</v>
      </c>
      <c r="CF953" s="1350">
        <f t="shared" si="2667"/>
        <v>0</v>
      </c>
      <c r="CG953" s="1350">
        <f t="shared" si="2667"/>
        <v>0</v>
      </c>
      <c r="CH953" s="1350">
        <f t="shared" si="2667"/>
        <v>0</v>
      </c>
      <c r="CI953" s="1350">
        <f t="shared" si="2667"/>
        <v>0</v>
      </c>
      <c r="CJ953" s="1350">
        <f t="shared" si="2667"/>
        <v>0</v>
      </c>
      <c r="CK953" s="1351">
        <f t="shared" si="2667"/>
        <v>0</v>
      </c>
      <c r="CL953" s="1351">
        <f t="shared" si="2667"/>
        <v>0</v>
      </c>
      <c r="CM953" s="1351">
        <f t="shared" si="2667"/>
        <v>0</v>
      </c>
      <c r="CN953" s="1350">
        <f t="shared" si="2667"/>
        <v>0</v>
      </c>
      <c r="CO953" s="1350">
        <f t="shared" si="2667"/>
        <v>0</v>
      </c>
      <c r="CP953" s="1350">
        <f t="shared" si="2667"/>
        <v>0</v>
      </c>
      <c r="CQ953" s="1350">
        <f t="shared" si="2667"/>
        <v>0</v>
      </c>
      <c r="CR953" s="1350">
        <f t="shared" si="2667"/>
        <v>0</v>
      </c>
      <c r="CS953" s="1349">
        <f t="shared" si="2667"/>
        <v>0</v>
      </c>
      <c r="CT953" s="1352">
        <f t="shared" si="2667"/>
        <v>0</v>
      </c>
      <c r="CU953" s="552">
        <f t="shared" si="2581"/>
        <v>0</v>
      </c>
      <c r="CV953" s="553">
        <f t="shared" si="2582"/>
        <v>0</v>
      </c>
      <c r="CW953" s="554">
        <f t="shared" si="2583"/>
        <v>0</v>
      </c>
      <c r="CX953" s="554">
        <f t="shared" si="2584"/>
        <v>0</v>
      </c>
      <c r="CY953" s="554">
        <f t="shared" si="2585"/>
        <v>0</v>
      </c>
      <c r="CZ953" s="554">
        <f t="shared" si="2586"/>
        <v>0</v>
      </c>
      <c r="DA953" s="554">
        <f t="shared" si="2587"/>
        <v>0</v>
      </c>
      <c r="DB953" s="555">
        <f t="shared" si="2588"/>
        <v>0</v>
      </c>
      <c r="DC953" s="555">
        <f t="shared" si="2589"/>
        <v>0</v>
      </c>
      <c r="DD953" s="555">
        <f t="shared" si="2590"/>
        <v>0</v>
      </c>
      <c r="DE953" s="554">
        <f t="shared" si="2591"/>
        <v>0</v>
      </c>
      <c r="DF953" s="554">
        <f t="shared" si="2592"/>
        <v>0</v>
      </c>
      <c r="DG953" s="554">
        <f t="shared" si="2593"/>
        <v>0</v>
      </c>
      <c r="DH953" s="554">
        <f t="shared" si="2594"/>
        <v>0</v>
      </c>
      <c r="DI953" s="554">
        <f t="shared" si="2595"/>
        <v>0</v>
      </c>
      <c r="DJ953" s="553">
        <f t="shared" si="2596"/>
        <v>0</v>
      </c>
      <c r="DK953" s="552">
        <f t="shared" si="2597"/>
        <v>0</v>
      </c>
      <c r="DL953" s="657">
        <f t="shared" si="2598"/>
        <v>17</v>
      </c>
      <c r="DM953" s="106">
        <f t="shared" si="2599"/>
        <v>17</v>
      </c>
      <c r="DN953" s="106">
        <f t="shared" si="2600"/>
        <v>17</v>
      </c>
      <c r="DO953" s="106">
        <f t="shared" si="2601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2">SUM(B405)</f>
        <v>0</v>
      </c>
      <c r="C954" s="805">
        <f t="shared" si="2692"/>
        <v>0</v>
      </c>
      <c r="D954" s="805">
        <f t="shared" si="2692"/>
        <v>0</v>
      </c>
      <c r="E954" s="805">
        <f t="shared" si="2692"/>
        <v>0</v>
      </c>
      <c r="F954" s="805">
        <f t="shared" si="2692"/>
        <v>0</v>
      </c>
      <c r="G954" s="805">
        <f t="shared" si="2692"/>
        <v>0</v>
      </c>
      <c r="H954" s="805">
        <f t="shared" si="2692"/>
        <v>0</v>
      </c>
      <c r="I954" s="805">
        <f t="shared" si="2692"/>
        <v>0</v>
      </c>
      <c r="J954" s="805">
        <f t="shared" si="2692"/>
        <v>0</v>
      </c>
      <c r="K954" s="805">
        <f t="shared" si="2692"/>
        <v>0</v>
      </c>
      <c r="L954" s="805">
        <f t="shared" si="2692"/>
        <v>0</v>
      </c>
      <c r="M954" s="805">
        <f t="shared" si="2692"/>
        <v>0</v>
      </c>
      <c r="N954" s="805">
        <f t="shared" si="2692"/>
        <v>0</v>
      </c>
      <c r="O954" s="805">
        <f t="shared" si="2692"/>
        <v>0</v>
      </c>
      <c r="P954" s="805">
        <f t="shared" si="2692"/>
        <v>0</v>
      </c>
      <c r="Q954" s="805">
        <f t="shared" si="2692"/>
        <v>0</v>
      </c>
      <c r="R954" s="805">
        <f t="shared" si="2692"/>
        <v>0</v>
      </c>
      <c r="S954" s="804"/>
      <c r="T954" s="805">
        <f t="shared" ref="T954:AJ954" si="2693">SUM(T405)</f>
        <v>0</v>
      </c>
      <c r="U954" s="805">
        <f t="shared" si="2693"/>
        <v>0</v>
      </c>
      <c r="V954" s="805">
        <f t="shared" si="2693"/>
        <v>0</v>
      </c>
      <c r="W954" s="805">
        <f t="shared" si="2693"/>
        <v>0</v>
      </c>
      <c r="X954" s="805">
        <f t="shared" si="2693"/>
        <v>0</v>
      </c>
      <c r="Y954" s="805">
        <f t="shared" si="2693"/>
        <v>0</v>
      </c>
      <c r="Z954" s="805">
        <f t="shared" si="2693"/>
        <v>0</v>
      </c>
      <c r="AA954" s="805">
        <f t="shared" si="2693"/>
        <v>0</v>
      </c>
      <c r="AB954" s="805">
        <f t="shared" si="2693"/>
        <v>0</v>
      </c>
      <c r="AC954" s="805">
        <f t="shared" si="2693"/>
        <v>0</v>
      </c>
      <c r="AD954" s="805">
        <f t="shared" si="2693"/>
        <v>0</v>
      </c>
      <c r="AE954" s="805">
        <f t="shared" si="2693"/>
        <v>0</v>
      </c>
      <c r="AF954" s="805">
        <f t="shared" si="2693"/>
        <v>0</v>
      </c>
      <c r="AG954" s="805">
        <f t="shared" si="2693"/>
        <v>0</v>
      </c>
      <c r="AH954" s="805">
        <f t="shared" si="2693"/>
        <v>0</v>
      </c>
      <c r="AI954" s="805">
        <f t="shared" si="2693"/>
        <v>0</v>
      </c>
      <c r="AJ954" s="805">
        <f t="shared" si="2693"/>
        <v>0</v>
      </c>
      <c r="AK954" s="804"/>
      <c r="AL954" s="805">
        <f t="shared" ref="AL954:BB954" si="2694">SUM(AL405)</f>
        <v>0</v>
      </c>
      <c r="AM954" s="805">
        <f t="shared" si="2694"/>
        <v>0</v>
      </c>
      <c r="AN954" s="805">
        <f t="shared" si="2694"/>
        <v>0</v>
      </c>
      <c r="AO954" s="805">
        <f t="shared" si="2694"/>
        <v>0</v>
      </c>
      <c r="AP954" s="805">
        <f t="shared" si="2694"/>
        <v>0</v>
      </c>
      <c r="AQ954" s="805">
        <f t="shared" si="2694"/>
        <v>0</v>
      </c>
      <c r="AR954" s="805">
        <f t="shared" si="2694"/>
        <v>0</v>
      </c>
      <c r="AS954" s="805">
        <f t="shared" si="2694"/>
        <v>0</v>
      </c>
      <c r="AT954" s="805">
        <f t="shared" si="2694"/>
        <v>0</v>
      </c>
      <c r="AU954" s="805">
        <f t="shared" si="2694"/>
        <v>0</v>
      </c>
      <c r="AV954" s="805">
        <f t="shared" si="2694"/>
        <v>0</v>
      </c>
      <c r="AW954" s="805">
        <f t="shared" si="2694"/>
        <v>0</v>
      </c>
      <c r="AX954" s="805">
        <f t="shared" si="2694"/>
        <v>0</v>
      </c>
      <c r="AY954" s="805">
        <f t="shared" si="2694"/>
        <v>0</v>
      </c>
      <c r="AZ954" s="805">
        <f t="shared" si="2694"/>
        <v>0</v>
      </c>
      <c r="BA954" s="805">
        <f t="shared" si="2694"/>
        <v>0</v>
      </c>
      <c r="BB954" s="805">
        <f t="shared" si="2694"/>
        <v>0</v>
      </c>
      <c r="BC954" s="804"/>
      <c r="BD954" s="805">
        <f t="shared" ref="BD954:BT954" si="2695">SUM(BD405)</f>
        <v>0</v>
      </c>
      <c r="BE954" s="805">
        <f t="shared" si="2695"/>
        <v>0</v>
      </c>
      <c r="BF954" s="805">
        <f t="shared" si="2695"/>
        <v>0</v>
      </c>
      <c r="BG954" s="805">
        <f t="shared" si="2695"/>
        <v>0</v>
      </c>
      <c r="BH954" s="805">
        <f t="shared" si="2695"/>
        <v>0</v>
      </c>
      <c r="BI954" s="805">
        <f t="shared" si="2695"/>
        <v>0</v>
      </c>
      <c r="BJ954" s="805">
        <f t="shared" si="2695"/>
        <v>0</v>
      </c>
      <c r="BK954" s="805">
        <f t="shared" si="2695"/>
        <v>0</v>
      </c>
      <c r="BL954" s="805">
        <f t="shared" si="2695"/>
        <v>0</v>
      </c>
      <c r="BM954" s="805">
        <f t="shared" si="2695"/>
        <v>0</v>
      </c>
      <c r="BN954" s="805">
        <f t="shared" si="2695"/>
        <v>0</v>
      </c>
      <c r="BO954" s="805">
        <f t="shared" si="2695"/>
        <v>0</v>
      </c>
      <c r="BP954" s="805">
        <f t="shared" si="2695"/>
        <v>0</v>
      </c>
      <c r="BQ954" s="805">
        <f t="shared" si="2695"/>
        <v>0</v>
      </c>
      <c r="BR954" s="805">
        <f t="shared" si="2695"/>
        <v>0</v>
      </c>
      <c r="BS954" s="805">
        <f t="shared" si="2695"/>
        <v>0</v>
      </c>
      <c r="BT954" s="805">
        <f t="shared" si="2695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5"/>
        <v>0</v>
      </c>
      <c r="CA954" s="601">
        <f t="shared" si="2576"/>
        <v>0</v>
      </c>
      <c r="CB954" s="601">
        <f t="shared" si="2577"/>
        <v>0</v>
      </c>
      <c r="CC954" s="601">
        <f t="shared" si="2578"/>
        <v>0</v>
      </c>
      <c r="CD954" s="1348">
        <f t="shared" si="2606"/>
        <v>0</v>
      </c>
      <c r="CE954" s="1349">
        <f t="shared" si="2667"/>
        <v>0</v>
      </c>
      <c r="CF954" s="1350">
        <f t="shared" si="2667"/>
        <v>0</v>
      </c>
      <c r="CG954" s="1350">
        <f t="shared" si="2667"/>
        <v>0</v>
      </c>
      <c r="CH954" s="1350">
        <f t="shared" si="2667"/>
        <v>0</v>
      </c>
      <c r="CI954" s="1350">
        <f t="shared" si="2667"/>
        <v>0</v>
      </c>
      <c r="CJ954" s="1350">
        <f t="shared" si="2667"/>
        <v>0</v>
      </c>
      <c r="CK954" s="1351">
        <f t="shared" si="2667"/>
        <v>0</v>
      </c>
      <c r="CL954" s="1351">
        <f t="shared" si="2667"/>
        <v>0</v>
      </c>
      <c r="CM954" s="1351">
        <f t="shared" si="2667"/>
        <v>0</v>
      </c>
      <c r="CN954" s="1350">
        <f t="shared" si="2667"/>
        <v>0</v>
      </c>
      <c r="CO954" s="1350">
        <f t="shared" si="2667"/>
        <v>0</v>
      </c>
      <c r="CP954" s="1350">
        <f t="shared" si="2667"/>
        <v>0</v>
      </c>
      <c r="CQ954" s="1350">
        <f t="shared" si="2667"/>
        <v>0</v>
      </c>
      <c r="CR954" s="1350">
        <f t="shared" si="2667"/>
        <v>0</v>
      </c>
      <c r="CS954" s="1349">
        <f t="shared" si="2667"/>
        <v>0</v>
      </c>
      <c r="CT954" s="1352">
        <f t="shared" si="2667"/>
        <v>0</v>
      </c>
      <c r="CU954" s="552">
        <f t="shared" si="2581"/>
        <v>0</v>
      </c>
      <c r="CV954" s="553">
        <f t="shared" si="2582"/>
        <v>0</v>
      </c>
      <c r="CW954" s="554">
        <f t="shared" si="2583"/>
        <v>0</v>
      </c>
      <c r="CX954" s="554">
        <f t="shared" si="2584"/>
        <v>0</v>
      </c>
      <c r="CY954" s="554">
        <f t="shared" si="2585"/>
        <v>0</v>
      </c>
      <c r="CZ954" s="554">
        <f t="shared" si="2586"/>
        <v>0</v>
      </c>
      <c r="DA954" s="554">
        <f t="shared" si="2587"/>
        <v>0</v>
      </c>
      <c r="DB954" s="555">
        <f t="shared" si="2588"/>
        <v>0</v>
      </c>
      <c r="DC954" s="555">
        <f t="shared" si="2589"/>
        <v>0</v>
      </c>
      <c r="DD954" s="555">
        <f t="shared" si="2590"/>
        <v>0</v>
      </c>
      <c r="DE954" s="554">
        <f t="shared" si="2591"/>
        <v>0</v>
      </c>
      <c r="DF954" s="554">
        <f t="shared" si="2592"/>
        <v>0</v>
      </c>
      <c r="DG954" s="554">
        <f t="shared" si="2593"/>
        <v>0</v>
      </c>
      <c r="DH954" s="554">
        <f t="shared" si="2594"/>
        <v>0</v>
      </c>
      <c r="DI954" s="554">
        <f t="shared" si="2595"/>
        <v>0</v>
      </c>
      <c r="DJ954" s="553">
        <f t="shared" si="2596"/>
        <v>0</v>
      </c>
      <c r="DK954" s="552">
        <f t="shared" si="2597"/>
        <v>0</v>
      </c>
      <c r="DL954" s="657">
        <f t="shared" si="2598"/>
        <v>17</v>
      </c>
      <c r="DM954" s="106">
        <f t="shared" si="2599"/>
        <v>17</v>
      </c>
      <c r="DN954" s="106">
        <f t="shared" si="2600"/>
        <v>17</v>
      </c>
      <c r="DO954" s="106">
        <f t="shared" si="2601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6">SUM(B408)</f>
        <v>0</v>
      </c>
      <c r="C955" s="805">
        <f t="shared" si="2696"/>
        <v>0</v>
      </c>
      <c r="D955" s="805">
        <f t="shared" si="2696"/>
        <v>0</v>
      </c>
      <c r="E955" s="805">
        <f t="shared" si="2696"/>
        <v>0</v>
      </c>
      <c r="F955" s="805">
        <f t="shared" si="2696"/>
        <v>0</v>
      </c>
      <c r="G955" s="805">
        <f t="shared" si="2696"/>
        <v>0</v>
      </c>
      <c r="H955" s="805">
        <f t="shared" si="2696"/>
        <v>0</v>
      </c>
      <c r="I955" s="805">
        <f t="shared" si="2696"/>
        <v>0</v>
      </c>
      <c r="J955" s="805">
        <f t="shared" si="2696"/>
        <v>0</v>
      </c>
      <c r="K955" s="805">
        <f t="shared" si="2696"/>
        <v>0</v>
      </c>
      <c r="L955" s="805">
        <f t="shared" si="2696"/>
        <v>0</v>
      </c>
      <c r="M955" s="805">
        <f t="shared" si="2696"/>
        <v>0</v>
      </c>
      <c r="N955" s="805">
        <f t="shared" si="2696"/>
        <v>0</v>
      </c>
      <c r="O955" s="805">
        <f t="shared" si="2696"/>
        <v>0</v>
      </c>
      <c r="P955" s="805">
        <f t="shared" si="2696"/>
        <v>0</v>
      </c>
      <c r="Q955" s="805">
        <f t="shared" si="2696"/>
        <v>0</v>
      </c>
      <c r="R955" s="805">
        <f t="shared" si="2696"/>
        <v>0</v>
      </c>
      <c r="S955" s="804"/>
      <c r="T955" s="805">
        <f t="shared" ref="T955:AJ955" si="2697">SUM(T408)</f>
        <v>0</v>
      </c>
      <c r="U955" s="805">
        <f t="shared" si="2697"/>
        <v>0</v>
      </c>
      <c r="V955" s="805">
        <f t="shared" si="2697"/>
        <v>0</v>
      </c>
      <c r="W955" s="805">
        <f t="shared" si="2697"/>
        <v>0</v>
      </c>
      <c r="X955" s="805">
        <f t="shared" si="2697"/>
        <v>0</v>
      </c>
      <c r="Y955" s="805">
        <f t="shared" si="2697"/>
        <v>0</v>
      </c>
      <c r="Z955" s="805">
        <f t="shared" si="2697"/>
        <v>0</v>
      </c>
      <c r="AA955" s="805">
        <f t="shared" si="2697"/>
        <v>0</v>
      </c>
      <c r="AB955" s="805">
        <f t="shared" si="2697"/>
        <v>0</v>
      </c>
      <c r="AC955" s="805">
        <f t="shared" si="2697"/>
        <v>0</v>
      </c>
      <c r="AD955" s="805">
        <f t="shared" si="2697"/>
        <v>0</v>
      </c>
      <c r="AE955" s="805">
        <f t="shared" si="2697"/>
        <v>0</v>
      </c>
      <c r="AF955" s="805">
        <f t="shared" si="2697"/>
        <v>0</v>
      </c>
      <c r="AG955" s="805">
        <f t="shared" si="2697"/>
        <v>0</v>
      </c>
      <c r="AH955" s="805">
        <f t="shared" si="2697"/>
        <v>0</v>
      </c>
      <c r="AI955" s="805">
        <f t="shared" si="2697"/>
        <v>0</v>
      </c>
      <c r="AJ955" s="805">
        <f t="shared" si="2697"/>
        <v>0</v>
      </c>
      <c r="AK955" s="804"/>
      <c r="AL955" s="805">
        <f t="shared" ref="AL955:BB955" si="2698">SUM(AL408)</f>
        <v>0</v>
      </c>
      <c r="AM955" s="805">
        <f t="shared" si="2698"/>
        <v>0</v>
      </c>
      <c r="AN955" s="805">
        <f t="shared" si="2698"/>
        <v>0</v>
      </c>
      <c r="AO955" s="805">
        <f t="shared" si="2698"/>
        <v>0</v>
      </c>
      <c r="AP955" s="805">
        <f t="shared" si="2698"/>
        <v>0</v>
      </c>
      <c r="AQ955" s="805">
        <f t="shared" si="2698"/>
        <v>0</v>
      </c>
      <c r="AR955" s="805">
        <f t="shared" si="2698"/>
        <v>0</v>
      </c>
      <c r="AS955" s="805">
        <f t="shared" si="2698"/>
        <v>0</v>
      </c>
      <c r="AT955" s="805">
        <f t="shared" si="2698"/>
        <v>0</v>
      </c>
      <c r="AU955" s="805">
        <f t="shared" si="2698"/>
        <v>0</v>
      </c>
      <c r="AV955" s="805">
        <f t="shared" si="2698"/>
        <v>0</v>
      </c>
      <c r="AW955" s="805">
        <f t="shared" si="2698"/>
        <v>0</v>
      </c>
      <c r="AX955" s="805">
        <f t="shared" si="2698"/>
        <v>0</v>
      </c>
      <c r="AY955" s="805">
        <f t="shared" si="2698"/>
        <v>0</v>
      </c>
      <c r="AZ955" s="805">
        <f t="shared" si="2698"/>
        <v>0</v>
      </c>
      <c r="BA955" s="805">
        <f t="shared" si="2698"/>
        <v>0</v>
      </c>
      <c r="BB955" s="805">
        <f t="shared" si="2698"/>
        <v>0</v>
      </c>
      <c r="BC955" s="804"/>
      <c r="BD955" s="805">
        <f t="shared" ref="BD955:BT955" si="2699">SUM(BD408)</f>
        <v>0</v>
      </c>
      <c r="BE955" s="805">
        <f t="shared" si="2699"/>
        <v>0</v>
      </c>
      <c r="BF955" s="805">
        <f t="shared" si="2699"/>
        <v>0</v>
      </c>
      <c r="BG955" s="805">
        <f t="shared" si="2699"/>
        <v>0</v>
      </c>
      <c r="BH955" s="805">
        <f t="shared" si="2699"/>
        <v>0</v>
      </c>
      <c r="BI955" s="805">
        <f t="shared" si="2699"/>
        <v>0</v>
      </c>
      <c r="BJ955" s="805">
        <f t="shared" si="2699"/>
        <v>0</v>
      </c>
      <c r="BK955" s="805">
        <f t="shared" si="2699"/>
        <v>0</v>
      </c>
      <c r="BL955" s="805">
        <f t="shared" si="2699"/>
        <v>0</v>
      </c>
      <c r="BM955" s="805">
        <f t="shared" si="2699"/>
        <v>0</v>
      </c>
      <c r="BN955" s="805">
        <f t="shared" si="2699"/>
        <v>0</v>
      </c>
      <c r="BO955" s="805">
        <f t="shared" si="2699"/>
        <v>0</v>
      </c>
      <c r="BP955" s="805">
        <f t="shared" si="2699"/>
        <v>0</v>
      </c>
      <c r="BQ955" s="805">
        <f t="shared" si="2699"/>
        <v>0</v>
      </c>
      <c r="BR955" s="805">
        <f t="shared" si="2699"/>
        <v>0</v>
      </c>
      <c r="BS955" s="805">
        <f t="shared" si="2699"/>
        <v>0</v>
      </c>
      <c r="BT955" s="805">
        <f t="shared" si="2699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5"/>
        <v>0</v>
      </c>
      <c r="CA955" s="601">
        <f t="shared" si="2576"/>
        <v>0</v>
      </c>
      <c r="CB955" s="601">
        <f t="shared" si="2577"/>
        <v>0</v>
      </c>
      <c r="CC955" s="601">
        <f t="shared" si="2578"/>
        <v>0</v>
      </c>
      <c r="CD955" s="1348">
        <f t="shared" si="2606"/>
        <v>0</v>
      </c>
      <c r="CE955" s="1349">
        <f t="shared" si="2667"/>
        <v>0</v>
      </c>
      <c r="CF955" s="1350">
        <f t="shared" si="2667"/>
        <v>0</v>
      </c>
      <c r="CG955" s="1350">
        <f t="shared" si="2667"/>
        <v>0</v>
      </c>
      <c r="CH955" s="1350">
        <f t="shared" si="2667"/>
        <v>0</v>
      </c>
      <c r="CI955" s="1350">
        <f t="shared" si="2667"/>
        <v>0</v>
      </c>
      <c r="CJ955" s="1350">
        <f t="shared" si="2667"/>
        <v>0</v>
      </c>
      <c r="CK955" s="1351">
        <f t="shared" si="2667"/>
        <v>0</v>
      </c>
      <c r="CL955" s="1351">
        <f t="shared" si="2667"/>
        <v>0</v>
      </c>
      <c r="CM955" s="1351">
        <f t="shared" si="2667"/>
        <v>0</v>
      </c>
      <c r="CN955" s="1350">
        <f t="shared" si="2667"/>
        <v>0</v>
      </c>
      <c r="CO955" s="1350">
        <f t="shared" si="2667"/>
        <v>0</v>
      </c>
      <c r="CP955" s="1350">
        <f t="shared" si="2667"/>
        <v>0</v>
      </c>
      <c r="CQ955" s="1350">
        <f t="shared" si="2667"/>
        <v>0</v>
      </c>
      <c r="CR955" s="1350">
        <f t="shared" si="2667"/>
        <v>0</v>
      </c>
      <c r="CS955" s="1349">
        <f t="shared" si="2667"/>
        <v>0</v>
      </c>
      <c r="CT955" s="1352">
        <f t="shared" si="2667"/>
        <v>0</v>
      </c>
      <c r="CU955" s="552">
        <f t="shared" si="2581"/>
        <v>0</v>
      </c>
      <c r="CV955" s="553">
        <f t="shared" si="2582"/>
        <v>0</v>
      </c>
      <c r="CW955" s="554">
        <f t="shared" si="2583"/>
        <v>0</v>
      </c>
      <c r="CX955" s="554">
        <f t="shared" si="2584"/>
        <v>0</v>
      </c>
      <c r="CY955" s="554">
        <f t="shared" si="2585"/>
        <v>0</v>
      </c>
      <c r="CZ955" s="554">
        <f t="shared" si="2586"/>
        <v>0</v>
      </c>
      <c r="DA955" s="554">
        <f t="shared" si="2587"/>
        <v>0</v>
      </c>
      <c r="DB955" s="555">
        <f t="shared" si="2588"/>
        <v>0</v>
      </c>
      <c r="DC955" s="555">
        <f t="shared" si="2589"/>
        <v>0</v>
      </c>
      <c r="DD955" s="555">
        <f t="shared" si="2590"/>
        <v>0</v>
      </c>
      <c r="DE955" s="554">
        <f t="shared" si="2591"/>
        <v>0</v>
      </c>
      <c r="DF955" s="554">
        <f t="shared" si="2592"/>
        <v>0</v>
      </c>
      <c r="DG955" s="554">
        <f t="shared" si="2593"/>
        <v>0</v>
      </c>
      <c r="DH955" s="554">
        <f t="shared" si="2594"/>
        <v>0</v>
      </c>
      <c r="DI955" s="554">
        <f t="shared" si="2595"/>
        <v>0</v>
      </c>
      <c r="DJ955" s="553">
        <f t="shared" si="2596"/>
        <v>0</v>
      </c>
      <c r="DK955" s="552">
        <f t="shared" si="2597"/>
        <v>0</v>
      </c>
      <c r="DL955" s="657">
        <f t="shared" si="2598"/>
        <v>17</v>
      </c>
      <c r="DM955" s="106">
        <f t="shared" si="2599"/>
        <v>17</v>
      </c>
      <c r="DN955" s="106">
        <f t="shared" si="2600"/>
        <v>17</v>
      </c>
      <c r="DO955" s="106">
        <f t="shared" si="2601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0">SUM(B411)</f>
        <v>0</v>
      </c>
      <c r="C956" s="805">
        <f t="shared" si="2700"/>
        <v>0</v>
      </c>
      <c r="D956" s="805">
        <f t="shared" si="2700"/>
        <v>0</v>
      </c>
      <c r="E956" s="805">
        <f t="shared" si="2700"/>
        <v>0</v>
      </c>
      <c r="F956" s="805">
        <f t="shared" si="2700"/>
        <v>0</v>
      </c>
      <c r="G956" s="805">
        <f t="shared" si="2700"/>
        <v>0</v>
      </c>
      <c r="H956" s="805">
        <f t="shared" si="2700"/>
        <v>0</v>
      </c>
      <c r="I956" s="805">
        <f t="shared" si="2700"/>
        <v>0</v>
      </c>
      <c r="J956" s="805">
        <f t="shared" si="2700"/>
        <v>0</v>
      </c>
      <c r="K956" s="805">
        <f t="shared" si="2700"/>
        <v>0</v>
      </c>
      <c r="L956" s="805">
        <f t="shared" si="2700"/>
        <v>0</v>
      </c>
      <c r="M956" s="805">
        <f t="shared" si="2700"/>
        <v>0</v>
      </c>
      <c r="N956" s="805">
        <f t="shared" si="2700"/>
        <v>0</v>
      </c>
      <c r="O956" s="805">
        <f t="shared" si="2700"/>
        <v>0</v>
      </c>
      <c r="P956" s="805">
        <f t="shared" si="2700"/>
        <v>0</v>
      </c>
      <c r="Q956" s="805">
        <f t="shared" si="2700"/>
        <v>0</v>
      </c>
      <c r="R956" s="805">
        <f t="shared" si="2700"/>
        <v>0</v>
      </c>
      <c r="S956" s="804"/>
      <c r="T956" s="805">
        <f t="shared" ref="T956:AJ956" si="2701">SUM(T411)</f>
        <v>0</v>
      </c>
      <c r="U956" s="805">
        <f t="shared" si="2701"/>
        <v>0</v>
      </c>
      <c r="V956" s="805">
        <f t="shared" si="2701"/>
        <v>0</v>
      </c>
      <c r="W956" s="805">
        <f t="shared" si="2701"/>
        <v>0</v>
      </c>
      <c r="X956" s="805">
        <f t="shared" si="2701"/>
        <v>0</v>
      </c>
      <c r="Y956" s="805">
        <f t="shared" si="2701"/>
        <v>0</v>
      </c>
      <c r="Z956" s="805">
        <f t="shared" si="2701"/>
        <v>0</v>
      </c>
      <c r="AA956" s="805">
        <f t="shared" si="2701"/>
        <v>0</v>
      </c>
      <c r="AB956" s="805">
        <f t="shared" si="2701"/>
        <v>0</v>
      </c>
      <c r="AC956" s="805">
        <f t="shared" si="2701"/>
        <v>0</v>
      </c>
      <c r="AD956" s="805">
        <f t="shared" si="2701"/>
        <v>0</v>
      </c>
      <c r="AE956" s="805">
        <f t="shared" si="2701"/>
        <v>0</v>
      </c>
      <c r="AF956" s="805">
        <f t="shared" si="2701"/>
        <v>0</v>
      </c>
      <c r="AG956" s="805">
        <f t="shared" si="2701"/>
        <v>0</v>
      </c>
      <c r="AH956" s="805">
        <f t="shared" si="2701"/>
        <v>0</v>
      </c>
      <c r="AI956" s="805">
        <f t="shared" si="2701"/>
        <v>0</v>
      </c>
      <c r="AJ956" s="805">
        <f t="shared" si="2701"/>
        <v>0</v>
      </c>
      <c r="AK956" s="804"/>
      <c r="AL956" s="805">
        <f t="shared" ref="AL956:BB956" si="2702">SUM(AL411)</f>
        <v>0</v>
      </c>
      <c r="AM956" s="805">
        <f t="shared" si="2702"/>
        <v>0</v>
      </c>
      <c r="AN956" s="805">
        <f t="shared" si="2702"/>
        <v>0</v>
      </c>
      <c r="AO956" s="805">
        <f t="shared" si="2702"/>
        <v>0</v>
      </c>
      <c r="AP956" s="805">
        <f t="shared" si="2702"/>
        <v>0</v>
      </c>
      <c r="AQ956" s="805">
        <f t="shared" si="2702"/>
        <v>0</v>
      </c>
      <c r="AR956" s="805">
        <f t="shared" si="2702"/>
        <v>0</v>
      </c>
      <c r="AS956" s="805">
        <f t="shared" si="2702"/>
        <v>0</v>
      </c>
      <c r="AT956" s="805">
        <f t="shared" si="2702"/>
        <v>0</v>
      </c>
      <c r="AU956" s="805">
        <f t="shared" si="2702"/>
        <v>0</v>
      </c>
      <c r="AV956" s="805">
        <f t="shared" si="2702"/>
        <v>0</v>
      </c>
      <c r="AW956" s="805">
        <f t="shared" si="2702"/>
        <v>0</v>
      </c>
      <c r="AX956" s="805">
        <f t="shared" si="2702"/>
        <v>0</v>
      </c>
      <c r="AY956" s="805">
        <f t="shared" si="2702"/>
        <v>0</v>
      </c>
      <c r="AZ956" s="805">
        <f t="shared" si="2702"/>
        <v>0</v>
      </c>
      <c r="BA956" s="805">
        <f t="shared" si="2702"/>
        <v>0</v>
      </c>
      <c r="BB956" s="805">
        <f t="shared" si="2702"/>
        <v>0</v>
      </c>
      <c r="BC956" s="804"/>
      <c r="BD956" s="805">
        <f t="shared" ref="BD956:BT956" si="2703">SUM(BD411)</f>
        <v>0</v>
      </c>
      <c r="BE956" s="805">
        <f t="shared" si="2703"/>
        <v>0</v>
      </c>
      <c r="BF956" s="805">
        <f t="shared" si="2703"/>
        <v>0</v>
      </c>
      <c r="BG956" s="805">
        <f t="shared" si="2703"/>
        <v>0</v>
      </c>
      <c r="BH956" s="805">
        <f t="shared" si="2703"/>
        <v>0</v>
      </c>
      <c r="BI956" s="805">
        <f t="shared" si="2703"/>
        <v>0</v>
      </c>
      <c r="BJ956" s="805">
        <f t="shared" si="2703"/>
        <v>0</v>
      </c>
      <c r="BK956" s="805">
        <f t="shared" si="2703"/>
        <v>0</v>
      </c>
      <c r="BL956" s="805">
        <f t="shared" si="2703"/>
        <v>0</v>
      </c>
      <c r="BM956" s="805">
        <f t="shared" si="2703"/>
        <v>0</v>
      </c>
      <c r="BN956" s="805">
        <f t="shared" si="2703"/>
        <v>0</v>
      </c>
      <c r="BO956" s="805">
        <f t="shared" si="2703"/>
        <v>0</v>
      </c>
      <c r="BP956" s="805">
        <f t="shared" si="2703"/>
        <v>0</v>
      </c>
      <c r="BQ956" s="805">
        <f t="shared" si="2703"/>
        <v>0</v>
      </c>
      <c r="BR956" s="805">
        <f t="shared" si="2703"/>
        <v>0</v>
      </c>
      <c r="BS956" s="805">
        <f t="shared" si="2703"/>
        <v>0</v>
      </c>
      <c r="BT956" s="805">
        <f t="shared" si="2703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5"/>
        <v>0</v>
      </c>
      <c r="CA956" s="601">
        <f t="shared" si="2576"/>
        <v>0</v>
      </c>
      <c r="CB956" s="601">
        <f t="shared" si="2577"/>
        <v>0</v>
      </c>
      <c r="CC956" s="601">
        <f t="shared" si="2578"/>
        <v>0</v>
      </c>
      <c r="CD956" s="1348">
        <f t="shared" si="2606"/>
        <v>0</v>
      </c>
      <c r="CE956" s="1349">
        <f t="shared" si="2667"/>
        <v>0</v>
      </c>
      <c r="CF956" s="1350">
        <f t="shared" si="2667"/>
        <v>0</v>
      </c>
      <c r="CG956" s="1350">
        <f t="shared" si="2667"/>
        <v>0</v>
      </c>
      <c r="CH956" s="1350">
        <f t="shared" si="2667"/>
        <v>0</v>
      </c>
      <c r="CI956" s="1350">
        <f t="shared" si="2667"/>
        <v>0</v>
      </c>
      <c r="CJ956" s="1350">
        <f t="shared" si="2667"/>
        <v>0</v>
      </c>
      <c r="CK956" s="1351">
        <f t="shared" si="2667"/>
        <v>0</v>
      </c>
      <c r="CL956" s="1351">
        <f t="shared" si="2667"/>
        <v>0</v>
      </c>
      <c r="CM956" s="1351">
        <f t="shared" si="2667"/>
        <v>0</v>
      </c>
      <c r="CN956" s="1350">
        <f t="shared" si="2667"/>
        <v>0</v>
      </c>
      <c r="CO956" s="1350">
        <f t="shared" si="2667"/>
        <v>0</v>
      </c>
      <c r="CP956" s="1350">
        <f t="shared" si="2667"/>
        <v>0</v>
      </c>
      <c r="CQ956" s="1350">
        <f t="shared" si="2667"/>
        <v>0</v>
      </c>
      <c r="CR956" s="1350">
        <f t="shared" si="2667"/>
        <v>0</v>
      </c>
      <c r="CS956" s="1349">
        <f t="shared" si="2667"/>
        <v>0</v>
      </c>
      <c r="CT956" s="1352">
        <f t="shared" si="2667"/>
        <v>0</v>
      </c>
      <c r="CU956" s="552">
        <f t="shared" si="2581"/>
        <v>0</v>
      </c>
      <c r="CV956" s="553">
        <f t="shared" si="2582"/>
        <v>0</v>
      </c>
      <c r="CW956" s="554">
        <f t="shared" si="2583"/>
        <v>0</v>
      </c>
      <c r="CX956" s="554">
        <f t="shared" si="2584"/>
        <v>0</v>
      </c>
      <c r="CY956" s="554">
        <f t="shared" si="2585"/>
        <v>0</v>
      </c>
      <c r="CZ956" s="554">
        <f t="shared" si="2586"/>
        <v>0</v>
      </c>
      <c r="DA956" s="554">
        <f t="shared" si="2587"/>
        <v>0</v>
      </c>
      <c r="DB956" s="555">
        <f t="shared" si="2588"/>
        <v>0</v>
      </c>
      <c r="DC956" s="555">
        <f t="shared" si="2589"/>
        <v>0</v>
      </c>
      <c r="DD956" s="555">
        <f t="shared" si="2590"/>
        <v>0</v>
      </c>
      <c r="DE956" s="554">
        <f t="shared" si="2591"/>
        <v>0</v>
      </c>
      <c r="DF956" s="554">
        <f t="shared" si="2592"/>
        <v>0</v>
      </c>
      <c r="DG956" s="554">
        <f t="shared" si="2593"/>
        <v>0</v>
      </c>
      <c r="DH956" s="554">
        <f t="shared" si="2594"/>
        <v>0</v>
      </c>
      <c r="DI956" s="554">
        <f t="shared" si="2595"/>
        <v>0</v>
      </c>
      <c r="DJ956" s="553">
        <f t="shared" si="2596"/>
        <v>0</v>
      </c>
      <c r="DK956" s="552">
        <f t="shared" si="2597"/>
        <v>0</v>
      </c>
      <c r="DL956" s="657">
        <f t="shared" si="2598"/>
        <v>17</v>
      </c>
      <c r="DM956" s="106">
        <f t="shared" si="2599"/>
        <v>17</v>
      </c>
      <c r="DN956" s="106">
        <f t="shared" si="2600"/>
        <v>17</v>
      </c>
      <c r="DO956" s="106">
        <f t="shared" si="2601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4">SUM(B414)</f>
        <v>0</v>
      </c>
      <c r="C957" s="805">
        <f t="shared" si="2704"/>
        <v>0</v>
      </c>
      <c r="D957" s="805">
        <f t="shared" si="2704"/>
        <v>0</v>
      </c>
      <c r="E957" s="805">
        <f t="shared" si="2704"/>
        <v>0</v>
      </c>
      <c r="F957" s="805">
        <f t="shared" si="2704"/>
        <v>0</v>
      </c>
      <c r="G957" s="805">
        <f t="shared" si="2704"/>
        <v>0</v>
      </c>
      <c r="H957" s="805">
        <f t="shared" si="2704"/>
        <v>0</v>
      </c>
      <c r="I957" s="805">
        <f t="shared" si="2704"/>
        <v>0</v>
      </c>
      <c r="J957" s="805">
        <f t="shared" si="2704"/>
        <v>0</v>
      </c>
      <c r="K957" s="805">
        <f t="shared" si="2704"/>
        <v>0</v>
      </c>
      <c r="L957" s="805">
        <f t="shared" si="2704"/>
        <v>0</v>
      </c>
      <c r="M957" s="805">
        <f t="shared" si="2704"/>
        <v>0</v>
      </c>
      <c r="N957" s="805">
        <f t="shared" si="2704"/>
        <v>0</v>
      </c>
      <c r="O957" s="805">
        <f t="shared" si="2704"/>
        <v>0</v>
      </c>
      <c r="P957" s="805">
        <f t="shared" si="2704"/>
        <v>0</v>
      </c>
      <c r="Q957" s="805">
        <f t="shared" si="2704"/>
        <v>0</v>
      </c>
      <c r="R957" s="805">
        <f t="shared" si="2704"/>
        <v>0</v>
      </c>
      <c r="S957" s="804"/>
      <c r="T957" s="805">
        <f t="shared" ref="T957:AJ957" si="2705">SUM(T414)</f>
        <v>0</v>
      </c>
      <c r="U957" s="805">
        <f t="shared" si="2705"/>
        <v>0</v>
      </c>
      <c r="V957" s="805">
        <f t="shared" si="2705"/>
        <v>0</v>
      </c>
      <c r="W957" s="805">
        <f t="shared" si="2705"/>
        <v>0</v>
      </c>
      <c r="X957" s="805">
        <f t="shared" si="2705"/>
        <v>0</v>
      </c>
      <c r="Y957" s="805">
        <f t="shared" si="2705"/>
        <v>0</v>
      </c>
      <c r="Z957" s="805">
        <f t="shared" si="2705"/>
        <v>0</v>
      </c>
      <c r="AA957" s="805">
        <f t="shared" si="2705"/>
        <v>0</v>
      </c>
      <c r="AB957" s="805">
        <f t="shared" si="2705"/>
        <v>0</v>
      </c>
      <c r="AC957" s="805">
        <f t="shared" si="2705"/>
        <v>0</v>
      </c>
      <c r="AD957" s="805">
        <f t="shared" si="2705"/>
        <v>0</v>
      </c>
      <c r="AE957" s="805">
        <f t="shared" si="2705"/>
        <v>0</v>
      </c>
      <c r="AF957" s="805">
        <f t="shared" si="2705"/>
        <v>0</v>
      </c>
      <c r="AG957" s="805">
        <f t="shared" si="2705"/>
        <v>0</v>
      </c>
      <c r="AH957" s="805">
        <f t="shared" si="2705"/>
        <v>0</v>
      </c>
      <c r="AI957" s="805">
        <f t="shared" si="2705"/>
        <v>0</v>
      </c>
      <c r="AJ957" s="805">
        <f t="shared" si="2705"/>
        <v>0</v>
      </c>
      <c r="AK957" s="804"/>
      <c r="AL957" s="805">
        <f t="shared" ref="AL957:BB957" si="2706">SUM(AL414)</f>
        <v>0</v>
      </c>
      <c r="AM957" s="805">
        <f t="shared" si="2706"/>
        <v>0</v>
      </c>
      <c r="AN957" s="805">
        <f t="shared" si="2706"/>
        <v>0</v>
      </c>
      <c r="AO957" s="805">
        <f t="shared" si="2706"/>
        <v>0</v>
      </c>
      <c r="AP957" s="805">
        <f t="shared" si="2706"/>
        <v>0</v>
      </c>
      <c r="AQ957" s="805">
        <f t="shared" si="2706"/>
        <v>0</v>
      </c>
      <c r="AR957" s="805">
        <f t="shared" si="2706"/>
        <v>0</v>
      </c>
      <c r="AS957" s="805">
        <f t="shared" si="2706"/>
        <v>0</v>
      </c>
      <c r="AT957" s="805">
        <f t="shared" si="2706"/>
        <v>0</v>
      </c>
      <c r="AU957" s="805">
        <f t="shared" si="2706"/>
        <v>0</v>
      </c>
      <c r="AV957" s="805">
        <f t="shared" si="2706"/>
        <v>0</v>
      </c>
      <c r="AW957" s="805">
        <f t="shared" si="2706"/>
        <v>0</v>
      </c>
      <c r="AX957" s="805">
        <f t="shared" si="2706"/>
        <v>0</v>
      </c>
      <c r="AY957" s="805">
        <f t="shared" si="2706"/>
        <v>0</v>
      </c>
      <c r="AZ957" s="805">
        <f t="shared" si="2706"/>
        <v>0</v>
      </c>
      <c r="BA957" s="805">
        <f t="shared" si="2706"/>
        <v>0</v>
      </c>
      <c r="BB957" s="805">
        <f t="shared" si="2706"/>
        <v>0</v>
      </c>
      <c r="BC957" s="804"/>
      <c r="BD957" s="805">
        <f t="shared" ref="BD957:BT957" si="2707">SUM(BD414)</f>
        <v>0</v>
      </c>
      <c r="BE957" s="805">
        <f t="shared" si="2707"/>
        <v>0</v>
      </c>
      <c r="BF957" s="805">
        <f t="shared" si="2707"/>
        <v>0</v>
      </c>
      <c r="BG957" s="805">
        <f t="shared" si="2707"/>
        <v>0</v>
      </c>
      <c r="BH957" s="805">
        <f t="shared" si="2707"/>
        <v>0</v>
      </c>
      <c r="BI957" s="805">
        <f t="shared" si="2707"/>
        <v>0</v>
      </c>
      <c r="BJ957" s="805">
        <f t="shared" si="2707"/>
        <v>0</v>
      </c>
      <c r="BK957" s="805">
        <f t="shared" si="2707"/>
        <v>0</v>
      </c>
      <c r="BL957" s="805">
        <f t="shared" si="2707"/>
        <v>0</v>
      </c>
      <c r="BM957" s="805">
        <f t="shared" si="2707"/>
        <v>0</v>
      </c>
      <c r="BN957" s="805">
        <f t="shared" si="2707"/>
        <v>0</v>
      </c>
      <c r="BO957" s="805">
        <f t="shared" si="2707"/>
        <v>0</v>
      </c>
      <c r="BP957" s="805">
        <f t="shared" si="2707"/>
        <v>0</v>
      </c>
      <c r="BQ957" s="805">
        <f t="shared" si="2707"/>
        <v>0</v>
      </c>
      <c r="BR957" s="805">
        <f t="shared" si="2707"/>
        <v>0</v>
      </c>
      <c r="BS957" s="805">
        <f t="shared" si="2707"/>
        <v>0</v>
      </c>
      <c r="BT957" s="805">
        <f t="shared" si="2707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5"/>
        <v>0</v>
      </c>
      <c r="CA957" s="601">
        <f t="shared" si="2576"/>
        <v>0</v>
      </c>
      <c r="CB957" s="601">
        <f t="shared" si="2577"/>
        <v>0</v>
      </c>
      <c r="CC957" s="601">
        <f t="shared" si="2578"/>
        <v>0</v>
      </c>
      <c r="CD957" s="1348">
        <f t="shared" si="2606"/>
        <v>0</v>
      </c>
      <c r="CE957" s="1349">
        <f t="shared" si="2667"/>
        <v>0</v>
      </c>
      <c r="CF957" s="1350">
        <f t="shared" si="2667"/>
        <v>0</v>
      </c>
      <c r="CG957" s="1350">
        <f t="shared" si="2667"/>
        <v>0</v>
      </c>
      <c r="CH957" s="1350">
        <f t="shared" si="2667"/>
        <v>0</v>
      </c>
      <c r="CI957" s="1350">
        <f t="shared" si="2667"/>
        <v>0</v>
      </c>
      <c r="CJ957" s="1350">
        <f t="shared" si="2667"/>
        <v>0</v>
      </c>
      <c r="CK957" s="1351">
        <f t="shared" si="2667"/>
        <v>0</v>
      </c>
      <c r="CL957" s="1351">
        <f t="shared" si="2667"/>
        <v>0</v>
      </c>
      <c r="CM957" s="1351">
        <f t="shared" si="2667"/>
        <v>0</v>
      </c>
      <c r="CN957" s="1350">
        <f t="shared" si="2667"/>
        <v>0</v>
      </c>
      <c r="CO957" s="1350">
        <f t="shared" si="2667"/>
        <v>0</v>
      </c>
      <c r="CP957" s="1350">
        <f t="shared" si="2667"/>
        <v>0</v>
      </c>
      <c r="CQ957" s="1350">
        <f t="shared" si="2667"/>
        <v>0</v>
      </c>
      <c r="CR957" s="1350">
        <f t="shared" si="2667"/>
        <v>0</v>
      </c>
      <c r="CS957" s="1349">
        <f t="shared" si="2667"/>
        <v>0</v>
      </c>
      <c r="CT957" s="1352">
        <f t="shared" si="2667"/>
        <v>0</v>
      </c>
      <c r="CU957" s="552">
        <f t="shared" si="2581"/>
        <v>0</v>
      </c>
      <c r="CV957" s="553">
        <f t="shared" si="2582"/>
        <v>0</v>
      </c>
      <c r="CW957" s="554">
        <f t="shared" si="2583"/>
        <v>0</v>
      </c>
      <c r="CX957" s="554">
        <f t="shared" si="2584"/>
        <v>0</v>
      </c>
      <c r="CY957" s="554">
        <f t="shared" si="2585"/>
        <v>0</v>
      </c>
      <c r="CZ957" s="554">
        <f t="shared" si="2586"/>
        <v>0</v>
      </c>
      <c r="DA957" s="554">
        <f t="shared" si="2587"/>
        <v>0</v>
      </c>
      <c r="DB957" s="555">
        <f t="shared" si="2588"/>
        <v>0</v>
      </c>
      <c r="DC957" s="555">
        <f t="shared" si="2589"/>
        <v>0</v>
      </c>
      <c r="DD957" s="555">
        <f t="shared" si="2590"/>
        <v>0</v>
      </c>
      <c r="DE957" s="554">
        <f t="shared" si="2591"/>
        <v>0</v>
      </c>
      <c r="DF957" s="554">
        <f t="shared" si="2592"/>
        <v>0</v>
      </c>
      <c r="DG957" s="554">
        <f t="shared" si="2593"/>
        <v>0</v>
      </c>
      <c r="DH957" s="554">
        <f t="shared" si="2594"/>
        <v>0</v>
      </c>
      <c r="DI957" s="554">
        <f t="shared" si="2595"/>
        <v>0</v>
      </c>
      <c r="DJ957" s="553">
        <f t="shared" si="2596"/>
        <v>0</v>
      </c>
      <c r="DK957" s="552">
        <f t="shared" si="2597"/>
        <v>0</v>
      </c>
      <c r="DL957" s="657">
        <f t="shared" si="2598"/>
        <v>17</v>
      </c>
      <c r="DM957" s="106">
        <f t="shared" si="2599"/>
        <v>17</v>
      </c>
      <c r="DN957" s="106">
        <f t="shared" si="2600"/>
        <v>17</v>
      </c>
      <c r="DO957" s="106">
        <f t="shared" si="2601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08">SUM(B417)</f>
        <v>0</v>
      </c>
      <c r="C958" s="805">
        <f t="shared" si="2708"/>
        <v>0</v>
      </c>
      <c r="D958" s="805">
        <f t="shared" si="2708"/>
        <v>0</v>
      </c>
      <c r="E958" s="805">
        <f t="shared" si="2708"/>
        <v>0</v>
      </c>
      <c r="F958" s="805">
        <f t="shared" si="2708"/>
        <v>0</v>
      </c>
      <c r="G958" s="805">
        <f t="shared" si="2708"/>
        <v>0</v>
      </c>
      <c r="H958" s="805">
        <f t="shared" si="2708"/>
        <v>0</v>
      </c>
      <c r="I958" s="805">
        <f t="shared" si="2708"/>
        <v>0</v>
      </c>
      <c r="J958" s="805">
        <f t="shared" si="2708"/>
        <v>0</v>
      </c>
      <c r="K958" s="805">
        <f t="shared" si="2708"/>
        <v>0</v>
      </c>
      <c r="L958" s="805">
        <f t="shared" si="2708"/>
        <v>0</v>
      </c>
      <c r="M958" s="805">
        <f t="shared" si="2708"/>
        <v>0</v>
      </c>
      <c r="N958" s="805">
        <f t="shared" si="2708"/>
        <v>0</v>
      </c>
      <c r="O958" s="805">
        <f t="shared" si="2708"/>
        <v>0</v>
      </c>
      <c r="P958" s="805">
        <f t="shared" si="2708"/>
        <v>0</v>
      </c>
      <c r="Q958" s="805">
        <f t="shared" si="2708"/>
        <v>0</v>
      </c>
      <c r="R958" s="805">
        <f t="shared" si="2708"/>
        <v>0</v>
      </c>
      <c r="S958" s="804"/>
      <c r="T958" s="805">
        <f t="shared" ref="T958:AJ958" si="2709">SUM(T417)</f>
        <v>0</v>
      </c>
      <c r="U958" s="805">
        <f t="shared" si="2709"/>
        <v>0</v>
      </c>
      <c r="V958" s="805">
        <f t="shared" si="2709"/>
        <v>0</v>
      </c>
      <c r="W958" s="805">
        <f t="shared" si="2709"/>
        <v>0</v>
      </c>
      <c r="X958" s="805">
        <f t="shared" si="2709"/>
        <v>0</v>
      </c>
      <c r="Y958" s="805">
        <f t="shared" si="2709"/>
        <v>0</v>
      </c>
      <c r="Z958" s="805">
        <f t="shared" si="2709"/>
        <v>0</v>
      </c>
      <c r="AA958" s="805">
        <f t="shared" si="2709"/>
        <v>0</v>
      </c>
      <c r="AB958" s="805">
        <f t="shared" si="2709"/>
        <v>0</v>
      </c>
      <c r="AC958" s="805">
        <f t="shared" si="2709"/>
        <v>0</v>
      </c>
      <c r="AD958" s="805">
        <f t="shared" si="2709"/>
        <v>0</v>
      </c>
      <c r="AE958" s="805">
        <f t="shared" si="2709"/>
        <v>0</v>
      </c>
      <c r="AF958" s="805">
        <f t="shared" si="2709"/>
        <v>0</v>
      </c>
      <c r="AG958" s="805">
        <f t="shared" si="2709"/>
        <v>0</v>
      </c>
      <c r="AH958" s="805">
        <f t="shared" si="2709"/>
        <v>0</v>
      </c>
      <c r="AI958" s="805">
        <f t="shared" si="2709"/>
        <v>0</v>
      </c>
      <c r="AJ958" s="805">
        <f t="shared" si="2709"/>
        <v>0</v>
      </c>
      <c r="AK958" s="804"/>
      <c r="AL958" s="805">
        <f t="shared" ref="AL958:BB958" si="2710">SUM(AL417)</f>
        <v>0</v>
      </c>
      <c r="AM958" s="805">
        <f t="shared" si="2710"/>
        <v>0</v>
      </c>
      <c r="AN958" s="805">
        <f t="shared" si="2710"/>
        <v>0</v>
      </c>
      <c r="AO958" s="805">
        <f t="shared" si="2710"/>
        <v>0</v>
      </c>
      <c r="AP958" s="805">
        <f t="shared" si="2710"/>
        <v>0</v>
      </c>
      <c r="AQ958" s="805">
        <f t="shared" si="2710"/>
        <v>0</v>
      </c>
      <c r="AR958" s="805">
        <f t="shared" si="2710"/>
        <v>0</v>
      </c>
      <c r="AS958" s="805">
        <f t="shared" si="2710"/>
        <v>0</v>
      </c>
      <c r="AT958" s="805">
        <f t="shared" si="2710"/>
        <v>0</v>
      </c>
      <c r="AU958" s="805">
        <f t="shared" si="2710"/>
        <v>0</v>
      </c>
      <c r="AV958" s="805">
        <f t="shared" si="2710"/>
        <v>0</v>
      </c>
      <c r="AW958" s="805">
        <f t="shared" si="2710"/>
        <v>0</v>
      </c>
      <c r="AX958" s="805">
        <f t="shared" si="2710"/>
        <v>0</v>
      </c>
      <c r="AY958" s="805">
        <f t="shared" si="2710"/>
        <v>0</v>
      </c>
      <c r="AZ958" s="805">
        <f t="shared" si="2710"/>
        <v>0</v>
      </c>
      <c r="BA958" s="805">
        <f t="shared" si="2710"/>
        <v>0</v>
      </c>
      <c r="BB958" s="805">
        <f t="shared" si="2710"/>
        <v>0</v>
      </c>
      <c r="BC958" s="804"/>
      <c r="BD958" s="805">
        <f t="shared" ref="BD958:BT958" si="2711">SUM(BD417)</f>
        <v>0</v>
      </c>
      <c r="BE958" s="805">
        <f t="shared" si="2711"/>
        <v>0</v>
      </c>
      <c r="BF958" s="805">
        <f t="shared" si="2711"/>
        <v>0</v>
      </c>
      <c r="BG958" s="805">
        <f t="shared" si="2711"/>
        <v>0</v>
      </c>
      <c r="BH958" s="805">
        <f t="shared" si="2711"/>
        <v>0</v>
      </c>
      <c r="BI958" s="805">
        <f t="shared" si="2711"/>
        <v>0</v>
      </c>
      <c r="BJ958" s="805">
        <f t="shared" si="2711"/>
        <v>0</v>
      </c>
      <c r="BK958" s="805">
        <f t="shared" si="2711"/>
        <v>0</v>
      </c>
      <c r="BL958" s="805">
        <f t="shared" si="2711"/>
        <v>0</v>
      </c>
      <c r="BM958" s="805">
        <f t="shared" si="2711"/>
        <v>0</v>
      </c>
      <c r="BN958" s="805">
        <f t="shared" si="2711"/>
        <v>0</v>
      </c>
      <c r="BO958" s="805">
        <f t="shared" si="2711"/>
        <v>0</v>
      </c>
      <c r="BP958" s="805">
        <f t="shared" si="2711"/>
        <v>0</v>
      </c>
      <c r="BQ958" s="805">
        <f t="shared" si="2711"/>
        <v>0</v>
      </c>
      <c r="BR958" s="805">
        <f t="shared" si="2711"/>
        <v>0</v>
      </c>
      <c r="BS958" s="805">
        <f t="shared" si="2711"/>
        <v>0</v>
      </c>
      <c r="BT958" s="805">
        <f t="shared" si="2711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5"/>
        <v>0</v>
      </c>
      <c r="CA958" s="601">
        <f t="shared" si="2576"/>
        <v>0</v>
      </c>
      <c r="CB958" s="601">
        <f t="shared" si="2577"/>
        <v>0</v>
      </c>
      <c r="CC958" s="601">
        <f t="shared" si="2578"/>
        <v>0</v>
      </c>
      <c r="CD958" s="1348">
        <f t="shared" si="2606"/>
        <v>0</v>
      </c>
      <c r="CE958" s="1349">
        <f t="shared" si="2667"/>
        <v>0</v>
      </c>
      <c r="CF958" s="1350">
        <f t="shared" si="2667"/>
        <v>0</v>
      </c>
      <c r="CG958" s="1350">
        <f t="shared" si="2667"/>
        <v>0</v>
      </c>
      <c r="CH958" s="1350">
        <f t="shared" si="2667"/>
        <v>0</v>
      </c>
      <c r="CI958" s="1350">
        <f t="shared" si="2667"/>
        <v>0</v>
      </c>
      <c r="CJ958" s="1350">
        <f t="shared" si="2667"/>
        <v>0</v>
      </c>
      <c r="CK958" s="1351">
        <f t="shared" si="2667"/>
        <v>0</v>
      </c>
      <c r="CL958" s="1351">
        <f t="shared" si="2667"/>
        <v>0</v>
      </c>
      <c r="CM958" s="1351">
        <f t="shared" si="2667"/>
        <v>0</v>
      </c>
      <c r="CN958" s="1350">
        <f t="shared" si="2667"/>
        <v>0</v>
      </c>
      <c r="CO958" s="1350">
        <f t="shared" si="2667"/>
        <v>0</v>
      </c>
      <c r="CP958" s="1350">
        <f t="shared" si="2667"/>
        <v>0</v>
      </c>
      <c r="CQ958" s="1350">
        <f t="shared" si="2667"/>
        <v>0</v>
      </c>
      <c r="CR958" s="1350">
        <f t="shared" si="2667"/>
        <v>0</v>
      </c>
      <c r="CS958" s="1349">
        <f t="shared" si="2667"/>
        <v>0</v>
      </c>
      <c r="CT958" s="1352">
        <f t="shared" si="2667"/>
        <v>0</v>
      </c>
      <c r="CU958" s="552">
        <f t="shared" si="2581"/>
        <v>0</v>
      </c>
      <c r="CV958" s="553">
        <f t="shared" si="2582"/>
        <v>0</v>
      </c>
      <c r="CW958" s="554">
        <f t="shared" si="2583"/>
        <v>0</v>
      </c>
      <c r="CX958" s="554">
        <f t="shared" si="2584"/>
        <v>0</v>
      </c>
      <c r="CY958" s="554">
        <f t="shared" si="2585"/>
        <v>0</v>
      </c>
      <c r="CZ958" s="554">
        <f t="shared" si="2586"/>
        <v>0</v>
      </c>
      <c r="DA958" s="554">
        <f t="shared" si="2587"/>
        <v>0</v>
      </c>
      <c r="DB958" s="555">
        <f t="shared" si="2588"/>
        <v>0</v>
      </c>
      <c r="DC958" s="555">
        <f t="shared" si="2589"/>
        <v>0</v>
      </c>
      <c r="DD958" s="555">
        <f t="shared" si="2590"/>
        <v>0</v>
      </c>
      <c r="DE958" s="554">
        <f t="shared" si="2591"/>
        <v>0</v>
      </c>
      <c r="DF958" s="554">
        <f t="shared" si="2592"/>
        <v>0</v>
      </c>
      <c r="DG958" s="554">
        <f t="shared" si="2593"/>
        <v>0</v>
      </c>
      <c r="DH958" s="554">
        <f t="shared" si="2594"/>
        <v>0</v>
      </c>
      <c r="DI958" s="554">
        <f t="shared" si="2595"/>
        <v>0</v>
      </c>
      <c r="DJ958" s="553">
        <f t="shared" si="2596"/>
        <v>0</v>
      </c>
      <c r="DK958" s="552">
        <f t="shared" si="2597"/>
        <v>0</v>
      </c>
      <c r="DL958" s="657">
        <f t="shared" si="2598"/>
        <v>17</v>
      </c>
      <c r="DM958" s="106">
        <f t="shared" si="2599"/>
        <v>17</v>
      </c>
      <c r="DN958" s="106">
        <f t="shared" si="2600"/>
        <v>17</v>
      </c>
      <c r="DO958" s="106">
        <f t="shared" si="2601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2">SUM(B421)</f>
        <v>0</v>
      </c>
      <c r="C959" s="805">
        <f t="shared" si="2712"/>
        <v>0</v>
      </c>
      <c r="D959" s="805">
        <f t="shared" si="2712"/>
        <v>0</v>
      </c>
      <c r="E959" s="805">
        <f t="shared" si="2712"/>
        <v>0</v>
      </c>
      <c r="F959" s="805">
        <f t="shared" si="2712"/>
        <v>0</v>
      </c>
      <c r="G959" s="805">
        <f t="shared" si="2712"/>
        <v>0</v>
      </c>
      <c r="H959" s="805">
        <f t="shared" si="2712"/>
        <v>0</v>
      </c>
      <c r="I959" s="805">
        <f t="shared" si="2712"/>
        <v>0</v>
      </c>
      <c r="J959" s="805">
        <f t="shared" si="2712"/>
        <v>0</v>
      </c>
      <c r="K959" s="805">
        <f t="shared" si="2712"/>
        <v>0</v>
      </c>
      <c r="L959" s="805">
        <f t="shared" si="2712"/>
        <v>0</v>
      </c>
      <c r="M959" s="805">
        <f t="shared" si="2712"/>
        <v>0</v>
      </c>
      <c r="N959" s="805">
        <f t="shared" si="2712"/>
        <v>0</v>
      </c>
      <c r="O959" s="805">
        <f t="shared" si="2712"/>
        <v>0</v>
      </c>
      <c r="P959" s="805">
        <f t="shared" si="2712"/>
        <v>0</v>
      </c>
      <c r="Q959" s="805">
        <f t="shared" si="2712"/>
        <v>0</v>
      </c>
      <c r="R959" s="805">
        <f t="shared" si="2712"/>
        <v>0</v>
      </c>
      <c r="S959" s="804"/>
      <c r="T959" s="805">
        <f t="shared" ref="T959:AJ959" si="2713">SUM(T421)</f>
        <v>0</v>
      </c>
      <c r="U959" s="805">
        <f t="shared" si="2713"/>
        <v>0</v>
      </c>
      <c r="V959" s="805">
        <f t="shared" si="2713"/>
        <v>0</v>
      </c>
      <c r="W959" s="805">
        <f t="shared" si="2713"/>
        <v>0</v>
      </c>
      <c r="X959" s="805">
        <f t="shared" si="2713"/>
        <v>0</v>
      </c>
      <c r="Y959" s="805">
        <f t="shared" si="2713"/>
        <v>0</v>
      </c>
      <c r="Z959" s="805">
        <f t="shared" si="2713"/>
        <v>0</v>
      </c>
      <c r="AA959" s="805">
        <f t="shared" si="2713"/>
        <v>0</v>
      </c>
      <c r="AB959" s="805">
        <f t="shared" si="2713"/>
        <v>0</v>
      </c>
      <c r="AC959" s="805">
        <f t="shared" si="2713"/>
        <v>0</v>
      </c>
      <c r="AD959" s="805">
        <f t="shared" si="2713"/>
        <v>0</v>
      </c>
      <c r="AE959" s="805">
        <f t="shared" si="2713"/>
        <v>0</v>
      </c>
      <c r="AF959" s="805">
        <f t="shared" si="2713"/>
        <v>0</v>
      </c>
      <c r="AG959" s="805">
        <f t="shared" si="2713"/>
        <v>0</v>
      </c>
      <c r="AH959" s="805">
        <f t="shared" si="2713"/>
        <v>0</v>
      </c>
      <c r="AI959" s="805">
        <f t="shared" si="2713"/>
        <v>0</v>
      </c>
      <c r="AJ959" s="805">
        <f t="shared" si="2713"/>
        <v>0</v>
      </c>
      <c r="AK959" s="804"/>
      <c r="AL959" s="805">
        <f t="shared" ref="AL959:BB959" si="2714">SUM(AL421)</f>
        <v>0</v>
      </c>
      <c r="AM959" s="805">
        <f t="shared" si="2714"/>
        <v>0</v>
      </c>
      <c r="AN959" s="805">
        <f t="shared" si="2714"/>
        <v>0</v>
      </c>
      <c r="AO959" s="805">
        <f t="shared" si="2714"/>
        <v>0</v>
      </c>
      <c r="AP959" s="805">
        <f t="shared" si="2714"/>
        <v>0</v>
      </c>
      <c r="AQ959" s="805">
        <f t="shared" si="2714"/>
        <v>0</v>
      </c>
      <c r="AR959" s="805">
        <f t="shared" si="2714"/>
        <v>0</v>
      </c>
      <c r="AS959" s="805">
        <f t="shared" si="2714"/>
        <v>0</v>
      </c>
      <c r="AT959" s="805">
        <f t="shared" si="2714"/>
        <v>0</v>
      </c>
      <c r="AU959" s="805">
        <f t="shared" si="2714"/>
        <v>0</v>
      </c>
      <c r="AV959" s="805">
        <f t="shared" si="2714"/>
        <v>0</v>
      </c>
      <c r="AW959" s="805">
        <f t="shared" si="2714"/>
        <v>0</v>
      </c>
      <c r="AX959" s="805">
        <f t="shared" si="2714"/>
        <v>0</v>
      </c>
      <c r="AY959" s="805">
        <f t="shared" si="2714"/>
        <v>0</v>
      </c>
      <c r="AZ959" s="805">
        <f t="shared" si="2714"/>
        <v>0</v>
      </c>
      <c r="BA959" s="805">
        <f t="shared" si="2714"/>
        <v>0</v>
      </c>
      <c r="BB959" s="805">
        <f t="shared" si="2714"/>
        <v>0</v>
      </c>
      <c r="BC959" s="804"/>
      <c r="BD959" s="805">
        <f t="shared" ref="BD959:BT959" si="2715">SUM(BD421)</f>
        <v>0</v>
      </c>
      <c r="BE959" s="805">
        <f t="shared" si="2715"/>
        <v>0</v>
      </c>
      <c r="BF959" s="805">
        <f t="shared" si="2715"/>
        <v>0</v>
      </c>
      <c r="BG959" s="805">
        <f t="shared" si="2715"/>
        <v>0</v>
      </c>
      <c r="BH959" s="805">
        <f t="shared" si="2715"/>
        <v>0</v>
      </c>
      <c r="BI959" s="805">
        <f t="shared" si="2715"/>
        <v>0</v>
      </c>
      <c r="BJ959" s="805">
        <f t="shared" si="2715"/>
        <v>0</v>
      </c>
      <c r="BK959" s="805">
        <f t="shared" si="2715"/>
        <v>0</v>
      </c>
      <c r="BL959" s="805">
        <f t="shared" si="2715"/>
        <v>0</v>
      </c>
      <c r="BM959" s="805">
        <f t="shared" si="2715"/>
        <v>0</v>
      </c>
      <c r="BN959" s="805">
        <f t="shared" si="2715"/>
        <v>0</v>
      </c>
      <c r="BO959" s="805">
        <f t="shared" si="2715"/>
        <v>0</v>
      </c>
      <c r="BP959" s="805">
        <f t="shared" si="2715"/>
        <v>0</v>
      </c>
      <c r="BQ959" s="805">
        <f t="shared" si="2715"/>
        <v>0</v>
      </c>
      <c r="BR959" s="805">
        <f t="shared" si="2715"/>
        <v>0</v>
      </c>
      <c r="BS959" s="805">
        <f t="shared" si="2715"/>
        <v>0</v>
      </c>
      <c r="BT959" s="805">
        <f t="shared" si="2715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5"/>
        <v>0</v>
      </c>
      <c r="CA959" s="601">
        <f t="shared" si="2576"/>
        <v>0</v>
      </c>
      <c r="CB959" s="601">
        <f t="shared" si="2577"/>
        <v>0</v>
      </c>
      <c r="CC959" s="601">
        <f t="shared" si="2578"/>
        <v>0</v>
      </c>
      <c r="CD959" s="1348">
        <f t="shared" si="2606"/>
        <v>0</v>
      </c>
      <c r="CE959" s="1349">
        <f t="shared" si="2667"/>
        <v>0</v>
      </c>
      <c r="CF959" s="1350">
        <f t="shared" si="2667"/>
        <v>0</v>
      </c>
      <c r="CG959" s="1350">
        <f t="shared" si="2667"/>
        <v>0</v>
      </c>
      <c r="CH959" s="1350">
        <f t="shared" si="2667"/>
        <v>0</v>
      </c>
      <c r="CI959" s="1350">
        <f t="shared" si="2667"/>
        <v>0</v>
      </c>
      <c r="CJ959" s="1350">
        <f t="shared" si="2667"/>
        <v>0</v>
      </c>
      <c r="CK959" s="1351">
        <f t="shared" si="2667"/>
        <v>0</v>
      </c>
      <c r="CL959" s="1351">
        <f t="shared" si="2667"/>
        <v>0</v>
      </c>
      <c r="CM959" s="1351">
        <f t="shared" si="2667"/>
        <v>0</v>
      </c>
      <c r="CN959" s="1350">
        <f t="shared" si="2667"/>
        <v>0</v>
      </c>
      <c r="CO959" s="1350">
        <f t="shared" si="2667"/>
        <v>0</v>
      </c>
      <c r="CP959" s="1350">
        <f t="shared" si="2667"/>
        <v>0</v>
      </c>
      <c r="CQ959" s="1350">
        <f t="shared" si="2667"/>
        <v>0</v>
      </c>
      <c r="CR959" s="1350">
        <f t="shared" si="2667"/>
        <v>0</v>
      </c>
      <c r="CS959" s="1349">
        <f t="shared" si="2667"/>
        <v>0</v>
      </c>
      <c r="CT959" s="1352">
        <f t="shared" si="2667"/>
        <v>0</v>
      </c>
      <c r="CU959" s="552">
        <f t="shared" si="2581"/>
        <v>0</v>
      </c>
      <c r="CV959" s="553">
        <f t="shared" si="2582"/>
        <v>0</v>
      </c>
      <c r="CW959" s="554">
        <f t="shared" si="2583"/>
        <v>0</v>
      </c>
      <c r="CX959" s="554">
        <f t="shared" si="2584"/>
        <v>0</v>
      </c>
      <c r="CY959" s="554">
        <f t="shared" si="2585"/>
        <v>0</v>
      </c>
      <c r="CZ959" s="554">
        <f t="shared" si="2586"/>
        <v>0</v>
      </c>
      <c r="DA959" s="554">
        <f t="shared" si="2587"/>
        <v>0</v>
      </c>
      <c r="DB959" s="555">
        <f t="shared" si="2588"/>
        <v>0</v>
      </c>
      <c r="DC959" s="555">
        <f t="shared" si="2589"/>
        <v>0</v>
      </c>
      <c r="DD959" s="555">
        <f t="shared" si="2590"/>
        <v>0</v>
      </c>
      <c r="DE959" s="554">
        <f t="shared" si="2591"/>
        <v>0</v>
      </c>
      <c r="DF959" s="554">
        <f t="shared" si="2592"/>
        <v>0</v>
      </c>
      <c r="DG959" s="554">
        <f t="shared" si="2593"/>
        <v>0</v>
      </c>
      <c r="DH959" s="554">
        <f t="shared" si="2594"/>
        <v>0</v>
      </c>
      <c r="DI959" s="554">
        <f t="shared" si="2595"/>
        <v>0</v>
      </c>
      <c r="DJ959" s="553">
        <f t="shared" si="2596"/>
        <v>0</v>
      </c>
      <c r="DK959" s="552">
        <f t="shared" si="2597"/>
        <v>0</v>
      </c>
      <c r="DL959" s="657">
        <f t="shared" si="2598"/>
        <v>17</v>
      </c>
      <c r="DM959" s="106">
        <f t="shared" si="2599"/>
        <v>17</v>
      </c>
      <c r="DN959" s="106">
        <f t="shared" si="2600"/>
        <v>17</v>
      </c>
      <c r="DO959" s="106">
        <f t="shared" si="2601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6">SUM(B425)</f>
        <v>0</v>
      </c>
      <c r="C960" s="805">
        <f t="shared" si="2716"/>
        <v>0</v>
      </c>
      <c r="D960" s="805">
        <f t="shared" si="2716"/>
        <v>0</v>
      </c>
      <c r="E960" s="805">
        <f t="shared" si="2716"/>
        <v>0</v>
      </c>
      <c r="F960" s="805">
        <f t="shared" si="2716"/>
        <v>0</v>
      </c>
      <c r="G960" s="805">
        <f t="shared" si="2716"/>
        <v>0</v>
      </c>
      <c r="H960" s="805">
        <f t="shared" si="2716"/>
        <v>0</v>
      </c>
      <c r="I960" s="805">
        <f t="shared" si="2716"/>
        <v>0</v>
      </c>
      <c r="J960" s="805">
        <f t="shared" si="2716"/>
        <v>0</v>
      </c>
      <c r="K960" s="805">
        <f t="shared" si="2716"/>
        <v>0</v>
      </c>
      <c r="L960" s="805">
        <f t="shared" si="2716"/>
        <v>0</v>
      </c>
      <c r="M960" s="805">
        <f t="shared" si="2716"/>
        <v>0</v>
      </c>
      <c r="N960" s="805">
        <f t="shared" si="2716"/>
        <v>0</v>
      </c>
      <c r="O960" s="805">
        <f t="shared" si="2716"/>
        <v>0</v>
      </c>
      <c r="P960" s="805">
        <f t="shared" si="2716"/>
        <v>0</v>
      </c>
      <c r="Q960" s="805">
        <f t="shared" si="2716"/>
        <v>0</v>
      </c>
      <c r="R960" s="805">
        <f t="shared" si="2716"/>
        <v>0</v>
      </c>
      <c r="S960" s="804"/>
      <c r="T960" s="805">
        <f t="shared" ref="T960:AJ960" si="2717">SUM(T425)</f>
        <v>0</v>
      </c>
      <c r="U960" s="805">
        <f t="shared" si="2717"/>
        <v>0</v>
      </c>
      <c r="V960" s="805">
        <f t="shared" si="2717"/>
        <v>0</v>
      </c>
      <c r="W960" s="805">
        <f t="shared" si="2717"/>
        <v>0</v>
      </c>
      <c r="X960" s="805">
        <f t="shared" si="2717"/>
        <v>0</v>
      </c>
      <c r="Y960" s="805">
        <f t="shared" si="2717"/>
        <v>0</v>
      </c>
      <c r="Z960" s="805">
        <f t="shared" si="2717"/>
        <v>0</v>
      </c>
      <c r="AA960" s="805">
        <f t="shared" si="2717"/>
        <v>0</v>
      </c>
      <c r="AB960" s="805">
        <f t="shared" si="2717"/>
        <v>0</v>
      </c>
      <c r="AC960" s="805">
        <f t="shared" si="2717"/>
        <v>0</v>
      </c>
      <c r="AD960" s="805">
        <f t="shared" si="2717"/>
        <v>0</v>
      </c>
      <c r="AE960" s="805">
        <f t="shared" si="2717"/>
        <v>0</v>
      </c>
      <c r="AF960" s="805">
        <f t="shared" si="2717"/>
        <v>0</v>
      </c>
      <c r="AG960" s="805">
        <f t="shared" si="2717"/>
        <v>0</v>
      </c>
      <c r="AH960" s="805">
        <f t="shared" si="2717"/>
        <v>0</v>
      </c>
      <c r="AI960" s="805">
        <f t="shared" si="2717"/>
        <v>0</v>
      </c>
      <c r="AJ960" s="805">
        <f t="shared" si="2717"/>
        <v>0</v>
      </c>
      <c r="AK960" s="804"/>
      <c r="AL960" s="805">
        <f t="shared" ref="AL960:BB960" si="2718">SUM(AL425)</f>
        <v>0</v>
      </c>
      <c r="AM960" s="805">
        <f t="shared" si="2718"/>
        <v>0</v>
      </c>
      <c r="AN960" s="805">
        <f t="shared" si="2718"/>
        <v>0</v>
      </c>
      <c r="AO960" s="805">
        <f t="shared" si="2718"/>
        <v>0</v>
      </c>
      <c r="AP960" s="805">
        <f t="shared" si="2718"/>
        <v>0</v>
      </c>
      <c r="AQ960" s="805">
        <f t="shared" si="2718"/>
        <v>0</v>
      </c>
      <c r="AR960" s="805">
        <f t="shared" si="2718"/>
        <v>0</v>
      </c>
      <c r="AS960" s="805">
        <f t="shared" si="2718"/>
        <v>0</v>
      </c>
      <c r="AT960" s="805">
        <f t="shared" si="2718"/>
        <v>0</v>
      </c>
      <c r="AU960" s="805">
        <f t="shared" si="2718"/>
        <v>0</v>
      </c>
      <c r="AV960" s="805">
        <f t="shared" si="2718"/>
        <v>0</v>
      </c>
      <c r="AW960" s="805">
        <f t="shared" si="2718"/>
        <v>0</v>
      </c>
      <c r="AX960" s="805">
        <f t="shared" si="2718"/>
        <v>0</v>
      </c>
      <c r="AY960" s="805">
        <f t="shared" si="2718"/>
        <v>0</v>
      </c>
      <c r="AZ960" s="805">
        <f t="shared" si="2718"/>
        <v>0</v>
      </c>
      <c r="BA960" s="805">
        <f t="shared" si="2718"/>
        <v>0</v>
      </c>
      <c r="BB960" s="805">
        <f t="shared" si="2718"/>
        <v>0</v>
      </c>
      <c r="BC960" s="804"/>
      <c r="BD960" s="805">
        <f t="shared" ref="BD960:BT960" si="2719">SUM(BD425)</f>
        <v>0</v>
      </c>
      <c r="BE960" s="805">
        <f t="shared" si="2719"/>
        <v>0</v>
      </c>
      <c r="BF960" s="805">
        <f t="shared" si="2719"/>
        <v>0</v>
      </c>
      <c r="BG960" s="805">
        <f t="shared" si="2719"/>
        <v>0</v>
      </c>
      <c r="BH960" s="805">
        <f t="shared" si="2719"/>
        <v>0</v>
      </c>
      <c r="BI960" s="805">
        <f t="shared" si="2719"/>
        <v>0</v>
      </c>
      <c r="BJ960" s="805">
        <f t="shared" si="2719"/>
        <v>0</v>
      </c>
      <c r="BK960" s="805">
        <f t="shared" si="2719"/>
        <v>0</v>
      </c>
      <c r="BL960" s="805">
        <f t="shared" si="2719"/>
        <v>0</v>
      </c>
      <c r="BM960" s="805">
        <f t="shared" si="2719"/>
        <v>0</v>
      </c>
      <c r="BN960" s="805">
        <f t="shared" si="2719"/>
        <v>0</v>
      </c>
      <c r="BO960" s="805">
        <f t="shared" si="2719"/>
        <v>0</v>
      </c>
      <c r="BP960" s="805">
        <f t="shared" si="2719"/>
        <v>0</v>
      </c>
      <c r="BQ960" s="805">
        <f t="shared" si="2719"/>
        <v>0</v>
      </c>
      <c r="BR960" s="805">
        <f t="shared" si="2719"/>
        <v>0</v>
      </c>
      <c r="BS960" s="805">
        <f t="shared" si="2719"/>
        <v>0</v>
      </c>
      <c r="BT960" s="805">
        <f t="shared" si="2719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5"/>
        <v>0</v>
      </c>
      <c r="CA960" s="601">
        <f t="shared" si="2576"/>
        <v>0</v>
      </c>
      <c r="CB960" s="601">
        <f t="shared" si="2577"/>
        <v>0</v>
      </c>
      <c r="CC960" s="601">
        <f t="shared" si="2578"/>
        <v>0</v>
      </c>
      <c r="CD960" s="1348">
        <f t="shared" si="2606"/>
        <v>0</v>
      </c>
      <c r="CE960" s="1349">
        <f t="shared" si="2667"/>
        <v>0</v>
      </c>
      <c r="CF960" s="1350">
        <f t="shared" si="2667"/>
        <v>0</v>
      </c>
      <c r="CG960" s="1350">
        <f t="shared" si="2667"/>
        <v>0</v>
      </c>
      <c r="CH960" s="1350">
        <f t="shared" si="2667"/>
        <v>0</v>
      </c>
      <c r="CI960" s="1350">
        <f t="shared" si="2667"/>
        <v>0</v>
      </c>
      <c r="CJ960" s="1350">
        <f t="shared" si="2667"/>
        <v>0</v>
      </c>
      <c r="CK960" s="1351">
        <f t="shared" si="2667"/>
        <v>0</v>
      </c>
      <c r="CL960" s="1351">
        <f t="shared" si="2667"/>
        <v>0</v>
      </c>
      <c r="CM960" s="1351">
        <f t="shared" si="2667"/>
        <v>0</v>
      </c>
      <c r="CN960" s="1350">
        <f t="shared" si="2667"/>
        <v>0</v>
      </c>
      <c r="CO960" s="1350">
        <f t="shared" si="2667"/>
        <v>0</v>
      </c>
      <c r="CP960" s="1350">
        <f t="shared" si="2667"/>
        <v>0</v>
      </c>
      <c r="CQ960" s="1350">
        <f t="shared" si="2667"/>
        <v>0</v>
      </c>
      <c r="CR960" s="1350">
        <f t="shared" si="2667"/>
        <v>0</v>
      </c>
      <c r="CS960" s="1349">
        <f t="shared" si="2667"/>
        <v>0</v>
      </c>
      <c r="CT960" s="1352">
        <f t="shared" si="2667"/>
        <v>0</v>
      </c>
      <c r="CU960" s="552">
        <f t="shared" si="2581"/>
        <v>0</v>
      </c>
      <c r="CV960" s="553">
        <f t="shared" si="2582"/>
        <v>0</v>
      </c>
      <c r="CW960" s="554">
        <f t="shared" si="2583"/>
        <v>0</v>
      </c>
      <c r="CX960" s="554">
        <f t="shared" si="2584"/>
        <v>0</v>
      </c>
      <c r="CY960" s="554">
        <f t="shared" si="2585"/>
        <v>0</v>
      </c>
      <c r="CZ960" s="554">
        <f t="shared" si="2586"/>
        <v>0</v>
      </c>
      <c r="DA960" s="554">
        <f t="shared" si="2587"/>
        <v>0</v>
      </c>
      <c r="DB960" s="555">
        <f t="shared" si="2588"/>
        <v>0</v>
      </c>
      <c r="DC960" s="555">
        <f t="shared" si="2589"/>
        <v>0</v>
      </c>
      <c r="DD960" s="555">
        <f t="shared" si="2590"/>
        <v>0</v>
      </c>
      <c r="DE960" s="554">
        <f t="shared" si="2591"/>
        <v>0</v>
      </c>
      <c r="DF960" s="554">
        <f t="shared" si="2592"/>
        <v>0</v>
      </c>
      <c r="DG960" s="554">
        <f t="shared" si="2593"/>
        <v>0</v>
      </c>
      <c r="DH960" s="554">
        <f t="shared" si="2594"/>
        <v>0</v>
      </c>
      <c r="DI960" s="554">
        <f t="shared" si="2595"/>
        <v>0</v>
      </c>
      <c r="DJ960" s="553">
        <f t="shared" si="2596"/>
        <v>0</v>
      </c>
      <c r="DK960" s="552">
        <f t="shared" si="2597"/>
        <v>0</v>
      </c>
      <c r="DL960" s="657">
        <f t="shared" si="2598"/>
        <v>17</v>
      </c>
      <c r="DM960" s="106">
        <f t="shared" si="2599"/>
        <v>17</v>
      </c>
      <c r="DN960" s="106">
        <f t="shared" si="2600"/>
        <v>17</v>
      </c>
      <c r="DO960" s="106">
        <f t="shared" si="2601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398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0">SUM(B434)</f>
        <v>0</v>
      </c>
      <c r="C962" s="805">
        <f t="shared" si="2720"/>
        <v>0</v>
      </c>
      <c r="D962" s="805">
        <f t="shared" si="2720"/>
        <v>0</v>
      </c>
      <c r="E962" s="805">
        <f t="shared" si="2720"/>
        <v>0</v>
      </c>
      <c r="F962" s="805">
        <f t="shared" si="2720"/>
        <v>0</v>
      </c>
      <c r="G962" s="805">
        <f t="shared" si="2720"/>
        <v>0</v>
      </c>
      <c r="H962" s="805">
        <f t="shared" si="2720"/>
        <v>0</v>
      </c>
      <c r="I962" s="805">
        <f t="shared" si="2720"/>
        <v>0</v>
      </c>
      <c r="J962" s="805">
        <f t="shared" si="2720"/>
        <v>0</v>
      </c>
      <c r="K962" s="805">
        <f t="shared" si="2720"/>
        <v>0</v>
      </c>
      <c r="L962" s="805">
        <f t="shared" si="2720"/>
        <v>0</v>
      </c>
      <c r="M962" s="805">
        <f t="shared" si="2720"/>
        <v>0</v>
      </c>
      <c r="N962" s="805">
        <f t="shared" si="2720"/>
        <v>0</v>
      </c>
      <c r="O962" s="805">
        <f t="shared" si="2720"/>
        <v>0</v>
      </c>
      <c r="P962" s="805">
        <f t="shared" si="2720"/>
        <v>0</v>
      </c>
      <c r="Q962" s="805">
        <f t="shared" si="2720"/>
        <v>0</v>
      </c>
      <c r="R962" s="805">
        <f t="shared" si="2720"/>
        <v>0</v>
      </c>
      <c r="S962" s="804"/>
      <c r="T962" s="805">
        <f t="shared" ref="T962:AJ962" si="2721">SUM(T434)</f>
        <v>0</v>
      </c>
      <c r="U962" s="805">
        <f t="shared" si="2721"/>
        <v>0</v>
      </c>
      <c r="V962" s="805">
        <f t="shared" si="2721"/>
        <v>0</v>
      </c>
      <c r="W962" s="805">
        <f t="shared" si="2721"/>
        <v>0</v>
      </c>
      <c r="X962" s="805">
        <f t="shared" si="2721"/>
        <v>0</v>
      </c>
      <c r="Y962" s="805">
        <f t="shared" si="2721"/>
        <v>0</v>
      </c>
      <c r="Z962" s="805">
        <f t="shared" si="2721"/>
        <v>0</v>
      </c>
      <c r="AA962" s="805">
        <f t="shared" si="2721"/>
        <v>0</v>
      </c>
      <c r="AB962" s="805">
        <f t="shared" si="2721"/>
        <v>0</v>
      </c>
      <c r="AC962" s="805">
        <f t="shared" si="2721"/>
        <v>0</v>
      </c>
      <c r="AD962" s="805">
        <f t="shared" si="2721"/>
        <v>0</v>
      </c>
      <c r="AE962" s="805">
        <f t="shared" si="2721"/>
        <v>0</v>
      </c>
      <c r="AF962" s="805">
        <f t="shared" si="2721"/>
        <v>0</v>
      </c>
      <c r="AG962" s="805">
        <f t="shared" si="2721"/>
        <v>0</v>
      </c>
      <c r="AH962" s="805">
        <f t="shared" si="2721"/>
        <v>0</v>
      </c>
      <c r="AI962" s="805">
        <f t="shared" si="2721"/>
        <v>0</v>
      </c>
      <c r="AJ962" s="805">
        <f t="shared" si="2721"/>
        <v>0</v>
      </c>
      <c r="AK962" s="804"/>
      <c r="AL962" s="805">
        <f t="shared" ref="AL962:BB962" si="2722">SUM(AL434)</f>
        <v>0</v>
      </c>
      <c r="AM962" s="805">
        <f t="shared" si="2722"/>
        <v>0</v>
      </c>
      <c r="AN962" s="805">
        <f t="shared" si="2722"/>
        <v>0</v>
      </c>
      <c r="AO962" s="805">
        <f t="shared" si="2722"/>
        <v>0</v>
      </c>
      <c r="AP962" s="805">
        <f t="shared" si="2722"/>
        <v>0</v>
      </c>
      <c r="AQ962" s="805">
        <f t="shared" si="2722"/>
        <v>0</v>
      </c>
      <c r="AR962" s="805">
        <f t="shared" si="2722"/>
        <v>0</v>
      </c>
      <c r="AS962" s="805">
        <f t="shared" si="2722"/>
        <v>0</v>
      </c>
      <c r="AT962" s="805">
        <f t="shared" si="2722"/>
        <v>0</v>
      </c>
      <c r="AU962" s="805">
        <f t="shared" si="2722"/>
        <v>0</v>
      </c>
      <c r="AV962" s="805">
        <f t="shared" si="2722"/>
        <v>0</v>
      </c>
      <c r="AW962" s="805">
        <f t="shared" si="2722"/>
        <v>0</v>
      </c>
      <c r="AX962" s="805">
        <f t="shared" si="2722"/>
        <v>0</v>
      </c>
      <c r="AY962" s="805">
        <f t="shared" si="2722"/>
        <v>0</v>
      </c>
      <c r="AZ962" s="805">
        <f t="shared" si="2722"/>
        <v>0</v>
      </c>
      <c r="BA962" s="805">
        <f t="shared" si="2722"/>
        <v>0</v>
      </c>
      <c r="BB962" s="805">
        <f t="shared" si="2722"/>
        <v>0</v>
      </c>
      <c r="BC962" s="804"/>
      <c r="BD962" s="805">
        <f t="shared" ref="BD962:BT962" si="2723">SUM(BD434)</f>
        <v>0</v>
      </c>
      <c r="BE962" s="805">
        <f t="shared" si="2723"/>
        <v>0</v>
      </c>
      <c r="BF962" s="805">
        <f t="shared" si="2723"/>
        <v>0</v>
      </c>
      <c r="BG962" s="805">
        <f t="shared" si="2723"/>
        <v>0</v>
      </c>
      <c r="BH962" s="805">
        <f t="shared" si="2723"/>
        <v>0</v>
      </c>
      <c r="BI962" s="805">
        <f t="shared" si="2723"/>
        <v>0</v>
      </c>
      <c r="BJ962" s="805">
        <f t="shared" si="2723"/>
        <v>0</v>
      </c>
      <c r="BK962" s="805">
        <f t="shared" si="2723"/>
        <v>0</v>
      </c>
      <c r="BL962" s="805">
        <f t="shared" si="2723"/>
        <v>0</v>
      </c>
      <c r="BM962" s="805">
        <f t="shared" si="2723"/>
        <v>0</v>
      </c>
      <c r="BN962" s="805">
        <f t="shared" si="2723"/>
        <v>0</v>
      </c>
      <c r="BO962" s="805">
        <f t="shared" si="2723"/>
        <v>0</v>
      </c>
      <c r="BP962" s="805">
        <f t="shared" si="2723"/>
        <v>0</v>
      </c>
      <c r="BQ962" s="805">
        <f t="shared" si="2723"/>
        <v>0</v>
      </c>
      <c r="BR962" s="805">
        <f t="shared" si="2723"/>
        <v>0</v>
      </c>
      <c r="BS962" s="805">
        <f t="shared" si="2723"/>
        <v>0</v>
      </c>
      <c r="BT962" s="805">
        <f t="shared" si="2723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8">
        <f t="shared" ref="CD962:CS963" si="272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2724"/>
        <v>0</v>
      </c>
      <c r="CF962" s="1350">
        <f t="shared" si="2724"/>
        <v>0</v>
      </c>
      <c r="CG962" s="1350">
        <f t="shared" si="2724"/>
        <v>0</v>
      </c>
      <c r="CH962" s="1350">
        <f t="shared" si="2724"/>
        <v>0</v>
      </c>
      <c r="CI962" s="1350">
        <f t="shared" si="2724"/>
        <v>0</v>
      </c>
      <c r="CJ962" s="1350">
        <f t="shared" si="2724"/>
        <v>0</v>
      </c>
      <c r="CK962" s="1351">
        <f t="shared" si="2724"/>
        <v>0</v>
      </c>
      <c r="CL962" s="1351">
        <f t="shared" si="2724"/>
        <v>0</v>
      </c>
      <c r="CM962" s="1351">
        <f t="shared" si="2724"/>
        <v>0</v>
      </c>
      <c r="CN962" s="1350">
        <f t="shared" si="2724"/>
        <v>0</v>
      </c>
      <c r="CO962" s="1350">
        <f t="shared" si="2724"/>
        <v>0</v>
      </c>
      <c r="CP962" s="1350">
        <f t="shared" si="2724"/>
        <v>0</v>
      </c>
      <c r="CQ962" s="1350">
        <f t="shared" si="2724"/>
        <v>0</v>
      </c>
      <c r="CR962" s="1350">
        <f t="shared" si="2724"/>
        <v>0</v>
      </c>
      <c r="CS962" s="1349">
        <f t="shared" si="2724"/>
        <v>0</v>
      </c>
      <c r="CT962" s="1352">
        <f t="shared" ref="CE962:CT963" si="272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6"/>
        <v>0</v>
      </c>
      <c r="CW962" s="554">
        <f t="shared" si="2726"/>
        <v>0</v>
      </c>
      <c r="CX962" s="554">
        <f t="shared" si="2726"/>
        <v>0</v>
      </c>
      <c r="CY962" s="554">
        <f t="shared" si="2726"/>
        <v>0</v>
      </c>
      <c r="CZ962" s="554">
        <f t="shared" si="2726"/>
        <v>0</v>
      </c>
      <c r="DA962" s="554">
        <f t="shared" si="2726"/>
        <v>0</v>
      </c>
      <c r="DB962" s="555">
        <f t="shared" si="2726"/>
        <v>0</v>
      </c>
      <c r="DC962" s="555">
        <f t="shared" si="2726"/>
        <v>0</v>
      </c>
      <c r="DD962" s="555">
        <f t="shared" si="2726"/>
        <v>0</v>
      </c>
      <c r="DE962" s="554">
        <f t="shared" ref="DE962:DK963" si="272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7"/>
        <v>0</v>
      </c>
      <c r="DG962" s="554">
        <f t="shared" si="2727"/>
        <v>0</v>
      </c>
      <c r="DH962" s="554">
        <f t="shared" si="2727"/>
        <v>0</v>
      </c>
      <c r="DI962" s="554">
        <f t="shared" si="2727"/>
        <v>0</v>
      </c>
      <c r="DJ962" s="553">
        <f t="shared" si="2727"/>
        <v>0</v>
      </c>
      <c r="DK962" s="552">
        <f t="shared" si="2727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28">SUM(B444)</f>
        <v>0</v>
      </c>
      <c r="C963" s="805">
        <f t="shared" si="2728"/>
        <v>0</v>
      </c>
      <c r="D963" s="805">
        <f t="shared" si="2728"/>
        <v>0</v>
      </c>
      <c r="E963" s="805">
        <f t="shared" si="2728"/>
        <v>0</v>
      </c>
      <c r="F963" s="805">
        <f t="shared" si="2728"/>
        <v>0</v>
      </c>
      <c r="G963" s="805">
        <f t="shared" si="2728"/>
        <v>0</v>
      </c>
      <c r="H963" s="805">
        <f t="shared" si="2728"/>
        <v>0</v>
      </c>
      <c r="I963" s="805">
        <f t="shared" si="2728"/>
        <v>0</v>
      </c>
      <c r="J963" s="805">
        <f t="shared" si="2728"/>
        <v>0</v>
      </c>
      <c r="K963" s="805">
        <f t="shared" si="2728"/>
        <v>0</v>
      </c>
      <c r="L963" s="805">
        <f t="shared" si="2728"/>
        <v>0</v>
      </c>
      <c r="M963" s="805">
        <f t="shared" si="2728"/>
        <v>0</v>
      </c>
      <c r="N963" s="805">
        <f t="shared" si="2728"/>
        <v>0</v>
      </c>
      <c r="O963" s="805">
        <f t="shared" si="2728"/>
        <v>0</v>
      </c>
      <c r="P963" s="805">
        <f t="shared" si="2728"/>
        <v>0</v>
      </c>
      <c r="Q963" s="805">
        <f t="shared" si="2728"/>
        <v>0</v>
      </c>
      <c r="R963" s="805">
        <f t="shared" si="2728"/>
        <v>0</v>
      </c>
      <c r="S963" s="804"/>
      <c r="T963" s="805">
        <f t="shared" ref="T963:AJ963" si="2729">SUM(T444)</f>
        <v>0</v>
      </c>
      <c r="U963" s="805">
        <f t="shared" si="2729"/>
        <v>0</v>
      </c>
      <c r="V963" s="805">
        <f t="shared" si="2729"/>
        <v>0</v>
      </c>
      <c r="W963" s="805">
        <f t="shared" si="2729"/>
        <v>0</v>
      </c>
      <c r="X963" s="805">
        <f t="shared" si="2729"/>
        <v>0</v>
      </c>
      <c r="Y963" s="805">
        <f t="shared" si="2729"/>
        <v>0</v>
      </c>
      <c r="Z963" s="805">
        <f t="shared" si="2729"/>
        <v>0</v>
      </c>
      <c r="AA963" s="805">
        <f t="shared" si="2729"/>
        <v>0</v>
      </c>
      <c r="AB963" s="805">
        <f t="shared" si="2729"/>
        <v>0</v>
      </c>
      <c r="AC963" s="805">
        <f t="shared" si="2729"/>
        <v>0</v>
      </c>
      <c r="AD963" s="805">
        <f t="shared" si="2729"/>
        <v>0</v>
      </c>
      <c r="AE963" s="805">
        <f t="shared" si="2729"/>
        <v>0</v>
      </c>
      <c r="AF963" s="805">
        <f t="shared" si="2729"/>
        <v>0</v>
      </c>
      <c r="AG963" s="805">
        <f t="shared" si="2729"/>
        <v>0</v>
      </c>
      <c r="AH963" s="805">
        <f t="shared" si="2729"/>
        <v>0</v>
      </c>
      <c r="AI963" s="805">
        <f t="shared" si="2729"/>
        <v>0</v>
      </c>
      <c r="AJ963" s="805">
        <f t="shared" si="2729"/>
        <v>0</v>
      </c>
      <c r="AK963" s="804"/>
      <c r="AL963" s="805">
        <f t="shared" ref="AL963:BB963" si="2730">SUM(AL444)</f>
        <v>0</v>
      </c>
      <c r="AM963" s="805">
        <f t="shared" si="2730"/>
        <v>0</v>
      </c>
      <c r="AN963" s="805">
        <f t="shared" si="2730"/>
        <v>0</v>
      </c>
      <c r="AO963" s="805">
        <f t="shared" si="2730"/>
        <v>0</v>
      </c>
      <c r="AP963" s="805">
        <f t="shared" si="2730"/>
        <v>0</v>
      </c>
      <c r="AQ963" s="805">
        <f t="shared" si="2730"/>
        <v>0</v>
      </c>
      <c r="AR963" s="805">
        <f t="shared" si="2730"/>
        <v>199.94399999999999</v>
      </c>
      <c r="AS963" s="805">
        <f t="shared" si="2730"/>
        <v>0</v>
      </c>
      <c r="AT963" s="805">
        <f t="shared" si="2730"/>
        <v>209.99760000000001</v>
      </c>
      <c r="AU963" s="805">
        <f t="shared" si="2730"/>
        <v>0</v>
      </c>
      <c r="AV963" s="805">
        <f t="shared" si="2730"/>
        <v>0</v>
      </c>
      <c r="AW963" s="805">
        <f t="shared" si="2730"/>
        <v>0</v>
      </c>
      <c r="AX963" s="805">
        <f t="shared" si="2730"/>
        <v>0</v>
      </c>
      <c r="AY963" s="805">
        <f t="shared" si="2730"/>
        <v>0</v>
      </c>
      <c r="AZ963" s="805">
        <f t="shared" si="2730"/>
        <v>0</v>
      </c>
      <c r="BA963" s="805">
        <f t="shared" si="2730"/>
        <v>0</v>
      </c>
      <c r="BB963" s="805">
        <f t="shared" si="2730"/>
        <v>0</v>
      </c>
      <c r="BC963" s="804"/>
      <c r="BD963" s="805">
        <f t="shared" ref="BD963:BT963" si="2731">SUM(BD444)</f>
        <v>0</v>
      </c>
      <c r="BE963" s="805">
        <f t="shared" si="2731"/>
        <v>0</v>
      </c>
      <c r="BF963" s="805">
        <f t="shared" si="2731"/>
        <v>0</v>
      </c>
      <c r="BG963" s="805">
        <f t="shared" si="2731"/>
        <v>0</v>
      </c>
      <c r="BH963" s="805">
        <f t="shared" si="2731"/>
        <v>0</v>
      </c>
      <c r="BI963" s="805">
        <f t="shared" si="2731"/>
        <v>0</v>
      </c>
      <c r="BJ963" s="805">
        <f t="shared" si="2731"/>
        <v>0</v>
      </c>
      <c r="BK963" s="805">
        <f t="shared" si="2731"/>
        <v>0</v>
      </c>
      <c r="BL963" s="805">
        <f t="shared" si="2731"/>
        <v>0</v>
      </c>
      <c r="BM963" s="805">
        <f t="shared" si="2731"/>
        <v>0</v>
      </c>
      <c r="BN963" s="805">
        <f t="shared" si="2731"/>
        <v>0</v>
      </c>
      <c r="BO963" s="805">
        <f t="shared" si="2731"/>
        <v>0</v>
      </c>
      <c r="BP963" s="805">
        <f t="shared" si="2731"/>
        <v>0</v>
      </c>
      <c r="BQ963" s="805">
        <f t="shared" si="2731"/>
        <v>0</v>
      </c>
      <c r="BR963" s="805">
        <f t="shared" si="2731"/>
        <v>0</v>
      </c>
      <c r="BS963" s="805">
        <f t="shared" si="2731"/>
        <v>0</v>
      </c>
      <c r="BT963" s="805">
        <f t="shared" si="2731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8">
        <f t="shared" si="2724"/>
        <v>0</v>
      </c>
      <c r="CE963" s="1349">
        <f t="shared" si="2725"/>
        <v>0</v>
      </c>
      <c r="CF963" s="1350">
        <f t="shared" si="2725"/>
        <v>0</v>
      </c>
      <c r="CG963" s="1350">
        <f t="shared" si="2725"/>
        <v>0</v>
      </c>
      <c r="CH963" s="1350">
        <f t="shared" si="2725"/>
        <v>0</v>
      </c>
      <c r="CI963" s="1350">
        <f t="shared" si="2725"/>
        <v>0</v>
      </c>
      <c r="CJ963" s="1350">
        <f t="shared" si="2725"/>
        <v>0</v>
      </c>
      <c r="CK963" s="1351">
        <f t="shared" si="2725"/>
        <v>0</v>
      </c>
      <c r="CL963" s="1351">
        <f t="shared" si="2725"/>
        <v>0</v>
      </c>
      <c r="CM963" s="1351">
        <f t="shared" si="2725"/>
        <v>0</v>
      </c>
      <c r="CN963" s="1350">
        <f t="shared" si="2725"/>
        <v>0</v>
      </c>
      <c r="CO963" s="1350">
        <f t="shared" si="2725"/>
        <v>0</v>
      </c>
      <c r="CP963" s="1350">
        <f t="shared" si="2725"/>
        <v>0</v>
      </c>
      <c r="CQ963" s="1350">
        <f t="shared" si="2725"/>
        <v>0</v>
      </c>
      <c r="CR963" s="1350">
        <f t="shared" si="2725"/>
        <v>0</v>
      </c>
      <c r="CS963" s="1349">
        <f t="shared" si="2725"/>
        <v>0</v>
      </c>
      <c r="CT963" s="1352">
        <f t="shared" si="2725"/>
        <v>0</v>
      </c>
      <c r="CU963" s="552">
        <f t="shared" si="2726"/>
        <v>0</v>
      </c>
      <c r="CV963" s="553">
        <f t="shared" si="2726"/>
        <v>0</v>
      </c>
      <c r="CW963" s="554">
        <f t="shared" si="2726"/>
        <v>0</v>
      </c>
      <c r="CX963" s="554">
        <f t="shared" si="2726"/>
        <v>0</v>
      </c>
      <c r="CY963" s="554">
        <f t="shared" si="2726"/>
        <v>0</v>
      </c>
      <c r="CZ963" s="554">
        <f t="shared" si="2726"/>
        <v>0</v>
      </c>
      <c r="DA963" s="554">
        <f t="shared" si="2726"/>
        <v>0</v>
      </c>
      <c r="DB963" s="555">
        <f t="shared" si="2726"/>
        <v>0</v>
      </c>
      <c r="DC963" s="555">
        <f t="shared" si="2726"/>
        <v>0</v>
      </c>
      <c r="DD963" s="555">
        <f t="shared" si="2726"/>
        <v>0</v>
      </c>
      <c r="DE963" s="554">
        <f t="shared" si="2727"/>
        <v>0</v>
      </c>
      <c r="DF963" s="554">
        <f t="shared" si="2727"/>
        <v>0</v>
      </c>
      <c r="DG963" s="554">
        <f t="shared" si="2727"/>
        <v>0</v>
      </c>
      <c r="DH963" s="554">
        <f t="shared" si="2727"/>
        <v>0</v>
      </c>
      <c r="DI963" s="554">
        <f t="shared" si="2727"/>
        <v>0</v>
      </c>
      <c r="DJ963" s="553">
        <f t="shared" si="2727"/>
        <v>0</v>
      </c>
      <c r="DK963" s="552">
        <f t="shared" si="2727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399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2">SUM(B707)</f>
        <v>449.98</v>
      </c>
      <c r="C965" s="805">
        <f t="shared" si="2732"/>
        <v>0</v>
      </c>
      <c r="D965" s="805">
        <f t="shared" si="2732"/>
        <v>892</v>
      </c>
      <c r="E965" s="805">
        <f t="shared" si="2732"/>
        <v>0</v>
      </c>
      <c r="F965" s="805">
        <f t="shared" si="2732"/>
        <v>700</v>
      </c>
      <c r="G965" s="805">
        <f t="shared" si="2732"/>
        <v>240</v>
      </c>
      <c r="H965" s="805">
        <f t="shared" si="2732"/>
        <v>0</v>
      </c>
      <c r="I965" s="805">
        <f t="shared" si="2732"/>
        <v>310</v>
      </c>
      <c r="J965" s="805">
        <f t="shared" si="2732"/>
        <v>0</v>
      </c>
      <c r="K965" s="805">
        <f t="shared" si="2732"/>
        <v>0</v>
      </c>
      <c r="L965" s="805">
        <f t="shared" si="2732"/>
        <v>0</v>
      </c>
      <c r="M965" s="805">
        <f t="shared" si="2732"/>
        <v>0</v>
      </c>
      <c r="N965" s="805">
        <f t="shared" si="2732"/>
        <v>0</v>
      </c>
      <c r="O965" s="805">
        <f t="shared" si="2732"/>
        <v>0</v>
      </c>
      <c r="P965" s="805">
        <f t="shared" si="2732"/>
        <v>0</v>
      </c>
      <c r="Q965" s="805">
        <f t="shared" si="2732"/>
        <v>0</v>
      </c>
      <c r="R965" s="805">
        <f t="shared" si="2732"/>
        <v>0</v>
      </c>
      <c r="S965" s="804"/>
      <c r="T965" s="805">
        <f t="shared" ref="T965:AJ965" si="2733">SUM(T707)</f>
        <v>200</v>
      </c>
      <c r="U965" s="805">
        <f t="shared" si="2733"/>
        <v>1400</v>
      </c>
      <c r="V965" s="805">
        <f t="shared" si="2733"/>
        <v>700</v>
      </c>
      <c r="W965" s="805">
        <f t="shared" si="2733"/>
        <v>100</v>
      </c>
      <c r="X965" s="805">
        <f t="shared" si="2733"/>
        <v>0</v>
      </c>
      <c r="Y965" s="805">
        <f t="shared" si="2733"/>
        <v>0</v>
      </c>
      <c r="Z965" s="805">
        <f t="shared" si="2733"/>
        <v>1000</v>
      </c>
      <c r="AA965" s="805">
        <f t="shared" si="2733"/>
        <v>0</v>
      </c>
      <c r="AB965" s="805">
        <f t="shared" si="2733"/>
        <v>40</v>
      </c>
      <c r="AC965" s="805">
        <f t="shared" si="2733"/>
        <v>0</v>
      </c>
      <c r="AD965" s="805">
        <f t="shared" si="2733"/>
        <v>0</v>
      </c>
      <c r="AE965" s="805">
        <f t="shared" si="2733"/>
        <v>0</v>
      </c>
      <c r="AF965" s="805">
        <f t="shared" si="2733"/>
        <v>0</v>
      </c>
      <c r="AG965" s="805">
        <f t="shared" si="2733"/>
        <v>0</v>
      </c>
      <c r="AH965" s="805">
        <f t="shared" si="2733"/>
        <v>0</v>
      </c>
      <c r="AI965" s="805">
        <f t="shared" si="2733"/>
        <v>0</v>
      </c>
      <c r="AJ965" s="805">
        <f t="shared" si="2733"/>
        <v>0</v>
      </c>
      <c r="AK965" s="804"/>
      <c r="AL965" s="805">
        <f t="shared" ref="AL965:BB965" si="2734">SUM(AL707)</f>
        <v>0</v>
      </c>
      <c r="AM965" s="805">
        <f t="shared" si="2734"/>
        <v>0</v>
      </c>
      <c r="AN965" s="805">
        <f t="shared" si="2734"/>
        <v>0</v>
      </c>
      <c r="AO965" s="805">
        <f t="shared" si="2734"/>
        <v>0</v>
      </c>
      <c r="AP965" s="805">
        <f t="shared" si="2734"/>
        <v>0</v>
      </c>
      <c r="AQ965" s="805">
        <f t="shared" si="2734"/>
        <v>0</v>
      </c>
      <c r="AR965" s="805">
        <f t="shared" si="2734"/>
        <v>0</v>
      </c>
      <c r="AS965" s="805">
        <f t="shared" si="2734"/>
        <v>0</v>
      </c>
      <c r="AT965" s="805">
        <f t="shared" si="2734"/>
        <v>0</v>
      </c>
      <c r="AU965" s="805">
        <f t="shared" si="2734"/>
        <v>0</v>
      </c>
      <c r="AV965" s="805">
        <f t="shared" si="2734"/>
        <v>0</v>
      </c>
      <c r="AW965" s="805">
        <f t="shared" si="2734"/>
        <v>0</v>
      </c>
      <c r="AX965" s="805">
        <f t="shared" si="2734"/>
        <v>0</v>
      </c>
      <c r="AY965" s="805">
        <f t="shared" si="2734"/>
        <v>0</v>
      </c>
      <c r="AZ965" s="805">
        <f t="shared" si="2734"/>
        <v>0</v>
      </c>
      <c r="BA965" s="805">
        <f t="shared" si="2734"/>
        <v>0</v>
      </c>
      <c r="BB965" s="805">
        <f t="shared" si="2734"/>
        <v>0</v>
      </c>
      <c r="BC965" s="804"/>
      <c r="BD965" s="805">
        <f t="shared" ref="BD965:BT965" si="2735">SUM(BD707)</f>
        <v>0</v>
      </c>
      <c r="BE965" s="805">
        <f t="shared" si="2735"/>
        <v>0</v>
      </c>
      <c r="BF965" s="805">
        <f t="shared" si="2735"/>
        <v>0</v>
      </c>
      <c r="BG965" s="805">
        <f t="shared" si="2735"/>
        <v>0</v>
      </c>
      <c r="BH965" s="805">
        <f t="shared" si="2735"/>
        <v>0</v>
      </c>
      <c r="BI965" s="805">
        <f t="shared" si="2735"/>
        <v>0</v>
      </c>
      <c r="BJ965" s="805">
        <f t="shared" si="2735"/>
        <v>0</v>
      </c>
      <c r="BK965" s="805">
        <f t="shared" si="2735"/>
        <v>0</v>
      </c>
      <c r="BL965" s="805">
        <f t="shared" si="2735"/>
        <v>0</v>
      </c>
      <c r="BM965" s="805">
        <f t="shared" si="2735"/>
        <v>0</v>
      </c>
      <c r="BN965" s="805">
        <f t="shared" si="2735"/>
        <v>0</v>
      </c>
      <c r="BO965" s="805">
        <f t="shared" si="2735"/>
        <v>0</v>
      </c>
      <c r="BP965" s="805">
        <f t="shared" si="2735"/>
        <v>0</v>
      </c>
      <c r="BQ965" s="805">
        <f t="shared" si="2735"/>
        <v>0</v>
      </c>
      <c r="BR965" s="805">
        <f t="shared" si="2735"/>
        <v>0</v>
      </c>
      <c r="BS965" s="805">
        <f t="shared" si="2735"/>
        <v>0</v>
      </c>
      <c r="BT965" s="805">
        <f t="shared" si="2735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8">
        <f t="shared" ref="CD965:CS965" si="273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2736"/>
        <v>0</v>
      </c>
      <c r="CF965" s="1350">
        <f t="shared" si="2736"/>
        <v>0</v>
      </c>
      <c r="CG965" s="1350">
        <f t="shared" si="2736"/>
        <v>0</v>
      </c>
      <c r="CH965" s="1350">
        <f t="shared" si="2736"/>
        <v>0</v>
      </c>
      <c r="CI965" s="1350">
        <f t="shared" si="2736"/>
        <v>0</v>
      </c>
      <c r="CJ965" s="1350">
        <f t="shared" si="2736"/>
        <v>0</v>
      </c>
      <c r="CK965" s="1351">
        <f t="shared" si="2736"/>
        <v>0</v>
      </c>
      <c r="CL965" s="1351">
        <f t="shared" si="2736"/>
        <v>0</v>
      </c>
      <c r="CM965" s="1351">
        <f t="shared" si="2736"/>
        <v>0</v>
      </c>
      <c r="CN965" s="1350">
        <f t="shared" si="2736"/>
        <v>0</v>
      </c>
      <c r="CO965" s="1350">
        <f t="shared" si="2736"/>
        <v>0</v>
      </c>
      <c r="CP965" s="1350">
        <f t="shared" si="2736"/>
        <v>0</v>
      </c>
      <c r="CQ965" s="1350">
        <f t="shared" si="2736"/>
        <v>0</v>
      </c>
      <c r="CR965" s="1350">
        <f t="shared" si="2736"/>
        <v>0</v>
      </c>
      <c r="CS965" s="1349">
        <f t="shared" si="2736"/>
        <v>0</v>
      </c>
      <c r="CT965" s="1352">
        <f t="shared" ref="CE965:CT967" si="273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3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38"/>
        <v>0</v>
      </c>
      <c r="CW965" s="554">
        <f t="shared" si="2738"/>
        <v>0</v>
      </c>
      <c r="CX965" s="554">
        <f t="shared" si="2738"/>
        <v>0</v>
      </c>
      <c r="CY965" s="554">
        <f t="shared" si="2738"/>
        <v>0</v>
      </c>
      <c r="CZ965" s="554">
        <f t="shared" si="2738"/>
        <v>0</v>
      </c>
      <c r="DA965" s="554">
        <f t="shared" si="2738"/>
        <v>0</v>
      </c>
      <c r="DB965" s="555">
        <f t="shared" si="2738"/>
        <v>0</v>
      </c>
      <c r="DC965" s="555">
        <f t="shared" si="2738"/>
        <v>0</v>
      </c>
      <c r="DD965" s="555">
        <f t="shared" si="2738"/>
        <v>0</v>
      </c>
      <c r="DE965" s="554">
        <f t="shared" ref="DE965:DK967" si="273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39"/>
        <v>0</v>
      </c>
      <c r="DG965" s="554">
        <f t="shared" si="2739"/>
        <v>0</v>
      </c>
      <c r="DH965" s="554">
        <f t="shared" si="2739"/>
        <v>0</v>
      </c>
      <c r="DI965" s="554">
        <f t="shared" si="2739"/>
        <v>0</v>
      </c>
      <c r="DJ965" s="553">
        <f t="shared" si="2739"/>
        <v>0</v>
      </c>
      <c r="DK965" s="552">
        <f t="shared" si="2739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0">SUM(B713)</f>
        <v>0</v>
      </c>
      <c r="C966" s="805">
        <f t="shared" si="2740"/>
        <v>0</v>
      </c>
      <c r="D966" s="805">
        <f t="shared" si="2740"/>
        <v>0</v>
      </c>
      <c r="E966" s="805">
        <f t="shared" si="2740"/>
        <v>0</v>
      </c>
      <c r="F966" s="805">
        <f t="shared" si="2740"/>
        <v>999.9</v>
      </c>
      <c r="G966" s="805">
        <f t="shared" si="2740"/>
        <v>0</v>
      </c>
      <c r="H966" s="805">
        <f t="shared" si="2740"/>
        <v>600</v>
      </c>
      <c r="I966" s="805">
        <f t="shared" si="2740"/>
        <v>380</v>
      </c>
      <c r="J966" s="805">
        <f t="shared" si="2740"/>
        <v>150</v>
      </c>
      <c r="K966" s="805">
        <f t="shared" si="2740"/>
        <v>0</v>
      </c>
      <c r="L966" s="805">
        <f t="shared" si="2740"/>
        <v>0</v>
      </c>
      <c r="M966" s="805">
        <f t="shared" si="2740"/>
        <v>0</v>
      </c>
      <c r="N966" s="805">
        <f t="shared" si="2740"/>
        <v>0</v>
      </c>
      <c r="O966" s="805">
        <f t="shared" si="2740"/>
        <v>0</v>
      </c>
      <c r="P966" s="805">
        <f t="shared" si="2740"/>
        <v>0</v>
      </c>
      <c r="Q966" s="805">
        <f t="shared" si="2740"/>
        <v>0</v>
      </c>
      <c r="R966" s="805">
        <f t="shared" si="2740"/>
        <v>0</v>
      </c>
      <c r="S966" s="804"/>
      <c r="T966" s="805">
        <f t="shared" ref="T966:AJ966" si="2741">SUM(T713)</f>
        <v>0</v>
      </c>
      <c r="U966" s="805">
        <f t="shared" si="2741"/>
        <v>0</v>
      </c>
      <c r="V966" s="805">
        <f t="shared" si="2741"/>
        <v>0</v>
      </c>
      <c r="W966" s="805">
        <f t="shared" si="2741"/>
        <v>1000</v>
      </c>
      <c r="X966" s="805">
        <f t="shared" si="2741"/>
        <v>0</v>
      </c>
      <c r="Y966" s="805">
        <f t="shared" si="2741"/>
        <v>1360</v>
      </c>
      <c r="Z966" s="805">
        <f t="shared" si="2741"/>
        <v>0</v>
      </c>
      <c r="AA966" s="805">
        <f t="shared" si="2741"/>
        <v>800</v>
      </c>
      <c r="AB966" s="805">
        <f t="shared" si="2741"/>
        <v>800</v>
      </c>
      <c r="AC966" s="805">
        <f t="shared" si="2741"/>
        <v>0</v>
      </c>
      <c r="AD966" s="805">
        <f t="shared" si="2741"/>
        <v>0</v>
      </c>
      <c r="AE966" s="805">
        <f t="shared" si="2741"/>
        <v>0</v>
      </c>
      <c r="AF966" s="805">
        <f t="shared" si="2741"/>
        <v>0</v>
      </c>
      <c r="AG966" s="805">
        <f t="shared" si="2741"/>
        <v>0</v>
      </c>
      <c r="AH966" s="805">
        <f t="shared" si="2741"/>
        <v>0</v>
      </c>
      <c r="AI966" s="805">
        <f t="shared" si="2741"/>
        <v>0</v>
      </c>
      <c r="AJ966" s="805">
        <f t="shared" si="2741"/>
        <v>0</v>
      </c>
      <c r="AK966" s="804"/>
      <c r="AL966" s="805">
        <f t="shared" ref="AL966:BB966" si="2742">SUM(AL713)</f>
        <v>0</v>
      </c>
      <c r="AM966" s="805">
        <f t="shared" si="2742"/>
        <v>0</v>
      </c>
      <c r="AN966" s="805">
        <f t="shared" si="2742"/>
        <v>0</v>
      </c>
      <c r="AO966" s="805">
        <f t="shared" si="2742"/>
        <v>0</v>
      </c>
      <c r="AP966" s="805">
        <f t="shared" si="2742"/>
        <v>0</v>
      </c>
      <c r="AQ966" s="805">
        <f t="shared" si="2742"/>
        <v>0</v>
      </c>
      <c r="AR966" s="805">
        <f t="shared" si="2742"/>
        <v>0</v>
      </c>
      <c r="AS966" s="805">
        <f t="shared" si="2742"/>
        <v>0</v>
      </c>
      <c r="AT966" s="805">
        <f t="shared" si="2742"/>
        <v>9050</v>
      </c>
      <c r="AU966" s="805">
        <f t="shared" si="2742"/>
        <v>0</v>
      </c>
      <c r="AV966" s="805">
        <f t="shared" si="2742"/>
        <v>0</v>
      </c>
      <c r="AW966" s="805">
        <f t="shared" si="2742"/>
        <v>0</v>
      </c>
      <c r="AX966" s="805">
        <f t="shared" si="2742"/>
        <v>0</v>
      </c>
      <c r="AY966" s="805">
        <f t="shared" si="2742"/>
        <v>0</v>
      </c>
      <c r="AZ966" s="805">
        <f t="shared" si="2742"/>
        <v>0</v>
      </c>
      <c r="BA966" s="805">
        <f t="shared" si="2742"/>
        <v>0</v>
      </c>
      <c r="BB966" s="805">
        <f t="shared" si="2742"/>
        <v>0</v>
      </c>
      <c r="BC966" s="804"/>
      <c r="BD966" s="805">
        <f t="shared" ref="BD966:BT966" si="2743">SUM(BD713)</f>
        <v>0</v>
      </c>
      <c r="BE966" s="805">
        <f t="shared" si="2743"/>
        <v>0</v>
      </c>
      <c r="BF966" s="805">
        <f t="shared" si="2743"/>
        <v>0</v>
      </c>
      <c r="BG966" s="805">
        <f t="shared" si="2743"/>
        <v>0</v>
      </c>
      <c r="BH966" s="805">
        <f t="shared" si="2743"/>
        <v>0</v>
      </c>
      <c r="BI966" s="805">
        <f t="shared" si="2743"/>
        <v>0</v>
      </c>
      <c r="BJ966" s="805">
        <f t="shared" si="2743"/>
        <v>0</v>
      </c>
      <c r="BK966" s="805">
        <f t="shared" si="2743"/>
        <v>0</v>
      </c>
      <c r="BL966" s="805">
        <f t="shared" si="2743"/>
        <v>0</v>
      </c>
      <c r="BM966" s="805">
        <f t="shared" si="2743"/>
        <v>0</v>
      </c>
      <c r="BN966" s="805">
        <f t="shared" si="2743"/>
        <v>0</v>
      </c>
      <c r="BO966" s="805">
        <f t="shared" si="2743"/>
        <v>0</v>
      </c>
      <c r="BP966" s="805">
        <f t="shared" si="2743"/>
        <v>0</v>
      </c>
      <c r="BQ966" s="805">
        <f t="shared" si="2743"/>
        <v>0</v>
      </c>
      <c r="BR966" s="805">
        <f t="shared" si="2743"/>
        <v>0</v>
      </c>
      <c r="BS966" s="805">
        <f t="shared" si="2743"/>
        <v>0</v>
      </c>
      <c r="BT966" s="805">
        <f t="shared" si="2743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2737"/>
        <v>0</v>
      </c>
      <c r="CF966" s="1350">
        <f t="shared" si="2737"/>
        <v>0</v>
      </c>
      <c r="CG966" s="1350">
        <f t="shared" si="2737"/>
        <v>0</v>
      </c>
      <c r="CH966" s="1350">
        <f t="shared" si="2737"/>
        <v>0</v>
      </c>
      <c r="CI966" s="1350">
        <f t="shared" si="2737"/>
        <v>0</v>
      </c>
      <c r="CJ966" s="1350">
        <f t="shared" si="2737"/>
        <v>0</v>
      </c>
      <c r="CK966" s="1351">
        <f t="shared" si="2737"/>
        <v>0</v>
      </c>
      <c r="CL966" s="1351">
        <f t="shared" si="2737"/>
        <v>0</v>
      </c>
      <c r="CM966" s="1351">
        <f t="shared" si="2737"/>
        <v>0</v>
      </c>
      <c r="CN966" s="1350">
        <f t="shared" si="2737"/>
        <v>0</v>
      </c>
      <c r="CO966" s="1350">
        <f t="shared" si="2737"/>
        <v>0</v>
      </c>
      <c r="CP966" s="1350">
        <f t="shared" si="2737"/>
        <v>0</v>
      </c>
      <c r="CQ966" s="1350">
        <f t="shared" si="2737"/>
        <v>0</v>
      </c>
      <c r="CR966" s="1350">
        <f t="shared" si="2737"/>
        <v>0</v>
      </c>
      <c r="CS966" s="1349">
        <f t="shared" si="2737"/>
        <v>0</v>
      </c>
      <c r="CT966" s="1352">
        <f t="shared" si="2737"/>
        <v>0</v>
      </c>
      <c r="CU966" s="552">
        <f t="shared" si="2738"/>
        <v>0</v>
      </c>
      <c r="CV966" s="553">
        <f t="shared" si="2738"/>
        <v>0</v>
      </c>
      <c r="CW966" s="554">
        <f t="shared" si="2738"/>
        <v>0</v>
      </c>
      <c r="CX966" s="554">
        <f t="shared" si="2738"/>
        <v>0</v>
      </c>
      <c r="CY966" s="554">
        <f t="shared" si="2738"/>
        <v>0</v>
      </c>
      <c r="CZ966" s="554">
        <f t="shared" si="2738"/>
        <v>0</v>
      </c>
      <c r="DA966" s="554">
        <f t="shared" si="2738"/>
        <v>0</v>
      </c>
      <c r="DB966" s="555">
        <f t="shared" si="2738"/>
        <v>0</v>
      </c>
      <c r="DC966" s="555">
        <f t="shared" si="2738"/>
        <v>0</v>
      </c>
      <c r="DD966" s="555">
        <f t="shared" si="2738"/>
        <v>0</v>
      </c>
      <c r="DE966" s="554">
        <f t="shared" si="2739"/>
        <v>0</v>
      </c>
      <c r="DF966" s="554">
        <f t="shared" si="2739"/>
        <v>0</v>
      </c>
      <c r="DG966" s="554">
        <f t="shared" si="2739"/>
        <v>0</v>
      </c>
      <c r="DH966" s="554">
        <f t="shared" si="2739"/>
        <v>0</v>
      </c>
      <c r="DI966" s="554">
        <f t="shared" si="2739"/>
        <v>0</v>
      </c>
      <c r="DJ966" s="553">
        <f t="shared" si="2739"/>
        <v>0</v>
      </c>
      <c r="DK966" s="552">
        <f t="shared" si="2739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4">SUM(B719)</f>
        <v>0</v>
      </c>
      <c r="C967" s="805">
        <f t="shared" si="2744"/>
        <v>0</v>
      </c>
      <c r="D967" s="805">
        <f t="shared" si="2744"/>
        <v>0</v>
      </c>
      <c r="E967" s="805">
        <f t="shared" si="2744"/>
        <v>0</v>
      </c>
      <c r="F967" s="805">
        <f t="shared" si="2744"/>
        <v>0</v>
      </c>
      <c r="G967" s="805">
        <f t="shared" si="2744"/>
        <v>0</v>
      </c>
      <c r="H967" s="805">
        <f t="shared" si="2744"/>
        <v>0</v>
      </c>
      <c r="I967" s="805">
        <f t="shared" si="2744"/>
        <v>0</v>
      </c>
      <c r="J967" s="805">
        <f t="shared" si="2744"/>
        <v>0</v>
      </c>
      <c r="K967" s="805">
        <f t="shared" si="2744"/>
        <v>0</v>
      </c>
      <c r="L967" s="805">
        <f t="shared" si="2744"/>
        <v>0</v>
      </c>
      <c r="M967" s="805">
        <f t="shared" si="2744"/>
        <v>0</v>
      </c>
      <c r="N967" s="805">
        <f t="shared" si="2744"/>
        <v>0</v>
      </c>
      <c r="O967" s="805">
        <f t="shared" si="2744"/>
        <v>0</v>
      </c>
      <c r="P967" s="805">
        <f t="shared" si="2744"/>
        <v>0</v>
      </c>
      <c r="Q967" s="805">
        <f t="shared" si="2744"/>
        <v>0</v>
      </c>
      <c r="R967" s="805">
        <f t="shared" si="2744"/>
        <v>0</v>
      </c>
      <c r="S967" s="804"/>
      <c r="T967" s="805">
        <f t="shared" ref="T967:AJ967" si="2745">SUM(T719)</f>
        <v>0</v>
      </c>
      <c r="U967" s="805">
        <f t="shared" si="2745"/>
        <v>0</v>
      </c>
      <c r="V967" s="805">
        <f t="shared" si="2745"/>
        <v>0</v>
      </c>
      <c r="W967" s="805">
        <f t="shared" si="2745"/>
        <v>0</v>
      </c>
      <c r="X967" s="805">
        <f t="shared" si="2745"/>
        <v>0</v>
      </c>
      <c r="Y967" s="805">
        <f t="shared" si="2745"/>
        <v>0</v>
      </c>
      <c r="Z967" s="805">
        <f t="shared" si="2745"/>
        <v>0</v>
      </c>
      <c r="AA967" s="805">
        <f t="shared" si="2745"/>
        <v>0</v>
      </c>
      <c r="AB967" s="805">
        <f t="shared" si="2745"/>
        <v>0</v>
      </c>
      <c r="AC967" s="805">
        <f t="shared" si="2745"/>
        <v>0</v>
      </c>
      <c r="AD967" s="805">
        <f t="shared" si="2745"/>
        <v>0</v>
      </c>
      <c r="AE967" s="805">
        <f t="shared" si="2745"/>
        <v>0</v>
      </c>
      <c r="AF967" s="805">
        <f t="shared" si="2745"/>
        <v>0</v>
      </c>
      <c r="AG967" s="805">
        <f t="shared" si="2745"/>
        <v>0</v>
      </c>
      <c r="AH967" s="805">
        <f t="shared" si="2745"/>
        <v>0</v>
      </c>
      <c r="AI967" s="805">
        <f t="shared" si="2745"/>
        <v>0</v>
      </c>
      <c r="AJ967" s="805">
        <f t="shared" si="2745"/>
        <v>0</v>
      </c>
      <c r="AK967" s="804"/>
      <c r="AL967" s="805">
        <f t="shared" ref="AL967:BB967" si="2746">SUM(AL719)</f>
        <v>0</v>
      </c>
      <c r="AM967" s="805">
        <f t="shared" si="2746"/>
        <v>0</v>
      </c>
      <c r="AN967" s="805">
        <f t="shared" si="2746"/>
        <v>0</v>
      </c>
      <c r="AO967" s="805">
        <f t="shared" si="2746"/>
        <v>0</v>
      </c>
      <c r="AP967" s="805">
        <f t="shared" si="2746"/>
        <v>0</v>
      </c>
      <c r="AQ967" s="805">
        <f t="shared" si="2746"/>
        <v>0</v>
      </c>
      <c r="AR967" s="805">
        <f t="shared" si="2746"/>
        <v>0</v>
      </c>
      <c r="AS967" s="805">
        <f t="shared" si="2746"/>
        <v>0</v>
      </c>
      <c r="AT967" s="805">
        <f t="shared" si="2746"/>
        <v>0</v>
      </c>
      <c r="AU967" s="805">
        <f t="shared" si="2746"/>
        <v>0</v>
      </c>
      <c r="AV967" s="805">
        <f t="shared" si="2746"/>
        <v>0</v>
      </c>
      <c r="AW967" s="805">
        <f t="shared" si="2746"/>
        <v>0</v>
      </c>
      <c r="AX967" s="805">
        <f t="shared" si="2746"/>
        <v>0</v>
      </c>
      <c r="AY967" s="805">
        <f t="shared" si="2746"/>
        <v>0</v>
      </c>
      <c r="AZ967" s="805">
        <f t="shared" si="2746"/>
        <v>0</v>
      </c>
      <c r="BA967" s="805">
        <f t="shared" si="2746"/>
        <v>0</v>
      </c>
      <c r="BB967" s="805">
        <f t="shared" si="2746"/>
        <v>0</v>
      </c>
      <c r="BC967" s="804"/>
      <c r="BD967" s="805">
        <f t="shared" ref="BD967:BT967" si="2747">SUM(BD719)</f>
        <v>0</v>
      </c>
      <c r="BE967" s="805">
        <f t="shared" si="2747"/>
        <v>0</v>
      </c>
      <c r="BF967" s="805">
        <f t="shared" si="2747"/>
        <v>0</v>
      </c>
      <c r="BG967" s="805">
        <f t="shared" si="2747"/>
        <v>0</v>
      </c>
      <c r="BH967" s="805">
        <f t="shared" si="2747"/>
        <v>0</v>
      </c>
      <c r="BI967" s="805">
        <f t="shared" si="2747"/>
        <v>0</v>
      </c>
      <c r="BJ967" s="805">
        <f t="shared" si="2747"/>
        <v>0</v>
      </c>
      <c r="BK967" s="805">
        <f t="shared" si="2747"/>
        <v>0</v>
      </c>
      <c r="BL967" s="805">
        <f t="shared" si="2747"/>
        <v>0</v>
      </c>
      <c r="BM967" s="805">
        <f t="shared" si="2747"/>
        <v>0</v>
      </c>
      <c r="BN967" s="805">
        <f t="shared" si="2747"/>
        <v>0</v>
      </c>
      <c r="BO967" s="805">
        <f t="shared" si="2747"/>
        <v>0</v>
      </c>
      <c r="BP967" s="805">
        <f t="shared" si="2747"/>
        <v>0</v>
      </c>
      <c r="BQ967" s="805">
        <f t="shared" si="2747"/>
        <v>0</v>
      </c>
      <c r="BR967" s="805">
        <f t="shared" si="2747"/>
        <v>0</v>
      </c>
      <c r="BS967" s="805">
        <f t="shared" si="2747"/>
        <v>0</v>
      </c>
      <c r="BT967" s="805">
        <f t="shared" si="2747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2737"/>
        <v>0</v>
      </c>
      <c r="CF967" s="1350">
        <f t="shared" si="2737"/>
        <v>0</v>
      </c>
      <c r="CG967" s="1350">
        <f t="shared" si="2737"/>
        <v>0</v>
      </c>
      <c r="CH967" s="1350">
        <f t="shared" si="2737"/>
        <v>0</v>
      </c>
      <c r="CI967" s="1350">
        <f t="shared" si="2737"/>
        <v>0</v>
      </c>
      <c r="CJ967" s="1350">
        <f t="shared" si="2737"/>
        <v>0</v>
      </c>
      <c r="CK967" s="1351">
        <f t="shared" si="2737"/>
        <v>0</v>
      </c>
      <c r="CL967" s="1351">
        <f t="shared" si="2737"/>
        <v>0</v>
      </c>
      <c r="CM967" s="1351">
        <f t="shared" si="2737"/>
        <v>0</v>
      </c>
      <c r="CN967" s="1350">
        <f t="shared" si="2737"/>
        <v>0</v>
      </c>
      <c r="CO967" s="1350">
        <f t="shared" si="2737"/>
        <v>0</v>
      </c>
      <c r="CP967" s="1350">
        <f t="shared" si="2737"/>
        <v>0</v>
      </c>
      <c r="CQ967" s="1350">
        <f t="shared" si="2737"/>
        <v>0</v>
      </c>
      <c r="CR967" s="1350">
        <f t="shared" si="2737"/>
        <v>0</v>
      </c>
      <c r="CS967" s="1349">
        <f t="shared" si="2737"/>
        <v>0</v>
      </c>
      <c r="CT967" s="1352">
        <f t="shared" si="2737"/>
        <v>0</v>
      </c>
      <c r="CU967" s="552">
        <f t="shared" si="2738"/>
        <v>0</v>
      </c>
      <c r="CV967" s="553">
        <f t="shared" si="2738"/>
        <v>0</v>
      </c>
      <c r="CW967" s="554">
        <f t="shared" si="2738"/>
        <v>0</v>
      </c>
      <c r="CX967" s="554">
        <f t="shared" si="2738"/>
        <v>0</v>
      </c>
      <c r="CY967" s="554">
        <f t="shared" si="2738"/>
        <v>0</v>
      </c>
      <c r="CZ967" s="554">
        <f t="shared" si="2738"/>
        <v>0</v>
      </c>
      <c r="DA967" s="554">
        <f t="shared" si="2738"/>
        <v>0</v>
      </c>
      <c r="DB967" s="555">
        <f t="shared" si="2738"/>
        <v>0</v>
      </c>
      <c r="DC967" s="555">
        <f t="shared" si="2738"/>
        <v>0</v>
      </c>
      <c r="DD967" s="555">
        <f t="shared" si="2738"/>
        <v>0</v>
      </c>
      <c r="DE967" s="554">
        <f t="shared" si="2739"/>
        <v>0</v>
      </c>
      <c r="DF967" s="554">
        <f t="shared" si="2739"/>
        <v>0</v>
      </c>
      <c r="DG967" s="554">
        <f t="shared" si="2739"/>
        <v>0</v>
      </c>
      <c r="DH967" s="554">
        <f t="shared" si="2739"/>
        <v>0</v>
      </c>
      <c r="DI967" s="554">
        <f t="shared" si="2739"/>
        <v>0</v>
      </c>
      <c r="DJ967" s="553">
        <f t="shared" si="2739"/>
        <v>0</v>
      </c>
      <c r="DK967" s="552">
        <f t="shared" si="2739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400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48">SUM(B723)</f>
        <v>0</v>
      </c>
      <c r="C969" s="805">
        <f t="shared" si="2748"/>
        <v>0</v>
      </c>
      <c r="D969" s="805">
        <f t="shared" si="2748"/>
        <v>0</v>
      </c>
      <c r="E969" s="805">
        <f t="shared" si="2748"/>
        <v>0</v>
      </c>
      <c r="F969" s="805">
        <f t="shared" si="2748"/>
        <v>0</v>
      </c>
      <c r="G969" s="805">
        <f t="shared" si="2748"/>
        <v>0</v>
      </c>
      <c r="H969" s="805">
        <f t="shared" si="2748"/>
        <v>0</v>
      </c>
      <c r="I969" s="805">
        <f t="shared" si="2748"/>
        <v>0</v>
      </c>
      <c r="J969" s="805">
        <f t="shared" si="2748"/>
        <v>0</v>
      </c>
      <c r="K969" s="805">
        <f t="shared" si="2748"/>
        <v>0</v>
      </c>
      <c r="L969" s="805">
        <f t="shared" si="2748"/>
        <v>0</v>
      </c>
      <c r="M969" s="805">
        <f t="shared" si="2748"/>
        <v>0</v>
      </c>
      <c r="N969" s="805">
        <f t="shared" si="2748"/>
        <v>0</v>
      </c>
      <c r="O969" s="805">
        <f t="shared" si="2748"/>
        <v>0</v>
      </c>
      <c r="P969" s="805">
        <f t="shared" si="2748"/>
        <v>0</v>
      </c>
      <c r="Q969" s="805">
        <f t="shared" si="2748"/>
        <v>0</v>
      </c>
      <c r="R969" s="805">
        <f t="shared" si="2748"/>
        <v>0</v>
      </c>
      <c r="S969" s="804"/>
      <c r="T969" s="805">
        <f t="shared" ref="T969:AJ969" si="2749">SUM(T723)</f>
        <v>0</v>
      </c>
      <c r="U969" s="805">
        <f t="shared" si="2749"/>
        <v>0</v>
      </c>
      <c r="V969" s="805">
        <f t="shared" si="2749"/>
        <v>0</v>
      </c>
      <c r="W969" s="805">
        <f t="shared" si="2749"/>
        <v>0</v>
      </c>
      <c r="X969" s="805">
        <f t="shared" si="2749"/>
        <v>0</v>
      </c>
      <c r="Y969" s="805">
        <f t="shared" si="2749"/>
        <v>0</v>
      </c>
      <c r="Z969" s="805">
        <f t="shared" si="2749"/>
        <v>0</v>
      </c>
      <c r="AA969" s="805">
        <f t="shared" si="2749"/>
        <v>0</v>
      </c>
      <c r="AB969" s="805">
        <f t="shared" si="2749"/>
        <v>0</v>
      </c>
      <c r="AC969" s="805">
        <f t="shared" si="2749"/>
        <v>0</v>
      </c>
      <c r="AD969" s="805">
        <f t="shared" si="2749"/>
        <v>0</v>
      </c>
      <c r="AE969" s="805">
        <f t="shared" si="2749"/>
        <v>0</v>
      </c>
      <c r="AF969" s="805">
        <f t="shared" si="2749"/>
        <v>0</v>
      </c>
      <c r="AG969" s="805">
        <f t="shared" si="2749"/>
        <v>0</v>
      </c>
      <c r="AH969" s="805">
        <f t="shared" si="2749"/>
        <v>0</v>
      </c>
      <c r="AI969" s="805">
        <f t="shared" si="2749"/>
        <v>0</v>
      </c>
      <c r="AJ969" s="805">
        <f t="shared" si="2749"/>
        <v>0</v>
      </c>
      <c r="AK969" s="804"/>
      <c r="AL969" s="805">
        <f t="shared" ref="AL969:BB969" si="2750">SUM(AL723)</f>
        <v>0</v>
      </c>
      <c r="AM969" s="805">
        <f t="shared" si="2750"/>
        <v>0</v>
      </c>
      <c r="AN969" s="805">
        <f t="shared" si="2750"/>
        <v>0</v>
      </c>
      <c r="AO969" s="805">
        <f t="shared" si="2750"/>
        <v>0</v>
      </c>
      <c r="AP969" s="805">
        <f t="shared" si="2750"/>
        <v>0</v>
      </c>
      <c r="AQ969" s="805">
        <f t="shared" si="2750"/>
        <v>0</v>
      </c>
      <c r="AR969" s="805">
        <f t="shared" si="2750"/>
        <v>0</v>
      </c>
      <c r="AS969" s="805">
        <f t="shared" si="2750"/>
        <v>0</v>
      </c>
      <c r="AT969" s="805">
        <f t="shared" si="2750"/>
        <v>0</v>
      </c>
      <c r="AU969" s="805">
        <f t="shared" si="2750"/>
        <v>0</v>
      </c>
      <c r="AV969" s="805">
        <f t="shared" si="2750"/>
        <v>0</v>
      </c>
      <c r="AW969" s="805">
        <f t="shared" si="2750"/>
        <v>0</v>
      </c>
      <c r="AX969" s="805">
        <f t="shared" si="2750"/>
        <v>0</v>
      </c>
      <c r="AY969" s="805">
        <f t="shared" si="2750"/>
        <v>0</v>
      </c>
      <c r="AZ969" s="805">
        <f t="shared" si="2750"/>
        <v>0</v>
      </c>
      <c r="BA969" s="805">
        <f t="shared" si="2750"/>
        <v>0</v>
      </c>
      <c r="BB969" s="805">
        <f t="shared" si="2750"/>
        <v>0</v>
      </c>
      <c r="BC969" s="804"/>
      <c r="BD969" s="805">
        <f t="shared" ref="BD969:BT969" si="2751">SUM(BD723)</f>
        <v>0</v>
      </c>
      <c r="BE969" s="805">
        <f t="shared" si="2751"/>
        <v>0</v>
      </c>
      <c r="BF969" s="805">
        <f t="shared" si="2751"/>
        <v>0</v>
      </c>
      <c r="BG969" s="805">
        <f t="shared" si="2751"/>
        <v>0</v>
      </c>
      <c r="BH969" s="805">
        <f t="shared" si="2751"/>
        <v>0</v>
      </c>
      <c r="BI969" s="805">
        <f t="shared" si="2751"/>
        <v>0</v>
      </c>
      <c r="BJ969" s="805">
        <f t="shared" si="2751"/>
        <v>0</v>
      </c>
      <c r="BK969" s="805">
        <f t="shared" si="2751"/>
        <v>0</v>
      </c>
      <c r="BL969" s="805">
        <f t="shared" si="2751"/>
        <v>0</v>
      </c>
      <c r="BM969" s="805">
        <f t="shared" si="2751"/>
        <v>0</v>
      </c>
      <c r="BN969" s="805">
        <f t="shared" si="2751"/>
        <v>0</v>
      </c>
      <c r="BO969" s="805">
        <f t="shared" si="2751"/>
        <v>0</v>
      </c>
      <c r="BP969" s="805">
        <f t="shared" si="2751"/>
        <v>0</v>
      </c>
      <c r="BQ969" s="805">
        <f t="shared" si="2751"/>
        <v>0</v>
      </c>
      <c r="BR969" s="805">
        <f t="shared" si="2751"/>
        <v>0</v>
      </c>
      <c r="BS969" s="805">
        <f t="shared" si="2751"/>
        <v>0</v>
      </c>
      <c r="BT969" s="805">
        <f t="shared" si="2751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8">
        <f t="shared" ref="CD969:CS970" si="275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2752"/>
        <v>0</v>
      </c>
      <c r="CF969" s="1350">
        <f t="shared" si="2752"/>
        <v>0</v>
      </c>
      <c r="CG969" s="1350">
        <f t="shared" si="2752"/>
        <v>0</v>
      </c>
      <c r="CH969" s="1350">
        <f t="shared" si="2752"/>
        <v>0</v>
      </c>
      <c r="CI969" s="1350">
        <f t="shared" si="2752"/>
        <v>0</v>
      </c>
      <c r="CJ969" s="1350">
        <f t="shared" si="2752"/>
        <v>0</v>
      </c>
      <c r="CK969" s="1351">
        <f t="shared" si="2752"/>
        <v>0</v>
      </c>
      <c r="CL969" s="1351">
        <f t="shared" si="2752"/>
        <v>0</v>
      </c>
      <c r="CM969" s="1351">
        <f t="shared" si="2752"/>
        <v>0</v>
      </c>
      <c r="CN969" s="1350">
        <f t="shared" si="2752"/>
        <v>0</v>
      </c>
      <c r="CO969" s="1350">
        <f t="shared" si="2752"/>
        <v>0</v>
      </c>
      <c r="CP969" s="1350">
        <f t="shared" si="2752"/>
        <v>0</v>
      </c>
      <c r="CQ969" s="1350">
        <f t="shared" si="2752"/>
        <v>0</v>
      </c>
      <c r="CR969" s="1350">
        <f t="shared" si="2752"/>
        <v>0</v>
      </c>
      <c r="CS969" s="1349">
        <f t="shared" si="2752"/>
        <v>0</v>
      </c>
      <c r="CT969" s="1352">
        <f t="shared" ref="CE969:CT970" si="275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4"/>
        <v>0</v>
      </c>
      <c r="CW969" s="554">
        <f t="shared" si="2754"/>
        <v>0</v>
      </c>
      <c r="CX969" s="554">
        <f t="shared" si="2754"/>
        <v>0</v>
      </c>
      <c r="CY969" s="554">
        <f t="shared" si="2754"/>
        <v>0</v>
      </c>
      <c r="CZ969" s="554">
        <f t="shared" si="2754"/>
        <v>0</v>
      </c>
      <c r="DA969" s="554">
        <f t="shared" si="2754"/>
        <v>0</v>
      </c>
      <c r="DB969" s="555">
        <f t="shared" si="2754"/>
        <v>0</v>
      </c>
      <c r="DC969" s="555">
        <f t="shared" si="2754"/>
        <v>0</v>
      </c>
      <c r="DD969" s="555">
        <f t="shared" si="2754"/>
        <v>0</v>
      </c>
      <c r="DE969" s="554">
        <f t="shared" ref="DE969:DK970" si="275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5"/>
        <v>0</v>
      </c>
      <c r="DG969" s="554">
        <f t="shared" si="2755"/>
        <v>0</v>
      </c>
      <c r="DH969" s="554">
        <f t="shared" si="2755"/>
        <v>0</v>
      </c>
      <c r="DI969" s="554">
        <f t="shared" si="2755"/>
        <v>0</v>
      </c>
      <c r="DJ969" s="553">
        <f t="shared" si="2755"/>
        <v>0</v>
      </c>
      <c r="DK969" s="552">
        <f t="shared" si="2755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6">SUM(B736)</f>
        <v>0</v>
      </c>
      <c r="C970" s="805">
        <f t="shared" si="2756"/>
        <v>0</v>
      </c>
      <c r="D970" s="805">
        <f t="shared" si="2756"/>
        <v>0</v>
      </c>
      <c r="E970" s="805">
        <f t="shared" si="2756"/>
        <v>0</v>
      </c>
      <c r="F970" s="805">
        <f t="shared" si="2756"/>
        <v>0</v>
      </c>
      <c r="G970" s="805">
        <f t="shared" si="2756"/>
        <v>0</v>
      </c>
      <c r="H970" s="805">
        <f t="shared" si="2756"/>
        <v>0</v>
      </c>
      <c r="I970" s="805">
        <f t="shared" si="2756"/>
        <v>0</v>
      </c>
      <c r="J970" s="805">
        <f t="shared" si="2756"/>
        <v>0</v>
      </c>
      <c r="K970" s="805">
        <f t="shared" si="2756"/>
        <v>0</v>
      </c>
      <c r="L970" s="805">
        <f t="shared" si="2756"/>
        <v>0</v>
      </c>
      <c r="M970" s="805">
        <f t="shared" si="2756"/>
        <v>0</v>
      </c>
      <c r="N970" s="805">
        <f t="shared" si="2756"/>
        <v>0</v>
      </c>
      <c r="O970" s="805">
        <f t="shared" si="2756"/>
        <v>0</v>
      </c>
      <c r="P970" s="805">
        <f t="shared" si="2756"/>
        <v>0</v>
      </c>
      <c r="Q970" s="805">
        <f t="shared" si="2756"/>
        <v>0</v>
      </c>
      <c r="R970" s="805">
        <f t="shared" si="2756"/>
        <v>0</v>
      </c>
      <c r="S970" s="804"/>
      <c r="T970" s="805">
        <f t="shared" ref="T970:AJ970" si="2757">SUM(T736)</f>
        <v>0</v>
      </c>
      <c r="U970" s="805">
        <f t="shared" si="2757"/>
        <v>0</v>
      </c>
      <c r="V970" s="805">
        <f t="shared" si="2757"/>
        <v>0</v>
      </c>
      <c r="W970" s="805">
        <f t="shared" si="2757"/>
        <v>0</v>
      </c>
      <c r="X970" s="805">
        <f t="shared" si="2757"/>
        <v>0</v>
      </c>
      <c r="Y970" s="805">
        <f t="shared" si="2757"/>
        <v>0</v>
      </c>
      <c r="Z970" s="805">
        <f t="shared" si="2757"/>
        <v>0</v>
      </c>
      <c r="AA970" s="805">
        <f t="shared" si="2757"/>
        <v>0</v>
      </c>
      <c r="AB970" s="805">
        <f t="shared" si="2757"/>
        <v>0</v>
      </c>
      <c r="AC970" s="805">
        <f t="shared" si="2757"/>
        <v>0</v>
      </c>
      <c r="AD970" s="805">
        <f t="shared" si="2757"/>
        <v>0</v>
      </c>
      <c r="AE970" s="805">
        <f t="shared" si="2757"/>
        <v>0</v>
      </c>
      <c r="AF970" s="805">
        <f t="shared" si="2757"/>
        <v>0</v>
      </c>
      <c r="AG970" s="805">
        <f t="shared" si="2757"/>
        <v>0</v>
      </c>
      <c r="AH970" s="805">
        <f t="shared" si="2757"/>
        <v>0</v>
      </c>
      <c r="AI970" s="805">
        <f t="shared" si="2757"/>
        <v>0</v>
      </c>
      <c r="AJ970" s="805">
        <f t="shared" si="2757"/>
        <v>0</v>
      </c>
      <c r="AK970" s="804"/>
      <c r="AL970" s="805">
        <f t="shared" ref="AL970:BB970" si="2758">SUM(AL736)</f>
        <v>0</v>
      </c>
      <c r="AM970" s="805">
        <f t="shared" si="2758"/>
        <v>0</v>
      </c>
      <c r="AN970" s="805">
        <f t="shared" si="2758"/>
        <v>0</v>
      </c>
      <c r="AO970" s="805">
        <f t="shared" si="2758"/>
        <v>0</v>
      </c>
      <c r="AP970" s="805">
        <f t="shared" si="2758"/>
        <v>0</v>
      </c>
      <c r="AQ970" s="805">
        <f t="shared" si="2758"/>
        <v>0</v>
      </c>
      <c r="AR970" s="805">
        <f t="shared" si="2758"/>
        <v>0</v>
      </c>
      <c r="AS970" s="805">
        <f t="shared" si="2758"/>
        <v>0</v>
      </c>
      <c r="AT970" s="805">
        <f t="shared" si="2758"/>
        <v>0</v>
      </c>
      <c r="AU970" s="805">
        <f t="shared" si="2758"/>
        <v>0</v>
      </c>
      <c r="AV970" s="805">
        <f t="shared" si="2758"/>
        <v>0</v>
      </c>
      <c r="AW970" s="805">
        <f t="shared" si="2758"/>
        <v>0</v>
      </c>
      <c r="AX970" s="805">
        <f t="shared" si="2758"/>
        <v>0</v>
      </c>
      <c r="AY970" s="805">
        <f t="shared" si="2758"/>
        <v>0</v>
      </c>
      <c r="AZ970" s="805">
        <f t="shared" si="2758"/>
        <v>0</v>
      </c>
      <c r="BA970" s="805">
        <f t="shared" si="2758"/>
        <v>0</v>
      </c>
      <c r="BB970" s="805">
        <f t="shared" si="2758"/>
        <v>0</v>
      </c>
      <c r="BC970" s="804"/>
      <c r="BD970" s="805">
        <f t="shared" ref="BD970:BT970" si="2759">SUM(BD736)</f>
        <v>0</v>
      </c>
      <c r="BE970" s="805">
        <f t="shared" si="2759"/>
        <v>0</v>
      </c>
      <c r="BF970" s="805">
        <f t="shared" si="2759"/>
        <v>0</v>
      </c>
      <c r="BG970" s="805">
        <f t="shared" si="2759"/>
        <v>0</v>
      </c>
      <c r="BH970" s="805">
        <f t="shared" si="2759"/>
        <v>0</v>
      </c>
      <c r="BI970" s="805">
        <f t="shared" si="2759"/>
        <v>0</v>
      </c>
      <c r="BJ970" s="805">
        <f t="shared" si="2759"/>
        <v>0</v>
      </c>
      <c r="BK970" s="805">
        <f t="shared" si="2759"/>
        <v>0</v>
      </c>
      <c r="BL970" s="805">
        <f t="shared" si="2759"/>
        <v>0</v>
      </c>
      <c r="BM970" s="805">
        <f t="shared" si="2759"/>
        <v>0</v>
      </c>
      <c r="BN970" s="805">
        <f t="shared" si="2759"/>
        <v>0</v>
      </c>
      <c r="BO970" s="805">
        <f t="shared" si="2759"/>
        <v>0</v>
      </c>
      <c r="BP970" s="805">
        <f t="shared" si="2759"/>
        <v>0</v>
      </c>
      <c r="BQ970" s="805">
        <f t="shared" si="2759"/>
        <v>0</v>
      </c>
      <c r="BR970" s="805">
        <f t="shared" si="2759"/>
        <v>0</v>
      </c>
      <c r="BS970" s="805">
        <f t="shared" si="2759"/>
        <v>0</v>
      </c>
      <c r="BT970" s="805">
        <f t="shared" si="2759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8">
        <f t="shared" si="2752"/>
        <v>0</v>
      </c>
      <c r="CE970" s="1349">
        <f t="shared" si="2753"/>
        <v>0</v>
      </c>
      <c r="CF970" s="1350">
        <f t="shared" si="2753"/>
        <v>0</v>
      </c>
      <c r="CG970" s="1350">
        <f t="shared" si="2753"/>
        <v>0</v>
      </c>
      <c r="CH970" s="1350">
        <f t="shared" si="2753"/>
        <v>0</v>
      </c>
      <c r="CI970" s="1350">
        <f t="shared" si="2753"/>
        <v>0</v>
      </c>
      <c r="CJ970" s="1350">
        <f t="shared" si="2753"/>
        <v>0</v>
      </c>
      <c r="CK970" s="1351">
        <f t="shared" si="2753"/>
        <v>0</v>
      </c>
      <c r="CL970" s="1351">
        <f t="shared" si="2753"/>
        <v>0</v>
      </c>
      <c r="CM970" s="1351">
        <f t="shared" si="2753"/>
        <v>0</v>
      </c>
      <c r="CN970" s="1350">
        <f t="shared" si="2753"/>
        <v>0</v>
      </c>
      <c r="CO970" s="1350">
        <f t="shared" si="2753"/>
        <v>0</v>
      </c>
      <c r="CP970" s="1350">
        <f t="shared" si="2753"/>
        <v>0</v>
      </c>
      <c r="CQ970" s="1350">
        <f t="shared" si="2753"/>
        <v>0</v>
      </c>
      <c r="CR970" s="1350">
        <f t="shared" si="2753"/>
        <v>0</v>
      </c>
      <c r="CS970" s="1349">
        <f t="shared" si="2753"/>
        <v>0</v>
      </c>
      <c r="CT970" s="1352">
        <f t="shared" si="2753"/>
        <v>0</v>
      </c>
      <c r="CU970" s="552">
        <f t="shared" si="2754"/>
        <v>0</v>
      </c>
      <c r="CV970" s="553">
        <f t="shared" si="2754"/>
        <v>0</v>
      </c>
      <c r="CW970" s="554">
        <f t="shared" si="2754"/>
        <v>0</v>
      </c>
      <c r="CX970" s="554">
        <f t="shared" si="2754"/>
        <v>0</v>
      </c>
      <c r="CY970" s="554">
        <f t="shared" si="2754"/>
        <v>0</v>
      </c>
      <c r="CZ970" s="554">
        <f t="shared" si="2754"/>
        <v>0</v>
      </c>
      <c r="DA970" s="554">
        <f t="shared" si="2754"/>
        <v>0</v>
      </c>
      <c r="DB970" s="555">
        <f t="shared" si="2754"/>
        <v>0</v>
      </c>
      <c r="DC970" s="555">
        <f t="shared" si="2754"/>
        <v>0</v>
      </c>
      <c r="DD970" s="555">
        <f t="shared" si="2754"/>
        <v>0</v>
      </c>
      <c r="DE970" s="554">
        <f t="shared" si="2755"/>
        <v>0</v>
      </c>
      <c r="DF970" s="554">
        <f t="shared" si="2755"/>
        <v>0</v>
      </c>
      <c r="DG970" s="554">
        <f t="shared" si="2755"/>
        <v>0</v>
      </c>
      <c r="DH970" s="554">
        <f t="shared" si="2755"/>
        <v>0</v>
      </c>
      <c r="DI970" s="554">
        <f t="shared" si="2755"/>
        <v>0</v>
      </c>
      <c r="DJ970" s="553">
        <f t="shared" si="2755"/>
        <v>0</v>
      </c>
      <c r="DK970" s="552">
        <f t="shared" si="2755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401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0">SUM(B731)</f>
        <v>0</v>
      </c>
      <c r="C972" s="805">
        <f t="shared" si="2760"/>
        <v>0</v>
      </c>
      <c r="D972" s="805">
        <f t="shared" si="2760"/>
        <v>0</v>
      </c>
      <c r="E972" s="805">
        <f t="shared" si="2760"/>
        <v>0</v>
      </c>
      <c r="F972" s="805">
        <f t="shared" si="2760"/>
        <v>0</v>
      </c>
      <c r="G972" s="805">
        <f t="shared" si="2760"/>
        <v>0</v>
      </c>
      <c r="H972" s="805">
        <f t="shared" si="2760"/>
        <v>0</v>
      </c>
      <c r="I972" s="805">
        <f t="shared" si="2760"/>
        <v>0</v>
      </c>
      <c r="J972" s="805">
        <f t="shared" si="2760"/>
        <v>0</v>
      </c>
      <c r="K972" s="805">
        <f t="shared" si="2760"/>
        <v>0</v>
      </c>
      <c r="L972" s="805">
        <f t="shared" si="2760"/>
        <v>0</v>
      </c>
      <c r="M972" s="805">
        <f t="shared" si="2760"/>
        <v>0</v>
      </c>
      <c r="N972" s="805">
        <f t="shared" si="2760"/>
        <v>0</v>
      </c>
      <c r="O972" s="805">
        <f t="shared" si="2760"/>
        <v>0</v>
      </c>
      <c r="P972" s="805">
        <f t="shared" si="2760"/>
        <v>0</v>
      </c>
      <c r="Q972" s="805">
        <f t="shared" si="2760"/>
        <v>0</v>
      </c>
      <c r="R972" s="805">
        <f t="shared" si="2760"/>
        <v>0</v>
      </c>
      <c r="S972" s="804"/>
      <c r="T972" s="805">
        <f t="shared" ref="T972:AJ972" si="2761">SUM(T731)</f>
        <v>0</v>
      </c>
      <c r="U972" s="805">
        <f t="shared" si="2761"/>
        <v>0</v>
      </c>
      <c r="V972" s="805">
        <f t="shared" si="2761"/>
        <v>0</v>
      </c>
      <c r="W972" s="805">
        <f t="shared" si="2761"/>
        <v>0</v>
      </c>
      <c r="X972" s="805">
        <f t="shared" si="2761"/>
        <v>0</v>
      </c>
      <c r="Y972" s="805">
        <f t="shared" si="2761"/>
        <v>0</v>
      </c>
      <c r="Z972" s="805">
        <f t="shared" si="2761"/>
        <v>0</v>
      </c>
      <c r="AA972" s="805">
        <f t="shared" si="2761"/>
        <v>0</v>
      </c>
      <c r="AB972" s="805">
        <f t="shared" si="2761"/>
        <v>0</v>
      </c>
      <c r="AC972" s="805">
        <f t="shared" si="2761"/>
        <v>0</v>
      </c>
      <c r="AD972" s="805">
        <f t="shared" si="2761"/>
        <v>0</v>
      </c>
      <c r="AE972" s="805">
        <f t="shared" si="2761"/>
        <v>0</v>
      </c>
      <c r="AF972" s="805">
        <f t="shared" si="2761"/>
        <v>0</v>
      </c>
      <c r="AG972" s="805">
        <f t="shared" si="2761"/>
        <v>0</v>
      </c>
      <c r="AH972" s="805">
        <f t="shared" si="2761"/>
        <v>0</v>
      </c>
      <c r="AI972" s="805">
        <f t="shared" si="2761"/>
        <v>0</v>
      </c>
      <c r="AJ972" s="805">
        <f t="shared" si="2761"/>
        <v>0</v>
      </c>
      <c r="AK972" s="804"/>
      <c r="AL972" s="805">
        <f t="shared" ref="AL972:BB972" si="2762">SUM(AL731)</f>
        <v>0</v>
      </c>
      <c r="AM972" s="805">
        <f t="shared" si="2762"/>
        <v>0</v>
      </c>
      <c r="AN972" s="805">
        <f t="shared" si="2762"/>
        <v>0</v>
      </c>
      <c r="AO972" s="805">
        <f t="shared" si="2762"/>
        <v>0</v>
      </c>
      <c r="AP972" s="805">
        <f t="shared" si="2762"/>
        <v>0</v>
      </c>
      <c r="AQ972" s="805">
        <f t="shared" si="2762"/>
        <v>0</v>
      </c>
      <c r="AR972" s="805">
        <f t="shared" si="2762"/>
        <v>0</v>
      </c>
      <c r="AS972" s="805">
        <f t="shared" si="2762"/>
        <v>0</v>
      </c>
      <c r="AT972" s="805">
        <f t="shared" si="2762"/>
        <v>0</v>
      </c>
      <c r="AU972" s="805">
        <f t="shared" si="2762"/>
        <v>0</v>
      </c>
      <c r="AV972" s="805">
        <f t="shared" si="2762"/>
        <v>0</v>
      </c>
      <c r="AW972" s="805">
        <f t="shared" si="2762"/>
        <v>0</v>
      </c>
      <c r="AX972" s="805">
        <f t="shared" si="2762"/>
        <v>0</v>
      </c>
      <c r="AY972" s="805">
        <f t="shared" si="2762"/>
        <v>0</v>
      </c>
      <c r="AZ972" s="805">
        <f t="shared" si="2762"/>
        <v>0</v>
      </c>
      <c r="BA972" s="805">
        <f t="shared" si="2762"/>
        <v>0</v>
      </c>
      <c r="BB972" s="805">
        <f t="shared" si="2762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3">SUM(BJ731)</f>
        <v>0</v>
      </c>
      <c r="BK972" s="805">
        <f t="shared" si="2763"/>
        <v>0</v>
      </c>
      <c r="BL972" s="805">
        <f t="shared" si="2763"/>
        <v>0</v>
      </c>
      <c r="BM972" s="805">
        <f t="shared" si="2763"/>
        <v>0</v>
      </c>
      <c r="BN972" s="805">
        <f t="shared" si="2763"/>
        <v>0</v>
      </c>
      <c r="BO972" s="805">
        <f t="shared" si="2763"/>
        <v>0</v>
      </c>
      <c r="BP972" s="805">
        <f t="shared" si="2763"/>
        <v>0</v>
      </c>
      <c r="BQ972" s="805">
        <f t="shared" si="2763"/>
        <v>0</v>
      </c>
      <c r="BR972" s="805">
        <f t="shared" si="2763"/>
        <v>0</v>
      </c>
      <c r="BS972" s="805">
        <f t="shared" si="2763"/>
        <v>0</v>
      </c>
      <c r="BT972" s="805">
        <f t="shared" si="2763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8" t="str">
        <f t="shared" ref="CD972:CS973" si="276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2764"/>
        <v>0</v>
      </c>
      <c r="CF972" s="1350">
        <f t="shared" si="2764"/>
        <v>0</v>
      </c>
      <c r="CG972" s="1350">
        <f t="shared" si="2764"/>
        <v>0</v>
      </c>
      <c r="CH972" s="1350">
        <f t="shared" si="2764"/>
        <v>0</v>
      </c>
      <c r="CI972" s="1350">
        <f t="shared" si="2764"/>
        <v>0</v>
      </c>
      <c r="CJ972" s="1350">
        <f t="shared" si="2764"/>
        <v>0</v>
      </c>
      <c r="CK972" s="1351">
        <f t="shared" si="2764"/>
        <v>0</v>
      </c>
      <c r="CL972" s="1351">
        <f t="shared" si="2764"/>
        <v>0</v>
      </c>
      <c r="CM972" s="1351">
        <f t="shared" si="2764"/>
        <v>0</v>
      </c>
      <c r="CN972" s="1350">
        <f t="shared" si="2764"/>
        <v>0</v>
      </c>
      <c r="CO972" s="1350">
        <f t="shared" si="2764"/>
        <v>0</v>
      </c>
      <c r="CP972" s="1350">
        <f t="shared" si="2764"/>
        <v>0</v>
      </c>
      <c r="CQ972" s="1350">
        <f t="shared" si="2764"/>
        <v>0</v>
      </c>
      <c r="CR972" s="1350">
        <f t="shared" si="2764"/>
        <v>0</v>
      </c>
      <c r="CS972" s="1349">
        <f t="shared" si="2764"/>
        <v>0</v>
      </c>
      <c r="CT972" s="1352" t="str">
        <f t="shared" ref="CE972:CT973" si="276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6"/>
        <v>0</v>
      </c>
      <c r="CW972" s="554">
        <f t="shared" si="2766"/>
        <v>0</v>
      </c>
      <c r="CX972" s="554">
        <f t="shared" si="2766"/>
        <v>0</v>
      </c>
      <c r="CY972" s="554">
        <f t="shared" si="2766"/>
        <v>0</v>
      </c>
      <c r="CZ972" s="554">
        <f t="shared" si="2766"/>
        <v>0</v>
      </c>
      <c r="DA972" s="554">
        <f t="shared" si="2766"/>
        <v>0</v>
      </c>
      <c r="DB972" s="555">
        <f t="shared" si="2766"/>
        <v>0</v>
      </c>
      <c r="DC972" s="555">
        <f t="shared" si="2766"/>
        <v>0</v>
      </c>
      <c r="DD972" s="555">
        <f t="shared" si="2766"/>
        <v>0</v>
      </c>
      <c r="DE972" s="554">
        <f t="shared" ref="DE972:DK973" si="276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7"/>
        <v>0</v>
      </c>
      <c r="DG972" s="554">
        <f t="shared" si="2767"/>
        <v>0</v>
      </c>
      <c r="DH972" s="554">
        <f t="shared" si="2767"/>
        <v>0</v>
      </c>
      <c r="DI972" s="554">
        <f t="shared" si="2767"/>
        <v>0</v>
      </c>
      <c r="DJ972" s="553">
        <f t="shared" si="2767"/>
        <v>0</v>
      </c>
      <c r="DK972" s="552" t="str">
        <f t="shared" si="2767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68">SUM(B754)</f>
        <v>500</v>
      </c>
      <c r="C973" s="805">
        <f t="shared" si="2768"/>
        <v>0</v>
      </c>
      <c r="D973" s="805">
        <f t="shared" si="2768"/>
        <v>720</v>
      </c>
      <c r="E973" s="805">
        <f t="shared" si="2768"/>
        <v>0</v>
      </c>
      <c r="F973" s="805">
        <f t="shared" si="2768"/>
        <v>0</v>
      </c>
      <c r="G973" s="805">
        <f t="shared" si="2768"/>
        <v>900</v>
      </c>
      <c r="H973" s="805">
        <f t="shared" si="2768"/>
        <v>555</v>
      </c>
      <c r="I973" s="805">
        <f t="shared" si="2768"/>
        <v>0</v>
      </c>
      <c r="J973" s="805">
        <f t="shared" si="2768"/>
        <v>240</v>
      </c>
      <c r="K973" s="805">
        <f t="shared" si="2768"/>
        <v>0</v>
      </c>
      <c r="L973" s="805">
        <f t="shared" si="2768"/>
        <v>0</v>
      </c>
      <c r="M973" s="805">
        <f t="shared" si="2768"/>
        <v>0</v>
      </c>
      <c r="N973" s="805">
        <f t="shared" si="2768"/>
        <v>0</v>
      </c>
      <c r="O973" s="805">
        <f t="shared" si="2768"/>
        <v>0</v>
      </c>
      <c r="P973" s="805">
        <f t="shared" si="2768"/>
        <v>0</v>
      </c>
      <c r="Q973" s="805">
        <f t="shared" si="2768"/>
        <v>0</v>
      </c>
      <c r="R973" s="805">
        <f t="shared" si="2768"/>
        <v>0</v>
      </c>
      <c r="S973" s="804"/>
      <c r="T973" s="805">
        <f t="shared" ref="T973:AJ973" si="2769">SUM(T754)</f>
        <v>4800</v>
      </c>
      <c r="U973" s="805">
        <f t="shared" si="2769"/>
        <v>0</v>
      </c>
      <c r="V973" s="805">
        <f t="shared" si="2769"/>
        <v>0</v>
      </c>
      <c r="W973" s="805">
        <f t="shared" si="2769"/>
        <v>900</v>
      </c>
      <c r="X973" s="805">
        <f t="shared" si="2769"/>
        <v>240</v>
      </c>
      <c r="Y973" s="805">
        <f t="shared" si="2769"/>
        <v>1776</v>
      </c>
      <c r="Z973" s="805">
        <f t="shared" si="2769"/>
        <v>0</v>
      </c>
      <c r="AA973" s="805">
        <f t="shared" si="2769"/>
        <v>854</v>
      </c>
      <c r="AB973" s="805">
        <f t="shared" si="2769"/>
        <v>1018</v>
      </c>
      <c r="AC973" s="805">
        <f t="shared" si="2769"/>
        <v>0</v>
      </c>
      <c r="AD973" s="805">
        <f t="shared" si="2769"/>
        <v>0</v>
      </c>
      <c r="AE973" s="805">
        <f t="shared" si="2769"/>
        <v>0</v>
      </c>
      <c r="AF973" s="805">
        <f t="shared" si="2769"/>
        <v>0</v>
      </c>
      <c r="AG973" s="805">
        <f t="shared" si="2769"/>
        <v>0</v>
      </c>
      <c r="AH973" s="805">
        <f t="shared" si="2769"/>
        <v>0</v>
      </c>
      <c r="AI973" s="805">
        <f t="shared" si="2769"/>
        <v>0</v>
      </c>
      <c r="AJ973" s="805">
        <f t="shared" si="2769"/>
        <v>0</v>
      </c>
      <c r="AK973" s="804"/>
      <c r="AL973" s="805">
        <f t="shared" ref="AL973:BB973" si="2770">SUM(AL754)</f>
        <v>0</v>
      </c>
      <c r="AM973" s="805">
        <f t="shared" si="2770"/>
        <v>0</v>
      </c>
      <c r="AN973" s="805">
        <f t="shared" si="2770"/>
        <v>7500</v>
      </c>
      <c r="AO973" s="805">
        <f t="shared" si="2770"/>
        <v>1860</v>
      </c>
      <c r="AP973" s="805">
        <f t="shared" si="2770"/>
        <v>0</v>
      </c>
      <c r="AQ973" s="805">
        <f t="shared" si="2770"/>
        <v>1440</v>
      </c>
      <c r="AR973" s="805">
        <f t="shared" si="2770"/>
        <v>0</v>
      </c>
      <c r="AS973" s="805">
        <f t="shared" si="2770"/>
        <v>1040</v>
      </c>
      <c r="AT973" s="805">
        <f t="shared" si="2770"/>
        <v>0</v>
      </c>
      <c r="AU973" s="805">
        <f t="shared" si="2770"/>
        <v>0</v>
      </c>
      <c r="AV973" s="805">
        <f t="shared" si="2770"/>
        <v>0</v>
      </c>
      <c r="AW973" s="805">
        <f t="shared" si="2770"/>
        <v>0</v>
      </c>
      <c r="AX973" s="805">
        <f t="shared" si="2770"/>
        <v>0</v>
      </c>
      <c r="AY973" s="805">
        <f t="shared" si="2770"/>
        <v>0</v>
      </c>
      <c r="AZ973" s="805">
        <f t="shared" si="2770"/>
        <v>0</v>
      </c>
      <c r="BA973" s="805">
        <f t="shared" si="2770"/>
        <v>0</v>
      </c>
      <c r="BB973" s="805">
        <f t="shared" si="2770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1">SUM(BJ754)</f>
        <v>0</v>
      </c>
      <c r="BK973" s="805">
        <f t="shared" si="2771"/>
        <v>0</v>
      </c>
      <c r="BL973" s="805">
        <f t="shared" si="2771"/>
        <v>28000</v>
      </c>
      <c r="BM973" s="805">
        <f t="shared" si="2771"/>
        <v>0</v>
      </c>
      <c r="BN973" s="805">
        <f t="shared" si="2771"/>
        <v>0</v>
      </c>
      <c r="BO973" s="805">
        <f t="shared" si="2771"/>
        <v>0</v>
      </c>
      <c r="BP973" s="805">
        <f t="shared" si="2771"/>
        <v>0</v>
      </c>
      <c r="BQ973" s="805">
        <f t="shared" si="2771"/>
        <v>0</v>
      </c>
      <c r="BR973" s="805">
        <f t="shared" si="2771"/>
        <v>0</v>
      </c>
      <c r="BS973" s="805">
        <f t="shared" si="2771"/>
        <v>0</v>
      </c>
      <c r="BT973" s="805">
        <f t="shared" si="2771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8" t="str">
        <f t="shared" si="2764"/>
        <v/>
      </c>
      <c r="CE973" s="1349">
        <f t="shared" si="2765"/>
        <v>0</v>
      </c>
      <c r="CF973" s="1350">
        <f t="shared" si="2765"/>
        <v>0</v>
      </c>
      <c r="CG973" s="1350">
        <f t="shared" si="2765"/>
        <v>0</v>
      </c>
      <c r="CH973" s="1350">
        <f t="shared" si="2765"/>
        <v>0</v>
      </c>
      <c r="CI973" s="1350">
        <f t="shared" si="2765"/>
        <v>0</v>
      </c>
      <c r="CJ973" s="1350">
        <f t="shared" si="2765"/>
        <v>0</v>
      </c>
      <c r="CK973" s="1351">
        <f t="shared" si="2765"/>
        <v>0</v>
      </c>
      <c r="CL973" s="1351">
        <f t="shared" si="2765"/>
        <v>0</v>
      </c>
      <c r="CM973" s="1351">
        <f t="shared" si="2765"/>
        <v>0</v>
      </c>
      <c r="CN973" s="1350">
        <f t="shared" si="2765"/>
        <v>0</v>
      </c>
      <c r="CO973" s="1350">
        <f t="shared" si="2765"/>
        <v>0</v>
      </c>
      <c r="CP973" s="1350">
        <f t="shared" si="2765"/>
        <v>0</v>
      </c>
      <c r="CQ973" s="1350">
        <f t="shared" si="2765"/>
        <v>0</v>
      </c>
      <c r="CR973" s="1350">
        <f t="shared" si="2765"/>
        <v>0</v>
      </c>
      <c r="CS973" s="1349">
        <f t="shared" si="2765"/>
        <v>28000</v>
      </c>
      <c r="CT973" s="1352" t="str">
        <f t="shared" si="2765"/>
        <v/>
      </c>
      <c r="CU973" s="552" t="str">
        <f t="shared" si="2766"/>
        <v/>
      </c>
      <c r="CV973" s="553">
        <f t="shared" si="2766"/>
        <v>0</v>
      </c>
      <c r="CW973" s="554">
        <f t="shared" si="2766"/>
        <v>0</v>
      </c>
      <c r="CX973" s="554">
        <f t="shared" si="2766"/>
        <v>0</v>
      </c>
      <c r="CY973" s="554">
        <f t="shared" si="2766"/>
        <v>0</v>
      </c>
      <c r="CZ973" s="554">
        <f t="shared" si="2766"/>
        <v>0</v>
      </c>
      <c r="DA973" s="554">
        <f t="shared" si="2766"/>
        <v>0</v>
      </c>
      <c r="DB973" s="555">
        <f t="shared" si="2766"/>
        <v>0</v>
      </c>
      <c r="DC973" s="555">
        <f t="shared" si="2766"/>
        <v>0</v>
      </c>
      <c r="DD973" s="555">
        <f t="shared" si="2766"/>
        <v>0</v>
      </c>
      <c r="DE973" s="554">
        <f t="shared" si="2767"/>
        <v>0</v>
      </c>
      <c r="DF973" s="554">
        <f t="shared" si="2767"/>
        <v>0</v>
      </c>
      <c r="DG973" s="554">
        <f t="shared" si="2767"/>
        <v>0</v>
      </c>
      <c r="DH973" s="554">
        <f t="shared" si="2767"/>
        <v>0</v>
      </c>
      <c r="DI973" s="554">
        <f t="shared" si="2767"/>
        <v>0</v>
      </c>
      <c r="DJ973" s="553">
        <f t="shared" si="2767"/>
        <v>28000</v>
      </c>
      <c r="DK973" s="552" t="str">
        <f t="shared" si="2767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402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2">SUM(B759)</f>
        <v>480</v>
      </c>
      <c r="C975" s="805">
        <f t="shared" si="2772"/>
        <v>0</v>
      </c>
      <c r="D975" s="805">
        <f t="shared" si="2772"/>
        <v>0</v>
      </c>
      <c r="E975" s="805">
        <f t="shared" si="2772"/>
        <v>0</v>
      </c>
      <c r="F975" s="805">
        <f t="shared" si="2772"/>
        <v>0</v>
      </c>
      <c r="G975" s="805">
        <f t="shared" si="2772"/>
        <v>1800</v>
      </c>
      <c r="H975" s="805">
        <f t="shared" si="2772"/>
        <v>2120</v>
      </c>
      <c r="I975" s="805">
        <f t="shared" si="2772"/>
        <v>1040</v>
      </c>
      <c r="J975" s="805">
        <f t="shared" si="2772"/>
        <v>0</v>
      </c>
      <c r="K975" s="805">
        <f t="shared" si="2772"/>
        <v>0</v>
      </c>
      <c r="L975" s="805">
        <f t="shared" si="2772"/>
        <v>0</v>
      </c>
      <c r="M975" s="805">
        <f t="shared" si="2772"/>
        <v>0</v>
      </c>
      <c r="N975" s="805">
        <f t="shared" si="2772"/>
        <v>0</v>
      </c>
      <c r="O975" s="805">
        <f t="shared" si="2772"/>
        <v>0</v>
      </c>
      <c r="P975" s="805">
        <f t="shared" si="2772"/>
        <v>0</v>
      </c>
      <c r="Q975" s="805">
        <f t="shared" si="2772"/>
        <v>0</v>
      </c>
      <c r="R975" s="805">
        <f t="shared" si="2772"/>
        <v>0</v>
      </c>
      <c r="S975" s="804"/>
      <c r="T975" s="805">
        <f t="shared" ref="T975:AJ975" si="2773">SUM(T759)</f>
        <v>1800</v>
      </c>
      <c r="U975" s="805">
        <f t="shared" si="2773"/>
        <v>0</v>
      </c>
      <c r="V975" s="805">
        <f t="shared" si="2773"/>
        <v>0</v>
      </c>
      <c r="W975" s="805">
        <f t="shared" si="2773"/>
        <v>1024</v>
      </c>
      <c r="X975" s="805">
        <f t="shared" si="2773"/>
        <v>1800</v>
      </c>
      <c r="Y975" s="805">
        <f t="shared" si="2773"/>
        <v>600</v>
      </c>
      <c r="Z975" s="805">
        <f t="shared" si="2773"/>
        <v>0</v>
      </c>
      <c r="AA975" s="805">
        <f t="shared" si="2773"/>
        <v>0</v>
      </c>
      <c r="AB975" s="805">
        <f t="shared" si="2773"/>
        <v>570</v>
      </c>
      <c r="AC975" s="805">
        <f t="shared" si="2773"/>
        <v>0</v>
      </c>
      <c r="AD975" s="805">
        <f t="shared" si="2773"/>
        <v>0</v>
      </c>
      <c r="AE975" s="805">
        <f t="shared" si="2773"/>
        <v>0</v>
      </c>
      <c r="AF975" s="805">
        <f t="shared" si="2773"/>
        <v>0</v>
      </c>
      <c r="AG975" s="805">
        <f t="shared" si="2773"/>
        <v>0</v>
      </c>
      <c r="AH975" s="805">
        <f t="shared" si="2773"/>
        <v>0</v>
      </c>
      <c r="AI975" s="805">
        <f t="shared" si="2773"/>
        <v>0</v>
      </c>
      <c r="AJ975" s="805">
        <f t="shared" si="2773"/>
        <v>0</v>
      </c>
      <c r="AK975" s="804"/>
      <c r="AL975" s="805">
        <f t="shared" ref="AL975:BB975" si="2774">SUM(AL759)</f>
        <v>0</v>
      </c>
      <c r="AM975" s="805">
        <f t="shared" si="2774"/>
        <v>2880</v>
      </c>
      <c r="AN975" s="805">
        <f t="shared" si="2774"/>
        <v>0</v>
      </c>
      <c r="AO975" s="805">
        <f t="shared" si="2774"/>
        <v>6599.88</v>
      </c>
      <c r="AP975" s="805">
        <f t="shared" si="2774"/>
        <v>1599.96</v>
      </c>
      <c r="AQ975" s="805">
        <f t="shared" si="2774"/>
        <v>5880</v>
      </c>
      <c r="AR975" s="805">
        <f t="shared" si="2774"/>
        <v>12225</v>
      </c>
      <c r="AS975" s="805">
        <f t="shared" si="2774"/>
        <v>13413.912</v>
      </c>
      <c r="AT975" s="805">
        <f t="shared" si="2774"/>
        <v>0</v>
      </c>
      <c r="AU975" s="805">
        <f t="shared" si="2774"/>
        <v>0</v>
      </c>
      <c r="AV975" s="805">
        <f t="shared" si="2774"/>
        <v>0</v>
      </c>
      <c r="AW975" s="805">
        <f t="shared" si="2774"/>
        <v>0</v>
      </c>
      <c r="AX975" s="805">
        <f t="shared" si="2774"/>
        <v>0</v>
      </c>
      <c r="AY975" s="805">
        <f t="shared" si="2774"/>
        <v>0</v>
      </c>
      <c r="AZ975" s="805">
        <f t="shared" si="2774"/>
        <v>0</v>
      </c>
      <c r="BA975" s="805">
        <f t="shared" si="2774"/>
        <v>0</v>
      </c>
      <c r="BB975" s="805">
        <f t="shared" si="2774"/>
        <v>0</v>
      </c>
      <c r="BC975" s="804"/>
      <c r="BD975" s="805">
        <f t="shared" ref="BD975:BT975" si="2775">SUM(BD759)</f>
        <v>18160</v>
      </c>
      <c r="BE975" s="805">
        <f t="shared" si="2775"/>
        <v>0</v>
      </c>
      <c r="BF975" s="805">
        <f t="shared" si="2775"/>
        <v>288000</v>
      </c>
      <c r="BG975" s="805">
        <f t="shared" si="2775"/>
        <v>20000</v>
      </c>
      <c r="BH975" s="805">
        <f t="shared" si="2775"/>
        <v>0</v>
      </c>
      <c r="BI975" s="805">
        <f t="shared" si="2775"/>
        <v>77600</v>
      </c>
      <c r="BJ975" s="805">
        <f t="shared" si="2775"/>
        <v>0</v>
      </c>
      <c r="BK975" s="805">
        <f t="shared" si="2775"/>
        <v>90</v>
      </c>
      <c r="BL975" s="805">
        <f t="shared" si="2775"/>
        <v>3600</v>
      </c>
      <c r="BM975" s="805">
        <f t="shared" si="2775"/>
        <v>0</v>
      </c>
      <c r="BN975" s="805">
        <f t="shared" si="2775"/>
        <v>0</v>
      </c>
      <c r="BO975" s="805">
        <f t="shared" si="2775"/>
        <v>0</v>
      </c>
      <c r="BP975" s="805">
        <f t="shared" si="2775"/>
        <v>0</v>
      </c>
      <c r="BQ975" s="805">
        <f t="shared" si="2775"/>
        <v>0</v>
      </c>
      <c r="BR975" s="805">
        <f t="shared" si="2775"/>
        <v>0</v>
      </c>
      <c r="BS975" s="805">
        <f t="shared" si="2775"/>
        <v>0</v>
      </c>
      <c r="BT975" s="805">
        <f t="shared" si="2775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277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2776"/>
        <v>0</v>
      </c>
      <c r="CG975" s="1350">
        <f t="shared" si="2776"/>
        <v>0</v>
      </c>
      <c r="CH975" s="1350">
        <f t="shared" si="2776"/>
        <v>0</v>
      </c>
      <c r="CI975" s="1350">
        <f t="shared" si="2776"/>
        <v>0</v>
      </c>
      <c r="CJ975" s="1350">
        <f t="shared" si="2776"/>
        <v>0</v>
      </c>
      <c r="CK975" s="1351">
        <f t="shared" si="2776"/>
        <v>0</v>
      </c>
      <c r="CL975" s="1351">
        <f t="shared" si="2776"/>
        <v>0</v>
      </c>
      <c r="CM975" s="1351">
        <f t="shared" si="2776"/>
        <v>0</v>
      </c>
      <c r="CN975" s="1350">
        <f t="shared" si="2776"/>
        <v>0</v>
      </c>
      <c r="CO975" s="1350">
        <f t="shared" si="2776"/>
        <v>90</v>
      </c>
      <c r="CP975" s="1350">
        <f t="shared" si="2776"/>
        <v>3600</v>
      </c>
      <c r="CQ975" s="1350">
        <f t="shared" si="2776"/>
        <v>18160</v>
      </c>
      <c r="CR975" s="1350">
        <f t="shared" si="2776"/>
        <v>20000</v>
      </c>
      <c r="CS975" s="1349">
        <f t="shared" si="2776"/>
        <v>77600</v>
      </c>
      <c r="CT975" s="1352">
        <f t="shared" si="2776"/>
        <v>288000</v>
      </c>
      <c r="CU975" s="552">
        <f t="shared" ref="CU975:DK975" si="2777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7"/>
        <v>0</v>
      </c>
      <c r="CW975" s="554">
        <f t="shared" si="2777"/>
        <v>0</v>
      </c>
      <c r="CX975" s="554">
        <f t="shared" si="2777"/>
        <v>0</v>
      </c>
      <c r="CY975" s="554">
        <f t="shared" si="2777"/>
        <v>0</v>
      </c>
      <c r="CZ975" s="554">
        <f t="shared" si="2777"/>
        <v>0</v>
      </c>
      <c r="DA975" s="554">
        <f t="shared" si="2777"/>
        <v>0</v>
      </c>
      <c r="DB975" s="555">
        <f t="shared" si="2777"/>
        <v>0</v>
      </c>
      <c r="DC975" s="555">
        <f t="shared" si="2777"/>
        <v>0</v>
      </c>
      <c r="DD975" s="555">
        <f t="shared" si="2777"/>
        <v>0</v>
      </c>
      <c r="DE975" s="554">
        <f t="shared" si="2777"/>
        <v>0</v>
      </c>
      <c r="DF975" s="554">
        <f t="shared" si="2777"/>
        <v>90</v>
      </c>
      <c r="DG975" s="554">
        <f t="shared" si="2777"/>
        <v>3600</v>
      </c>
      <c r="DH975" s="554">
        <f t="shared" si="2777"/>
        <v>18160</v>
      </c>
      <c r="DI975" s="554">
        <f t="shared" si="2777"/>
        <v>20000</v>
      </c>
      <c r="DJ975" s="553">
        <f t="shared" si="2777"/>
        <v>77600</v>
      </c>
      <c r="DK975" s="552">
        <f t="shared" si="2777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674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320</v>
      </c>
      <c r="B977" s="805">
        <f t="shared" ref="B977:R977" si="2778">SUM(B742)</f>
        <v>0</v>
      </c>
      <c r="C977" s="805">
        <f t="shared" si="2778"/>
        <v>0</v>
      </c>
      <c r="D977" s="805">
        <f t="shared" si="2778"/>
        <v>0</v>
      </c>
      <c r="E977" s="805">
        <f t="shared" si="2778"/>
        <v>0</v>
      </c>
      <c r="F977" s="805">
        <f t="shared" si="2778"/>
        <v>0</v>
      </c>
      <c r="G977" s="805">
        <f t="shared" si="2778"/>
        <v>0</v>
      </c>
      <c r="H977" s="805">
        <f t="shared" si="2778"/>
        <v>0</v>
      </c>
      <c r="I977" s="805">
        <f t="shared" si="2778"/>
        <v>0</v>
      </c>
      <c r="J977" s="805">
        <f t="shared" si="2778"/>
        <v>0</v>
      </c>
      <c r="K977" s="805">
        <f t="shared" si="2778"/>
        <v>0</v>
      </c>
      <c r="L977" s="805">
        <f t="shared" si="2778"/>
        <v>0</v>
      </c>
      <c r="M977" s="805">
        <f t="shared" si="2778"/>
        <v>0</v>
      </c>
      <c r="N977" s="805">
        <f t="shared" si="2778"/>
        <v>0</v>
      </c>
      <c r="O977" s="805">
        <f t="shared" si="2778"/>
        <v>0</v>
      </c>
      <c r="P977" s="805">
        <f t="shared" si="2778"/>
        <v>0</v>
      </c>
      <c r="Q977" s="805">
        <f t="shared" si="2778"/>
        <v>0</v>
      </c>
      <c r="R977" s="805">
        <f t="shared" si="2778"/>
        <v>0</v>
      </c>
      <c r="S977" s="804"/>
      <c r="T977" s="805">
        <f t="shared" ref="T977:AJ977" si="2779">SUM(T742)</f>
        <v>0</v>
      </c>
      <c r="U977" s="805">
        <f t="shared" si="2779"/>
        <v>0</v>
      </c>
      <c r="V977" s="805">
        <f t="shared" si="2779"/>
        <v>0</v>
      </c>
      <c r="W977" s="805">
        <f t="shared" si="2779"/>
        <v>0</v>
      </c>
      <c r="X977" s="805">
        <f t="shared" si="2779"/>
        <v>0</v>
      </c>
      <c r="Y977" s="805">
        <f t="shared" si="2779"/>
        <v>0</v>
      </c>
      <c r="Z977" s="805">
        <f t="shared" si="2779"/>
        <v>0</v>
      </c>
      <c r="AA977" s="805">
        <f t="shared" si="2779"/>
        <v>0</v>
      </c>
      <c r="AB977" s="805">
        <f t="shared" si="2779"/>
        <v>0</v>
      </c>
      <c r="AC977" s="805">
        <f t="shared" si="2779"/>
        <v>0</v>
      </c>
      <c r="AD977" s="805">
        <f t="shared" si="2779"/>
        <v>0</v>
      </c>
      <c r="AE977" s="805">
        <f t="shared" si="2779"/>
        <v>0</v>
      </c>
      <c r="AF977" s="805">
        <f t="shared" si="2779"/>
        <v>0</v>
      </c>
      <c r="AG977" s="805">
        <f t="shared" si="2779"/>
        <v>0</v>
      </c>
      <c r="AH977" s="805">
        <f t="shared" si="2779"/>
        <v>0</v>
      </c>
      <c r="AI977" s="805">
        <f t="shared" si="2779"/>
        <v>0</v>
      </c>
      <c r="AJ977" s="805">
        <f t="shared" si="2779"/>
        <v>0</v>
      </c>
      <c r="AK977" s="804"/>
      <c r="AL977" s="805">
        <f t="shared" ref="AL977:BB977" si="2780">SUM(AL742)</f>
        <v>0</v>
      </c>
      <c r="AM977" s="805">
        <f t="shared" si="2780"/>
        <v>0</v>
      </c>
      <c r="AN977" s="805">
        <f t="shared" si="2780"/>
        <v>0</v>
      </c>
      <c r="AO977" s="805">
        <f t="shared" si="2780"/>
        <v>0</v>
      </c>
      <c r="AP977" s="805">
        <f t="shared" si="2780"/>
        <v>0</v>
      </c>
      <c r="AQ977" s="805">
        <f t="shared" si="2780"/>
        <v>0</v>
      </c>
      <c r="AR977" s="805">
        <f t="shared" si="2780"/>
        <v>0</v>
      </c>
      <c r="AS977" s="805">
        <f t="shared" si="2780"/>
        <v>0</v>
      </c>
      <c r="AT977" s="805">
        <f t="shared" si="2780"/>
        <v>0</v>
      </c>
      <c r="AU977" s="805">
        <f t="shared" si="2780"/>
        <v>0</v>
      </c>
      <c r="AV977" s="805">
        <f t="shared" si="2780"/>
        <v>0</v>
      </c>
      <c r="AW977" s="805">
        <f t="shared" si="2780"/>
        <v>0</v>
      </c>
      <c r="AX977" s="805">
        <f t="shared" si="2780"/>
        <v>0</v>
      </c>
      <c r="AY977" s="805">
        <f t="shared" si="2780"/>
        <v>0</v>
      </c>
      <c r="AZ977" s="805">
        <f t="shared" si="2780"/>
        <v>0</v>
      </c>
      <c r="BA977" s="805">
        <f t="shared" si="2780"/>
        <v>0</v>
      </c>
      <c r="BB977" s="805">
        <f t="shared" si="2780"/>
        <v>0</v>
      </c>
      <c r="BC977" s="804"/>
      <c r="BD977" s="805">
        <f t="shared" ref="BD977:BT977" si="2781">SUM(BD742)</f>
        <v>0</v>
      </c>
      <c r="BE977" s="805">
        <f t="shared" si="2781"/>
        <v>0</v>
      </c>
      <c r="BF977" s="805">
        <f t="shared" si="2781"/>
        <v>0</v>
      </c>
      <c r="BG977" s="805">
        <f t="shared" si="2781"/>
        <v>0</v>
      </c>
      <c r="BH977" s="805">
        <f t="shared" si="2781"/>
        <v>0</v>
      </c>
      <c r="BI977" s="805">
        <f t="shared" si="2781"/>
        <v>0</v>
      </c>
      <c r="BJ977" s="805">
        <f t="shared" si="2781"/>
        <v>0</v>
      </c>
      <c r="BK977" s="805">
        <f t="shared" si="2781"/>
        <v>0</v>
      </c>
      <c r="BL977" s="805">
        <f t="shared" si="2781"/>
        <v>0</v>
      </c>
      <c r="BM977" s="805">
        <f t="shared" si="2781"/>
        <v>0</v>
      </c>
      <c r="BN977" s="805">
        <f t="shared" si="2781"/>
        <v>0</v>
      </c>
      <c r="BO977" s="805">
        <f t="shared" si="2781"/>
        <v>0</v>
      </c>
      <c r="BP977" s="805">
        <f t="shared" si="2781"/>
        <v>0</v>
      </c>
      <c r="BQ977" s="805">
        <f t="shared" si="2781"/>
        <v>0</v>
      </c>
      <c r="BR977" s="805">
        <f t="shared" si="2781"/>
        <v>0</v>
      </c>
      <c r="BS977" s="805">
        <f t="shared" si="2781"/>
        <v>0</v>
      </c>
      <c r="BT977" s="805">
        <f t="shared" si="2781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278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2782"/>
        <v>0</v>
      </c>
      <c r="CG977" s="1350">
        <f t="shared" si="2782"/>
        <v>0</v>
      </c>
      <c r="CH977" s="1350">
        <f t="shared" si="2782"/>
        <v>0</v>
      </c>
      <c r="CI977" s="1350">
        <f t="shared" si="2782"/>
        <v>0</v>
      </c>
      <c r="CJ977" s="1350">
        <f t="shared" si="2782"/>
        <v>0</v>
      </c>
      <c r="CK977" s="1351">
        <f t="shared" si="2782"/>
        <v>0</v>
      </c>
      <c r="CL977" s="1351">
        <f t="shared" si="2782"/>
        <v>0</v>
      </c>
      <c r="CM977" s="1351">
        <f t="shared" si="2782"/>
        <v>0</v>
      </c>
      <c r="CN977" s="1350">
        <f t="shared" si="2782"/>
        <v>0</v>
      </c>
      <c r="CO977" s="1350">
        <f t="shared" si="2782"/>
        <v>0</v>
      </c>
      <c r="CP977" s="1350">
        <f t="shared" si="2782"/>
        <v>0</v>
      </c>
      <c r="CQ977" s="1350">
        <f t="shared" si="2782"/>
        <v>0</v>
      </c>
      <c r="CR977" s="1350">
        <f t="shared" si="2782"/>
        <v>0</v>
      </c>
      <c r="CS977" s="1349">
        <f t="shared" si="2782"/>
        <v>0</v>
      </c>
      <c r="CT977" s="1352">
        <f t="shared" si="2782"/>
        <v>0</v>
      </c>
      <c r="CU977" s="552">
        <f t="shared" ref="CU977:DK977" si="2783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3"/>
        <v>0</v>
      </c>
      <c r="CW977" s="554">
        <f t="shared" si="2783"/>
        <v>0</v>
      </c>
      <c r="CX977" s="554">
        <f t="shared" si="2783"/>
        <v>0</v>
      </c>
      <c r="CY977" s="554">
        <f t="shared" si="2783"/>
        <v>0</v>
      </c>
      <c r="CZ977" s="554">
        <f t="shared" si="2783"/>
        <v>0</v>
      </c>
      <c r="DA977" s="554">
        <f t="shared" si="2783"/>
        <v>0</v>
      </c>
      <c r="DB977" s="555">
        <f t="shared" si="2783"/>
        <v>0</v>
      </c>
      <c r="DC977" s="555">
        <f t="shared" si="2783"/>
        <v>0</v>
      </c>
      <c r="DD977" s="555">
        <f t="shared" si="2783"/>
        <v>0</v>
      </c>
      <c r="DE977" s="554">
        <f t="shared" si="2783"/>
        <v>0</v>
      </c>
      <c r="DF977" s="554">
        <f t="shared" si="2783"/>
        <v>0</v>
      </c>
      <c r="DG977" s="554">
        <f t="shared" si="2783"/>
        <v>0</v>
      </c>
      <c r="DH977" s="554">
        <f t="shared" si="2783"/>
        <v>0</v>
      </c>
      <c r="DI977" s="554">
        <f t="shared" si="2783"/>
        <v>0</v>
      </c>
      <c r="DJ977" s="553">
        <f t="shared" si="2783"/>
        <v>0</v>
      </c>
      <c r="DK977" s="552">
        <f t="shared" si="2783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403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404</v>
      </c>
      <c r="B979" s="805">
        <f t="shared" ref="B979:R979" si="2784">SUM(B748)</f>
        <v>0</v>
      </c>
      <c r="C979" s="805">
        <f t="shared" si="2784"/>
        <v>0</v>
      </c>
      <c r="D979" s="805">
        <f t="shared" si="2784"/>
        <v>0</v>
      </c>
      <c r="E979" s="805">
        <f t="shared" si="2784"/>
        <v>0</v>
      </c>
      <c r="F979" s="805">
        <f t="shared" si="2784"/>
        <v>0</v>
      </c>
      <c r="G979" s="805">
        <f t="shared" si="2784"/>
        <v>0</v>
      </c>
      <c r="H979" s="805">
        <f t="shared" si="2784"/>
        <v>0</v>
      </c>
      <c r="I979" s="805">
        <f t="shared" si="2784"/>
        <v>0</v>
      </c>
      <c r="J979" s="805">
        <f t="shared" si="2784"/>
        <v>0</v>
      </c>
      <c r="K979" s="805">
        <f t="shared" si="2784"/>
        <v>0</v>
      </c>
      <c r="L979" s="805">
        <f t="shared" si="2784"/>
        <v>0</v>
      </c>
      <c r="M979" s="805">
        <f t="shared" si="2784"/>
        <v>0</v>
      </c>
      <c r="N979" s="805">
        <f t="shared" si="2784"/>
        <v>0</v>
      </c>
      <c r="O979" s="805">
        <f t="shared" si="2784"/>
        <v>0</v>
      </c>
      <c r="P979" s="805">
        <f t="shared" si="2784"/>
        <v>0</v>
      </c>
      <c r="Q979" s="805">
        <f t="shared" si="2784"/>
        <v>0</v>
      </c>
      <c r="R979" s="805">
        <f t="shared" si="2784"/>
        <v>0</v>
      </c>
      <c r="S979" s="804"/>
      <c r="T979" s="805">
        <f t="shared" ref="T979:AJ979" si="2785">SUM(T748)</f>
        <v>0</v>
      </c>
      <c r="U979" s="805">
        <f t="shared" si="2785"/>
        <v>0</v>
      </c>
      <c r="V979" s="805">
        <f t="shared" si="2785"/>
        <v>0</v>
      </c>
      <c r="W979" s="805">
        <f t="shared" si="2785"/>
        <v>0</v>
      </c>
      <c r="X979" s="805">
        <f t="shared" si="2785"/>
        <v>0</v>
      </c>
      <c r="Y979" s="805">
        <f t="shared" si="2785"/>
        <v>0</v>
      </c>
      <c r="Z979" s="805">
        <f t="shared" si="2785"/>
        <v>0</v>
      </c>
      <c r="AA979" s="805">
        <f t="shared" si="2785"/>
        <v>0</v>
      </c>
      <c r="AB979" s="805">
        <f t="shared" si="2785"/>
        <v>0</v>
      </c>
      <c r="AC979" s="805">
        <f t="shared" si="2785"/>
        <v>0</v>
      </c>
      <c r="AD979" s="805">
        <f t="shared" si="2785"/>
        <v>0</v>
      </c>
      <c r="AE979" s="805">
        <f t="shared" si="2785"/>
        <v>0</v>
      </c>
      <c r="AF979" s="805">
        <f t="shared" si="2785"/>
        <v>0</v>
      </c>
      <c r="AG979" s="805">
        <f t="shared" si="2785"/>
        <v>0</v>
      </c>
      <c r="AH979" s="805">
        <f t="shared" si="2785"/>
        <v>0</v>
      </c>
      <c r="AI979" s="805">
        <f t="shared" si="2785"/>
        <v>0</v>
      </c>
      <c r="AJ979" s="805">
        <f t="shared" si="2785"/>
        <v>0</v>
      </c>
      <c r="AK979" s="804"/>
      <c r="AL979" s="805">
        <f t="shared" ref="AL979:BB979" si="2786">SUM(AL748)</f>
        <v>0</v>
      </c>
      <c r="AM979" s="805">
        <f t="shared" si="2786"/>
        <v>0</v>
      </c>
      <c r="AN979" s="805">
        <f t="shared" si="2786"/>
        <v>0</v>
      </c>
      <c r="AO979" s="805">
        <f t="shared" si="2786"/>
        <v>0</v>
      </c>
      <c r="AP979" s="805">
        <f t="shared" si="2786"/>
        <v>0</v>
      </c>
      <c r="AQ979" s="805">
        <f t="shared" si="2786"/>
        <v>0</v>
      </c>
      <c r="AR979" s="805">
        <f t="shared" si="2786"/>
        <v>0</v>
      </c>
      <c r="AS979" s="805">
        <f t="shared" si="2786"/>
        <v>0</v>
      </c>
      <c r="AT979" s="805">
        <f t="shared" si="2786"/>
        <v>0</v>
      </c>
      <c r="AU979" s="805">
        <f t="shared" si="2786"/>
        <v>0</v>
      </c>
      <c r="AV979" s="805">
        <f t="shared" si="2786"/>
        <v>0</v>
      </c>
      <c r="AW979" s="805">
        <f t="shared" si="2786"/>
        <v>0</v>
      </c>
      <c r="AX979" s="805">
        <f t="shared" si="2786"/>
        <v>0</v>
      </c>
      <c r="AY979" s="805">
        <f t="shared" si="2786"/>
        <v>0</v>
      </c>
      <c r="AZ979" s="805">
        <f t="shared" si="2786"/>
        <v>0</v>
      </c>
      <c r="BA979" s="805">
        <f t="shared" si="2786"/>
        <v>0</v>
      </c>
      <c r="BB979" s="805">
        <f t="shared" si="2786"/>
        <v>0</v>
      </c>
      <c r="BC979" s="804"/>
      <c r="BD979" s="805">
        <f t="shared" ref="BD979:BT979" si="2787">SUM(BD748)</f>
        <v>0</v>
      </c>
      <c r="BE979" s="805">
        <f t="shared" si="2787"/>
        <v>0</v>
      </c>
      <c r="BF979" s="805">
        <f t="shared" si="2787"/>
        <v>0</v>
      </c>
      <c r="BG979" s="805">
        <f t="shared" si="2787"/>
        <v>0</v>
      </c>
      <c r="BH979" s="805">
        <f t="shared" si="2787"/>
        <v>0</v>
      </c>
      <c r="BI979" s="805">
        <f t="shared" si="2787"/>
        <v>0</v>
      </c>
      <c r="BJ979" s="805">
        <f t="shared" si="2787"/>
        <v>0</v>
      </c>
      <c r="BK979" s="805">
        <f t="shared" si="2787"/>
        <v>0</v>
      </c>
      <c r="BL979" s="805">
        <f t="shared" si="2787"/>
        <v>0</v>
      </c>
      <c r="BM979" s="805">
        <f t="shared" si="2787"/>
        <v>0</v>
      </c>
      <c r="BN979" s="805">
        <f t="shared" si="2787"/>
        <v>0</v>
      </c>
      <c r="BO979" s="805">
        <f t="shared" si="2787"/>
        <v>0</v>
      </c>
      <c r="BP979" s="805">
        <f t="shared" si="2787"/>
        <v>0</v>
      </c>
      <c r="BQ979" s="805">
        <f t="shared" si="2787"/>
        <v>0</v>
      </c>
      <c r="BR979" s="805">
        <f t="shared" si="2787"/>
        <v>0</v>
      </c>
      <c r="BS979" s="805">
        <f t="shared" si="2787"/>
        <v>0</v>
      </c>
      <c r="BT979" s="805">
        <f t="shared" si="2787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278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2788"/>
        <v>0</v>
      </c>
      <c r="CG979" s="1350">
        <f t="shared" si="2788"/>
        <v>0</v>
      </c>
      <c r="CH979" s="1350">
        <f t="shared" si="2788"/>
        <v>0</v>
      </c>
      <c r="CI979" s="1350">
        <f t="shared" si="2788"/>
        <v>0</v>
      </c>
      <c r="CJ979" s="1350">
        <f t="shared" si="2788"/>
        <v>0</v>
      </c>
      <c r="CK979" s="1351">
        <f t="shared" si="2788"/>
        <v>0</v>
      </c>
      <c r="CL979" s="1351">
        <f t="shared" si="2788"/>
        <v>0</v>
      </c>
      <c r="CM979" s="1351">
        <f t="shared" si="2788"/>
        <v>0</v>
      </c>
      <c r="CN979" s="1350">
        <f t="shared" si="2788"/>
        <v>0</v>
      </c>
      <c r="CO979" s="1350">
        <f t="shared" si="2788"/>
        <v>0</v>
      </c>
      <c r="CP979" s="1350">
        <f t="shared" si="2788"/>
        <v>0</v>
      </c>
      <c r="CQ979" s="1350">
        <f t="shared" si="2788"/>
        <v>0</v>
      </c>
      <c r="CR979" s="1350">
        <f t="shared" si="2788"/>
        <v>0</v>
      </c>
      <c r="CS979" s="1349">
        <f t="shared" si="2788"/>
        <v>0</v>
      </c>
      <c r="CT979" s="1352">
        <f t="shared" si="2788"/>
        <v>0</v>
      </c>
      <c r="CU979" s="552">
        <f t="shared" ref="CU979:DK979" si="2789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89"/>
        <v>0</v>
      </c>
      <c r="CW979" s="554">
        <f t="shared" si="2789"/>
        <v>0</v>
      </c>
      <c r="CX979" s="554">
        <f t="shared" si="2789"/>
        <v>0</v>
      </c>
      <c r="CY979" s="554">
        <f t="shared" si="2789"/>
        <v>0</v>
      </c>
      <c r="CZ979" s="554">
        <f t="shared" si="2789"/>
        <v>0</v>
      </c>
      <c r="DA979" s="554">
        <f t="shared" si="2789"/>
        <v>0</v>
      </c>
      <c r="DB979" s="555">
        <f t="shared" si="2789"/>
        <v>0</v>
      </c>
      <c r="DC979" s="555">
        <f t="shared" si="2789"/>
        <v>0</v>
      </c>
      <c r="DD979" s="555">
        <f t="shared" si="2789"/>
        <v>0</v>
      </c>
      <c r="DE979" s="554">
        <f t="shared" si="2789"/>
        <v>0</v>
      </c>
      <c r="DF979" s="554">
        <f t="shared" si="2789"/>
        <v>0</v>
      </c>
      <c r="DG979" s="554">
        <f t="shared" si="2789"/>
        <v>0</v>
      </c>
      <c r="DH979" s="554">
        <f t="shared" si="2789"/>
        <v>0</v>
      </c>
      <c r="DI979" s="554">
        <f t="shared" si="2789"/>
        <v>0</v>
      </c>
      <c r="DJ979" s="553">
        <f t="shared" si="2789"/>
        <v>0</v>
      </c>
      <c r="DK979" s="552">
        <f t="shared" si="2789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405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0">SUM(B764)</f>
        <v>0</v>
      </c>
      <c r="C981" s="805">
        <f t="shared" si="2790"/>
        <v>0</v>
      </c>
      <c r="D981" s="805">
        <f t="shared" si="2790"/>
        <v>0</v>
      </c>
      <c r="E981" s="805">
        <f t="shared" si="2790"/>
        <v>0</v>
      </c>
      <c r="F981" s="805">
        <f t="shared" si="2790"/>
        <v>0</v>
      </c>
      <c r="G981" s="805">
        <f t="shared" si="2790"/>
        <v>0</v>
      </c>
      <c r="H981" s="805">
        <f t="shared" si="2790"/>
        <v>0</v>
      </c>
      <c r="I981" s="805">
        <f t="shared" si="2790"/>
        <v>0</v>
      </c>
      <c r="J981" s="805">
        <f t="shared" si="2790"/>
        <v>0</v>
      </c>
      <c r="K981" s="805">
        <f t="shared" si="2790"/>
        <v>0</v>
      </c>
      <c r="L981" s="805">
        <f t="shared" si="2790"/>
        <v>0</v>
      </c>
      <c r="M981" s="805">
        <f t="shared" si="2790"/>
        <v>0</v>
      </c>
      <c r="N981" s="805">
        <f t="shared" si="2790"/>
        <v>0</v>
      </c>
      <c r="O981" s="805">
        <f t="shared" si="2790"/>
        <v>0</v>
      </c>
      <c r="P981" s="805">
        <f t="shared" si="2790"/>
        <v>0</v>
      </c>
      <c r="Q981" s="805">
        <f t="shared" si="2790"/>
        <v>0</v>
      </c>
      <c r="R981" s="805">
        <f t="shared" si="2790"/>
        <v>0</v>
      </c>
      <c r="S981" s="804"/>
      <c r="T981" s="805">
        <f t="shared" ref="T981:AJ981" si="2791">SUM(T764)</f>
        <v>0</v>
      </c>
      <c r="U981" s="805">
        <f t="shared" si="2791"/>
        <v>0</v>
      </c>
      <c r="V981" s="805">
        <f t="shared" si="2791"/>
        <v>0</v>
      </c>
      <c r="W981" s="805">
        <f t="shared" si="2791"/>
        <v>0</v>
      </c>
      <c r="X981" s="805">
        <f t="shared" si="2791"/>
        <v>0</v>
      </c>
      <c r="Y981" s="805">
        <f t="shared" si="2791"/>
        <v>0</v>
      </c>
      <c r="Z981" s="805">
        <f t="shared" si="2791"/>
        <v>0</v>
      </c>
      <c r="AA981" s="805">
        <f t="shared" si="2791"/>
        <v>0</v>
      </c>
      <c r="AB981" s="805">
        <f t="shared" si="2791"/>
        <v>0</v>
      </c>
      <c r="AC981" s="805">
        <f t="shared" si="2791"/>
        <v>0</v>
      </c>
      <c r="AD981" s="805">
        <f t="shared" si="2791"/>
        <v>0</v>
      </c>
      <c r="AE981" s="805">
        <f t="shared" si="2791"/>
        <v>0</v>
      </c>
      <c r="AF981" s="805">
        <f t="shared" si="2791"/>
        <v>0</v>
      </c>
      <c r="AG981" s="805">
        <f t="shared" si="2791"/>
        <v>0</v>
      </c>
      <c r="AH981" s="805">
        <f t="shared" si="2791"/>
        <v>0</v>
      </c>
      <c r="AI981" s="805">
        <f t="shared" si="2791"/>
        <v>0</v>
      </c>
      <c r="AJ981" s="805">
        <f t="shared" si="2791"/>
        <v>0</v>
      </c>
      <c r="AK981" s="804"/>
      <c r="AL981" s="805">
        <f t="shared" ref="AL981:BB981" si="2792">SUM(AL764)</f>
        <v>0</v>
      </c>
      <c r="AM981" s="805">
        <f t="shared" si="2792"/>
        <v>0</v>
      </c>
      <c r="AN981" s="805">
        <f t="shared" si="2792"/>
        <v>0</v>
      </c>
      <c r="AO981" s="805">
        <f t="shared" si="2792"/>
        <v>0</v>
      </c>
      <c r="AP981" s="805">
        <f t="shared" si="2792"/>
        <v>0</v>
      </c>
      <c r="AQ981" s="805">
        <f t="shared" si="2792"/>
        <v>0</v>
      </c>
      <c r="AR981" s="805">
        <f t="shared" si="2792"/>
        <v>0</v>
      </c>
      <c r="AS981" s="805">
        <f t="shared" si="2792"/>
        <v>0</v>
      </c>
      <c r="AT981" s="805">
        <f t="shared" si="2792"/>
        <v>0</v>
      </c>
      <c r="AU981" s="805">
        <f t="shared" si="2792"/>
        <v>0</v>
      </c>
      <c r="AV981" s="805">
        <f t="shared" si="2792"/>
        <v>0</v>
      </c>
      <c r="AW981" s="805">
        <f t="shared" si="2792"/>
        <v>0</v>
      </c>
      <c r="AX981" s="805">
        <f t="shared" si="2792"/>
        <v>0</v>
      </c>
      <c r="AY981" s="805">
        <f t="shared" si="2792"/>
        <v>0</v>
      </c>
      <c r="AZ981" s="805">
        <f t="shared" si="2792"/>
        <v>0</v>
      </c>
      <c r="BA981" s="805">
        <f t="shared" si="2792"/>
        <v>0</v>
      </c>
      <c r="BB981" s="805">
        <f t="shared" si="2792"/>
        <v>0</v>
      </c>
      <c r="BC981" s="804"/>
      <c r="BD981" s="805">
        <f t="shared" ref="BD981:BT981" si="2793">SUM(BD764)</f>
        <v>0</v>
      </c>
      <c r="BE981" s="805">
        <f t="shared" si="2793"/>
        <v>0</v>
      </c>
      <c r="BF981" s="805">
        <f t="shared" si="2793"/>
        <v>0</v>
      </c>
      <c r="BG981" s="805">
        <f t="shared" si="2793"/>
        <v>0</v>
      </c>
      <c r="BH981" s="805">
        <f t="shared" si="2793"/>
        <v>0</v>
      </c>
      <c r="BI981" s="805">
        <f t="shared" si="2793"/>
        <v>0</v>
      </c>
      <c r="BJ981" s="805">
        <f t="shared" si="2793"/>
        <v>0</v>
      </c>
      <c r="BK981" s="805">
        <f t="shared" si="2793"/>
        <v>0</v>
      </c>
      <c r="BL981" s="805">
        <f t="shared" si="2793"/>
        <v>0</v>
      </c>
      <c r="BM981" s="805">
        <f t="shared" si="2793"/>
        <v>0</v>
      </c>
      <c r="BN981" s="805">
        <f t="shared" si="2793"/>
        <v>0</v>
      </c>
      <c r="BO981" s="805">
        <f t="shared" si="2793"/>
        <v>0</v>
      </c>
      <c r="BP981" s="805">
        <f t="shared" si="2793"/>
        <v>0</v>
      </c>
      <c r="BQ981" s="805">
        <f t="shared" si="2793"/>
        <v>0</v>
      </c>
      <c r="BR981" s="805">
        <f t="shared" si="2793"/>
        <v>0</v>
      </c>
      <c r="BS981" s="805">
        <f t="shared" si="2793"/>
        <v>0</v>
      </c>
      <c r="BT981" s="805">
        <f t="shared" si="2793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8">
        <f t="shared" ref="CD981:CS981" si="279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2794"/>
        <v>0</v>
      </c>
      <c r="CF981" s="1350">
        <f t="shared" si="2794"/>
        <v>0</v>
      </c>
      <c r="CG981" s="1350">
        <f t="shared" si="2794"/>
        <v>0</v>
      </c>
      <c r="CH981" s="1350">
        <f t="shared" si="2794"/>
        <v>0</v>
      </c>
      <c r="CI981" s="1350">
        <f t="shared" si="2794"/>
        <v>0</v>
      </c>
      <c r="CJ981" s="1350">
        <f t="shared" si="2794"/>
        <v>0</v>
      </c>
      <c r="CK981" s="1351">
        <f t="shared" si="2794"/>
        <v>0</v>
      </c>
      <c r="CL981" s="1351">
        <f t="shared" si="2794"/>
        <v>0</v>
      </c>
      <c r="CM981" s="1351">
        <f t="shared" si="2794"/>
        <v>0</v>
      </c>
      <c r="CN981" s="1350">
        <f t="shared" si="2794"/>
        <v>0</v>
      </c>
      <c r="CO981" s="1350">
        <f t="shared" si="2794"/>
        <v>0</v>
      </c>
      <c r="CP981" s="1350">
        <f t="shared" si="2794"/>
        <v>0</v>
      </c>
      <c r="CQ981" s="1350">
        <f t="shared" si="2794"/>
        <v>0</v>
      </c>
      <c r="CR981" s="1350">
        <f t="shared" si="2794"/>
        <v>0</v>
      </c>
      <c r="CS981" s="1349">
        <f t="shared" si="2794"/>
        <v>0</v>
      </c>
      <c r="CT981" s="1352">
        <f t="shared" ref="CE981:CT983" si="2795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6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6"/>
        <v>0</v>
      </c>
      <c r="CW981" s="554">
        <f t="shared" si="2796"/>
        <v>0</v>
      </c>
      <c r="CX981" s="554">
        <f t="shared" si="2796"/>
        <v>0</v>
      </c>
      <c r="CY981" s="554">
        <f t="shared" si="2796"/>
        <v>0</v>
      </c>
      <c r="CZ981" s="554">
        <f t="shared" si="2796"/>
        <v>0</v>
      </c>
      <c r="DA981" s="554">
        <f t="shared" si="2796"/>
        <v>0</v>
      </c>
      <c r="DB981" s="555">
        <f t="shared" si="2796"/>
        <v>0</v>
      </c>
      <c r="DC981" s="555">
        <f t="shared" si="2796"/>
        <v>0</v>
      </c>
      <c r="DD981" s="555">
        <f t="shared" si="2796"/>
        <v>0</v>
      </c>
      <c r="DE981" s="554">
        <f t="shared" ref="DE981:DK983" si="2797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7"/>
        <v>0</v>
      </c>
      <c r="DG981" s="554">
        <f t="shared" si="2797"/>
        <v>0</v>
      </c>
      <c r="DH981" s="554">
        <f t="shared" si="2797"/>
        <v>0</v>
      </c>
      <c r="DI981" s="554">
        <f t="shared" si="2797"/>
        <v>0</v>
      </c>
      <c r="DJ981" s="553">
        <f t="shared" si="2797"/>
        <v>0</v>
      </c>
      <c r="DK981" s="552">
        <f t="shared" si="2797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798">SUM(B769)</f>
        <v>0</v>
      </c>
      <c r="C982" s="805">
        <f t="shared" si="2798"/>
        <v>0</v>
      </c>
      <c r="D982" s="805">
        <f t="shared" si="2798"/>
        <v>0</v>
      </c>
      <c r="E982" s="805">
        <f t="shared" si="2798"/>
        <v>0</v>
      </c>
      <c r="F982" s="805">
        <f t="shared" si="2798"/>
        <v>0</v>
      </c>
      <c r="G982" s="805">
        <f t="shared" si="2798"/>
        <v>0</v>
      </c>
      <c r="H982" s="805">
        <f t="shared" si="2798"/>
        <v>0</v>
      </c>
      <c r="I982" s="805">
        <f t="shared" si="2798"/>
        <v>0</v>
      </c>
      <c r="J982" s="805">
        <f t="shared" si="2798"/>
        <v>0</v>
      </c>
      <c r="K982" s="805">
        <f t="shared" si="2798"/>
        <v>0</v>
      </c>
      <c r="L982" s="805">
        <f t="shared" si="2798"/>
        <v>0</v>
      </c>
      <c r="M982" s="805">
        <f t="shared" si="2798"/>
        <v>0</v>
      </c>
      <c r="N982" s="805">
        <f t="shared" si="2798"/>
        <v>0</v>
      </c>
      <c r="O982" s="805">
        <f t="shared" si="2798"/>
        <v>0</v>
      </c>
      <c r="P982" s="805">
        <f t="shared" si="2798"/>
        <v>0</v>
      </c>
      <c r="Q982" s="805">
        <f t="shared" si="2798"/>
        <v>0</v>
      </c>
      <c r="R982" s="805">
        <f t="shared" si="2798"/>
        <v>0</v>
      </c>
      <c r="S982" s="804"/>
      <c r="T982" s="805">
        <f t="shared" ref="T982:AJ982" si="2799">SUM(T769)</f>
        <v>0</v>
      </c>
      <c r="U982" s="805">
        <f t="shared" si="2799"/>
        <v>0</v>
      </c>
      <c r="V982" s="805">
        <f t="shared" si="2799"/>
        <v>0</v>
      </c>
      <c r="W982" s="805">
        <f t="shared" si="2799"/>
        <v>0</v>
      </c>
      <c r="X982" s="805">
        <f t="shared" si="2799"/>
        <v>0</v>
      </c>
      <c r="Y982" s="805">
        <f t="shared" si="2799"/>
        <v>0</v>
      </c>
      <c r="Z982" s="805">
        <f t="shared" si="2799"/>
        <v>0</v>
      </c>
      <c r="AA982" s="805">
        <f t="shared" si="2799"/>
        <v>0</v>
      </c>
      <c r="AB982" s="805">
        <f t="shared" si="2799"/>
        <v>0</v>
      </c>
      <c r="AC982" s="805">
        <f t="shared" si="2799"/>
        <v>0</v>
      </c>
      <c r="AD982" s="805">
        <f t="shared" si="2799"/>
        <v>0</v>
      </c>
      <c r="AE982" s="805">
        <f t="shared" si="2799"/>
        <v>0</v>
      </c>
      <c r="AF982" s="805">
        <f t="shared" si="2799"/>
        <v>0</v>
      </c>
      <c r="AG982" s="805">
        <f t="shared" si="2799"/>
        <v>0</v>
      </c>
      <c r="AH982" s="805">
        <f t="shared" si="2799"/>
        <v>0</v>
      </c>
      <c r="AI982" s="805">
        <f t="shared" si="2799"/>
        <v>0</v>
      </c>
      <c r="AJ982" s="805">
        <f t="shared" si="2799"/>
        <v>0</v>
      </c>
      <c r="AK982" s="804"/>
      <c r="AL982" s="805">
        <f t="shared" ref="AL982:BB982" si="2800">SUM(AL769)</f>
        <v>0</v>
      </c>
      <c r="AM982" s="805">
        <f t="shared" si="2800"/>
        <v>0</v>
      </c>
      <c r="AN982" s="805">
        <f t="shared" si="2800"/>
        <v>0</v>
      </c>
      <c r="AO982" s="805">
        <f t="shared" si="2800"/>
        <v>0</v>
      </c>
      <c r="AP982" s="805">
        <f t="shared" si="2800"/>
        <v>0</v>
      </c>
      <c r="AQ982" s="805">
        <f t="shared" si="2800"/>
        <v>0</v>
      </c>
      <c r="AR982" s="805">
        <f t="shared" si="2800"/>
        <v>0</v>
      </c>
      <c r="AS982" s="805">
        <f t="shared" si="2800"/>
        <v>0</v>
      </c>
      <c r="AT982" s="805">
        <f t="shared" si="2800"/>
        <v>0</v>
      </c>
      <c r="AU982" s="805">
        <f t="shared" si="2800"/>
        <v>0</v>
      </c>
      <c r="AV982" s="805">
        <f t="shared" si="2800"/>
        <v>0</v>
      </c>
      <c r="AW982" s="805">
        <f t="shared" si="2800"/>
        <v>0</v>
      </c>
      <c r="AX982" s="805">
        <f t="shared" si="2800"/>
        <v>0</v>
      </c>
      <c r="AY982" s="805">
        <f t="shared" si="2800"/>
        <v>0</v>
      </c>
      <c r="AZ982" s="805">
        <f t="shared" si="2800"/>
        <v>0</v>
      </c>
      <c r="BA982" s="805">
        <f t="shared" si="2800"/>
        <v>0</v>
      </c>
      <c r="BB982" s="805">
        <f t="shared" si="2800"/>
        <v>0</v>
      </c>
      <c r="BC982" s="804"/>
      <c r="BD982" s="805">
        <f t="shared" ref="BD982:BT982" si="2801">SUM(BD769)</f>
        <v>0</v>
      </c>
      <c r="BE982" s="805">
        <f t="shared" si="2801"/>
        <v>0</v>
      </c>
      <c r="BF982" s="805">
        <f t="shared" si="2801"/>
        <v>0</v>
      </c>
      <c r="BG982" s="805">
        <f t="shared" si="2801"/>
        <v>0</v>
      </c>
      <c r="BH982" s="805">
        <f t="shared" si="2801"/>
        <v>0</v>
      </c>
      <c r="BI982" s="805">
        <f t="shared" si="2801"/>
        <v>0</v>
      </c>
      <c r="BJ982" s="805">
        <f t="shared" si="2801"/>
        <v>0</v>
      </c>
      <c r="BK982" s="805">
        <f t="shared" si="2801"/>
        <v>0</v>
      </c>
      <c r="BL982" s="805">
        <f t="shared" si="2801"/>
        <v>0</v>
      </c>
      <c r="BM982" s="805">
        <f t="shared" si="2801"/>
        <v>0</v>
      </c>
      <c r="BN982" s="805">
        <f t="shared" si="2801"/>
        <v>0</v>
      </c>
      <c r="BO982" s="805">
        <f t="shared" si="2801"/>
        <v>0</v>
      </c>
      <c r="BP982" s="805">
        <f t="shared" si="2801"/>
        <v>0</v>
      </c>
      <c r="BQ982" s="805">
        <f t="shared" si="2801"/>
        <v>0</v>
      </c>
      <c r="BR982" s="805">
        <f t="shared" si="2801"/>
        <v>0</v>
      </c>
      <c r="BS982" s="805">
        <f t="shared" si="2801"/>
        <v>0</v>
      </c>
      <c r="BT982" s="805">
        <f t="shared" si="2801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2795"/>
        <v>0</v>
      </c>
      <c r="CF982" s="1350">
        <f t="shared" si="2795"/>
        <v>0</v>
      </c>
      <c r="CG982" s="1350">
        <f t="shared" si="2795"/>
        <v>0</v>
      </c>
      <c r="CH982" s="1350">
        <f t="shared" si="2795"/>
        <v>0</v>
      </c>
      <c r="CI982" s="1350">
        <f t="shared" si="2795"/>
        <v>0</v>
      </c>
      <c r="CJ982" s="1350">
        <f t="shared" si="2795"/>
        <v>0</v>
      </c>
      <c r="CK982" s="1351">
        <f t="shared" si="2795"/>
        <v>0</v>
      </c>
      <c r="CL982" s="1351">
        <f t="shared" si="2795"/>
        <v>0</v>
      </c>
      <c r="CM982" s="1351">
        <f t="shared" si="2795"/>
        <v>0</v>
      </c>
      <c r="CN982" s="1350">
        <f t="shared" si="2795"/>
        <v>0</v>
      </c>
      <c r="CO982" s="1350">
        <f t="shared" si="2795"/>
        <v>0</v>
      </c>
      <c r="CP982" s="1350">
        <f t="shared" si="2795"/>
        <v>0</v>
      </c>
      <c r="CQ982" s="1350">
        <f t="shared" si="2795"/>
        <v>0</v>
      </c>
      <c r="CR982" s="1350">
        <f t="shared" si="2795"/>
        <v>0</v>
      </c>
      <c r="CS982" s="1349">
        <f t="shared" si="2795"/>
        <v>0</v>
      </c>
      <c r="CT982" s="1352">
        <f t="shared" si="2795"/>
        <v>0</v>
      </c>
      <c r="CU982" s="552">
        <f t="shared" si="2796"/>
        <v>0</v>
      </c>
      <c r="CV982" s="553">
        <f t="shared" si="2796"/>
        <v>0</v>
      </c>
      <c r="CW982" s="554">
        <f t="shared" si="2796"/>
        <v>0</v>
      </c>
      <c r="CX982" s="554">
        <f t="shared" si="2796"/>
        <v>0</v>
      </c>
      <c r="CY982" s="554">
        <f t="shared" si="2796"/>
        <v>0</v>
      </c>
      <c r="CZ982" s="554">
        <f t="shared" si="2796"/>
        <v>0</v>
      </c>
      <c r="DA982" s="554">
        <f t="shared" si="2796"/>
        <v>0</v>
      </c>
      <c r="DB982" s="555">
        <f t="shared" si="2796"/>
        <v>0</v>
      </c>
      <c r="DC982" s="555">
        <f t="shared" si="2796"/>
        <v>0</v>
      </c>
      <c r="DD982" s="555">
        <f t="shared" si="2796"/>
        <v>0</v>
      </c>
      <c r="DE982" s="554">
        <f t="shared" si="2797"/>
        <v>0</v>
      </c>
      <c r="DF982" s="554">
        <f t="shared" si="2797"/>
        <v>0</v>
      </c>
      <c r="DG982" s="554">
        <f t="shared" si="2797"/>
        <v>0</v>
      </c>
      <c r="DH982" s="554">
        <f t="shared" si="2797"/>
        <v>0</v>
      </c>
      <c r="DI982" s="554">
        <f t="shared" si="2797"/>
        <v>0</v>
      </c>
      <c r="DJ982" s="553">
        <f t="shared" si="2797"/>
        <v>0</v>
      </c>
      <c r="DK982" s="552">
        <f t="shared" si="2797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2">SUM(B726)</f>
        <v>0</v>
      </c>
      <c r="C983" s="805">
        <f t="shared" si="2802"/>
        <v>0</v>
      </c>
      <c r="D983" s="805">
        <f t="shared" si="2802"/>
        <v>0</v>
      </c>
      <c r="E983" s="805">
        <f t="shared" si="2802"/>
        <v>0</v>
      </c>
      <c r="F983" s="805">
        <f t="shared" si="2802"/>
        <v>0</v>
      </c>
      <c r="G983" s="805">
        <f t="shared" si="2802"/>
        <v>0</v>
      </c>
      <c r="H983" s="805">
        <f t="shared" si="2802"/>
        <v>0</v>
      </c>
      <c r="I983" s="805">
        <f t="shared" si="2802"/>
        <v>0</v>
      </c>
      <c r="J983" s="805">
        <f t="shared" si="2802"/>
        <v>0</v>
      </c>
      <c r="K983" s="805">
        <f t="shared" si="2802"/>
        <v>0</v>
      </c>
      <c r="L983" s="805">
        <f t="shared" si="2802"/>
        <v>0</v>
      </c>
      <c r="M983" s="805">
        <f t="shared" si="2802"/>
        <v>0</v>
      </c>
      <c r="N983" s="805">
        <f t="shared" si="2802"/>
        <v>0</v>
      </c>
      <c r="O983" s="805">
        <f t="shared" si="2802"/>
        <v>0</v>
      </c>
      <c r="P983" s="805">
        <f t="shared" si="2802"/>
        <v>0</v>
      </c>
      <c r="Q983" s="805">
        <f t="shared" si="2802"/>
        <v>0</v>
      </c>
      <c r="R983" s="805">
        <f t="shared" si="2802"/>
        <v>0</v>
      </c>
      <c r="S983" s="804"/>
      <c r="T983" s="805">
        <f t="shared" ref="T983:AJ983" si="2803">SUM(T726)</f>
        <v>0</v>
      </c>
      <c r="U983" s="805">
        <f t="shared" si="2803"/>
        <v>0</v>
      </c>
      <c r="V983" s="805">
        <f t="shared" si="2803"/>
        <v>0</v>
      </c>
      <c r="W983" s="805">
        <f t="shared" si="2803"/>
        <v>0</v>
      </c>
      <c r="X983" s="805">
        <f t="shared" si="2803"/>
        <v>0</v>
      </c>
      <c r="Y983" s="805">
        <f t="shared" si="2803"/>
        <v>0</v>
      </c>
      <c r="Z983" s="805">
        <f t="shared" si="2803"/>
        <v>0</v>
      </c>
      <c r="AA983" s="805">
        <f t="shared" si="2803"/>
        <v>0</v>
      </c>
      <c r="AB983" s="805">
        <f t="shared" si="2803"/>
        <v>0</v>
      </c>
      <c r="AC983" s="805">
        <f t="shared" si="2803"/>
        <v>0</v>
      </c>
      <c r="AD983" s="805">
        <f t="shared" si="2803"/>
        <v>0</v>
      </c>
      <c r="AE983" s="805">
        <f t="shared" si="2803"/>
        <v>0</v>
      </c>
      <c r="AF983" s="805">
        <f t="shared" si="2803"/>
        <v>0</v>
      </c>
      <c r="AG983" s="805">
        <f t="shared" si="2803"/>
        <v>0</v>
      </c>
      <c r="AH983" s="805">
        <f t="shared" si="2803"/>
        <v>0</v>
      </c>
      <c r="AI983" s="805">
        <f t="shared" si="2803"/>
        <v>0</v>
      </c>
      <c r="AJ983" s="805">
        <f t="shared" si="2803"/>
        <v>0</v>
      </c>
      <c r="AK983" s="804"/>
      <c r="AL983" s="805">
        <f t="shared" ref="AL983:BB983" si="2804">SUM(AL726)</f>
        <v>0</v>
      </c>
      <c r="AM983" s="805">
        <f t="shared" si="2804"/>
        <v>0</v>
      </c>
      <c r="AN983" s="805">
        <f t="shared" si="2804"/>
        <v>0</v>
      </c>
      <c r="AO983" s="805">
        <f t="shared" si="2804"/>
        <v>0</v>
      </c>
      <c r="AP983" s="805">
        <f t="shared" si="2804"/>
        <v>0</v>
      </c>
      <c r="AQ983" s="805">
        <f t="shared" si="2804"/>
        <v>0</v>
      </c>
      <c r="AR983" s="805">
        <f t="shared" si="2804"/>
        <v>0</v>
      </c>
      <c r="AS983" s="805">
        <f t="shared" si="2804"/>
        <v>0</v>
      </c>
      <c r="AT983" s="805">
        <f t="shared" si="2804"/>
        <v>0</v>
      </c>
      <c r="AU983" s="805">
        <f t="shared" si="2804"/>
        <v>0</v>
      </c>
      <c r="AV983" s="805">
        <f t="shared" si="2804"/>
        <v>0</v>
      </c>
      <c r="AW983" s="805">
        <f t="shared" si="2804"/>
        <v>0</v>
      </c>
      <c r="AX983" s="805">
        <f t="shared" si="2804"/>
        <v>0</v>
      </c>
      <c r="AY983" s="805">
        <f t="shared" si="2804"/>
        <v>0</v>
      </c>
      <c r="AZ983" s="805">
        <f t="shared" si="2804"/>
        <v>0</v>
      </c>
      <c r="BA983" s="805">
        <f t="shared" si="2804"/>
        <v>0</v>
      </c>
      <c r="BB983" s="805">
        <f t="shared" si="2804"/>
        <v>0</v>
      </c>
      <c r="BC983" s="804"/>
      <c r="BD983" s="805">
        <f t="shared" ref="BD983:BT983" si="2805">SUM(BD726)</f>
        <v>0</v>
      </c>
      <c r="BE983" s="805">
        <f t="shared" si="2805"/>
        <v>0</v>
      </c>
      <c r="BF983" s="805">
        <f t="shared" si="2805"/>
        <v>0</v>
      </c>
      <c r="BG983" s="805">
        <f t="shared" si="2805"/>
        <v>0</v>
      </c>
      <c r="BH983" s="805">
        <f t="shared" si="2805"/>
        <v>0</v>
      </c>
      <c r="BI983" s="805">
        <f t="shared" si="2805"/>
        <v>0</v>
      </c>
      <c r="BJ983" s="805">
        <f t="shared" si="2805"/>
        <v>0</v>
      </c>
      <c r="BK983" s="805">
        <f t="shared" si="2805"/>
        <v>0</v>
      </c>
      <c r="BL983" s="805">
        <f t="shared" si="2805"/>
        <v>0</v>
      </c>
      <c r="BM983" s="805">
        <f t="shared" si="2805"/>
        <v>0</v>
      </c>
      <c r="BN983" s="805">
        <f t="shared" si="2805"/>
        <v>0</v>
      </c>
      <c r="BO983" s="805">
        <f t="shared" si="2805"/>
        <v>0</v>
      </c>
      <c r="BP983" s="805">
        <f t="shared" si="2805"/>
        <v>0</v>
      </c>
      <c r="BQ983" s="805">
        <f t="shared" si="2805"/>
        <v>0</v>
      </c>
      <c r="BR983" s="805">
        <f t="shared" si="2805"/>
        <v>0</v>
      </c>
      <c r="BS983" s="805">
        <f t="shared" si="2805"/>
        <v>0</v>
      </c>
      <c r="BT983" s="805">
        <f t="shared" si="2805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2795"/>
        <v>0</v>
      </c>
      <c r="CF983" s="1350">
        <f t="shared" si="2795"/>
        <v>0</v>
      </c>
      <c r="CG983" s="1350">
        <f t="shared" si="2795"/>
        <v>0</v>
      </c>
      <c r="CH983" s="1350">
        <f t="shared" si="2795"/>
        <v>0</v>
      </c>
      <c r="CI983" s="1350">
        <f t="shared" si="2795"/>
        <v>0</v>
      </c>
      <c r="CJ983" s="1350">
        <f t="shared" si="2795"/>
        <v>0</v>
      </c>
      <c r="CK983" s="1351">
        <f t="shared" si="2795"/>
        <v>0</v>
      </c>
      <c r="CL983" s="1351">
        <f t="shared" si="2795"/>
        <v>0</v>
      </c>
      <c r="CM983" s="1351">
        <f t="shared" si="2795"/>
        <v>0</v>
      </c>
      <c r="CN983" s="1350">
        <f t="shared" si="2795"/>
        <v>0</v>
      </c>
      <c r="CO983" s="1350">
        <f t="shared" si="2795"/>
        <v>0</v>
      </c>
      <c r="CP983" s="1350">
        <f t="shared" si="2795"/>
        <v>0</v>
      </c>
      <c r="CQ983" s="1350">
        <f t="shared" si="2795"/>
        <v>0</v>
      </c>
      <c r="CR983" s="1350">
        <f t="shared" si="2795"/>
        <v>0</v>
      </c>
      <c r="CS983" s="1349">
        <f t="shared" si="2795"/>
        <v>0</v>
      </c>
      <c r="CT983" s="1352">
        <f t="shared" si="2795"/>
        <v>0</v>
      </c>
      <c r="CU983" s="552">
        <f t="shared" si="2796"/>
        <v>0</v>
      </c>
      <c r="CV983" s="553">
        <f t="shared" si="2796"/>
        <v>0</v>
      </c>
      <c r="CW983" s="554">
        <f t="shared" si="2796"/>
        <v>0</v>
      </c>
      <c r="CX983" s="554">
        <f t="shared" si="2796"/>
        <v>0</v>
      </c>
      <c r="CY983" s="554">
        <f t="shared" si="2796"/>
        <v>0</v>
      </c>
      <c r="CZ983" s="554">
        <f t="shared" si="2796"/>
        <v>0</v>
      </c>
      <c r="DA983" s="554">
        <f t="shared" si="2796"/>
        <v>0</v>
      </c>
      <c r="DB983" s="555">
        <f t="shared" si="2796"/>
        <v>0</v>
      </c>
      <c r="DC983" s="555">
        <f t="shared" si="2796"/>
        <v>0</v>
      </c>
      <c r="DD983" s="555">
        <f t="shared" si="2796"/>
        <v>0</v>
      </c>
      <c r="DE983" s="554">
        <f t="shared" si="2797"/>
        <v>0</v>
      </c>
      <c r="DF983" s="554">
        <f t="shared" si="2797"/>
        <v>0</v>
      </c>
      <c r="DG983" s="554">
        <f t="shared" si="2797"/>
        <v>0</v>
      </c>
      <c r="DH983" s="554">
        <f t="shared" si="2797"/>
        <v>0</v>
      </c>
      <c r="DI983" s="554">
        <f t="shared" si="2797"/>
        <v>0</v>
      </c>
      <c r="DJ983" s="553">
        <f t="shared" si="2797"/>
        <v>0</v>
      </c>
      <c r="DK983" s="552">
        <f t="shared" si="2797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6">SUM(B903:B984)</f>
        <v>1429.98</v>
      </c>
      <c r="C985" s="805">
        <f t="shared" si="2806"/>
        <v>4850</v>
      </c>
      <c r="D985" s="805">
        <f t="shared" si="2806"/>
        <v>1612</v>
      </c>
      <c r="E985" s="805">
        <f t="shared" si="2806"/>
        <v>1620</v>
      </c>
      <c r="F985" s="805">
        <f t="shared" si="2806"/>
        <v>2524.9</v>
      </c>
      <c r="G985" s="805">
        <f t="shared" si="2806"/>
        <v>4638</v>
      </c>
      <c r="H985" s="805">
        <f t="shared" si="2806"/>
        <v>3380</v>
      </c>
      <c r="I985" s="805">
        <f t="shared" si="2806"/>
        <v>2090</v>
      </c>
      <c r="J985" s="805">
        <f t="shared" si="2806"/>
        <v>1565</v>
      </c>
      <c r="K985" s="805">
        <f t="shared" si="2806"/>
        <v>0</v>
      </c>
      <c r="L985" s="805">
        <f t="shared" si="2806"/>
        <v>0</v>
      </c>
      <c r="M985" s="805">
        <f t="shared" si="2806"/>
        <v>0</v>
      </c>
      <c r="N985" s="805">
        <f t="shared" si="2806"/>
        <v>0</v>
      </c>
      <c r="O985" s="805">
        <f t="shared" si="2806"/>
        <v>0</v>
      </c>
      <c r="P985" s="805">
        <f t="shared" si="2806"/>
        <v>0</v>
      </c>
      <c r="Q985" s="805">
        <f t="shared" si="2806"/>
        <v>0</v>
      </c>
      <c r="R985" s="805">
        <f t="shared" si="2806"/>
        <v>0</v>
      </c>
      <c r="S985" s="804"/>
      <c r="T985" s="805">
        <f t="shared" ref="T985:AJ985" si="2807">SUM(T903:T984)</f>
        <v>7600</v>
      </c>
      <c r="U985" s="805">
        <f t="shared" si="2807"/>
        <v>2010</v>
      </c>
      <c r="V985" s="805">
        <f t="shared" si="2807"/>
        <v>3020</v>
      </c>
      <c r="W985" s="805">
        <f t="shared" si="2807"/>
        <v>4774</v>
      </c>
      <c r="X985" s="805">
        <f t="shared" si="2807"/>
        <v>4995</v>
      </c>
      <c r="Y985" s="805">
        <f t="shared" si="2807"/>
        <v>3916</v>
      </c>
      <c r="Z985" s="805">
        <f t="shared" si="2807"/>
        <v>2450</v>
      </c>
      <c r="AA985" s="805">
        <f t="shared" si="2807"/>
        <v>1754</v>
      </c>
      <c r="AB985" s="805">
        <f t="shared" si="2807"/>
        <v>3938</v>
      </c>
      <c r="AC985" s="805">
        <f t="shared" si="2807"/>
        <v>0</v>
      </c>
      <c r="AD985" s="805">
        <f t="shared" si="2807"/>
        <v>0</v>
      </c>
      <c r="AE985" s="805">
        <f t="shared" si="2807"/>
        <v>0</v>
      </c>
      <c r="AF985" s="805">
        <f t="shared" si="2807"/>
        <v>0</v>
      </c>
      <c r="AG985" s="805">
        <f t="shared" si="2807"/>
        <v>0</v>
      </c>
      <c r="AH985" s="805">
        <f t="shared" si="2807"/>
        <v>0</v>
      </c>
      <c r="AI985" s="805">
        <f t="shared" si="2807"/>
        <v>0</v>
      </c>
      <c r="AJ985" s="805">
        <f t="shared" si="2807"/>
        <v>0</v>
      </c>
      <c r="AK985" s="804"/>
      <c r="AL985" s="805">
        <f t="shared" ref="AL985:BB985" si="2808">SUM(AL903:AL984)</f>
        <v>10840</v>
      </c>
      <c r="AM985" s="805">
        <f t="shared" si="2808"/>
        <v>9314.4</v>
      </c>
      <c r="AN985" s="805">
        <f t="shared" si="2808"/>
        <v>11029.7</v>
      </c>
      <c r="AO985" s="805">
        <f t="shared" si="2808"/>
        <v>19254.88</v>
      </c>
      <c r="AP985" s="805">
        <f t="shared" si="2808"/>
        <v>12929.96</v>
      </c>
      <c r="AQ985" s="805">
        <f t="shared" si="2808"/>
        <v>18910</v>
      </c>
      <c r="AR985" s="805">
        <f t="shared" si="2808"/>
        <v>23364.944</v>
      </c>
      <c r="AS985" s="805">
        <f t="shared" si="2808"/>
        <v>26633.822</v>
      </c>
      <c r="AT985" s="805">
        <f t="shared" si="2808"/>
        <v>22389.997600000002</v>
      </c>
      <c r="AU985" s="805">
        <f t="shared" si="2808"/>
        <v>0</v>
      </c>
      <c r="AV985" s="805">
        <f t="shared" si="2808"/>
        <v>0</v>
      </c>
      <c r="AW985" s="805">
        <f t="shared" si="2808"/>
        <v>0</v>
      </c>
      <c r="AX985" s="805">
        <f t="shared" si="2808"/>
        <v>0</v>
      </c>
      <c r="AY985" s="805">
        <f t="shared" si="2808"/>
        <v>0</v>
      </c>
      <c r="AZ985" s="805">
        <f t="shared" si="2808"/>
        <v>0</v>
      </c>
      <c r="BA985" s="805">
        <f t="shared" si="2808"/>
        <v>0</v>
      </c>
      <c r="BB985" s="805">
        <f t="shared" si="2808"/>
        <v>0</v>
      </c>
      <c r="BC985" s="804"/>
      <c r="BD985" s="805">
        <f t="shared" ref="BD985:BT985" si="2809">SUM(BD903:BD984)</f>
        <v>63290</v>
      </c>
      <c r="BE985" s="805">
        <f t="shared" si="2809"/>
        <v>30485</v>
      </c>
      <c r="BF985" s="805">
        <f t="shared" si="2809"/>
        <v>486999.94</v>
      </c>
      <c r="BG985" s="805">
        <f t="shared" si="2809"/>
        <v>148505</v>
      </c>
      <c r="BH985" s="805">
        <f t="shared" si="2809"/>
        <v>36190</v>
      </c>
      <c r="BI985" s="805">
        <f t="shared" si="2809"/>
        <v>345750</v>
      </c>
      <c r="BJ985" s="805">
        <f t="shared" si="2809"/>
        <v>282200</v>
      </c>
      <c r="BK985" s="805">
        <f t="shared" si="2809"/>
        <v>35200.300000000003</v>
      </c>
      <c r="BL985" s="805">
        <f t="shared" si="2809"/>
        <v>59089.599999999999</v>
      </c>
      <c r="BM985" s="805">
        <f t="shared" si="2809"/>
        <v>0</v>
      </c>
      <c r="BN985" s="805">
        <f t="shared" si="2809"/>
        <v>0</v>
      </c>
      <c r="BO985" s="805">
        <f t="shared" si="2809"/>
        <v>0</v>
      </c>
      <c r="BP985" s="805">
        <f t="shared" si="2809"/>
        <v>0</v>
      </c>
      <c r="BQ985" s="805">
        <f t="shared" si="2809"/>
        <v>0</v>
      </c>
      <c r="BR985" s="805">
        <f t="shared" si="2809"/>
        <v>0</v>
      </c>
      <c r="BS985" s="805">
        <f t="shared" si="2809"/>
        <v>0</v>
      </c>
      <c r="BT985" s="805">
        <f t="shared" si="2809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281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2810"/>
        <v>0</v>
      </c>
      <c r="CG985" s="1350">
        <f t="shared" si="2810"/>
        <v>0</v>
      </c>
      <c r="CH985" s="1350">
        <f t="shared" si="2810"/>
        <v>0</v>
      </c>
      <c r="CI985" s="1350">
        <f t="shared" si="2810"/>
        <v>0</v>
      </c>
      <c r="CJ985" s="1350">
        <f t="shared" si="2810"/>
        <v>0</v>
      </c>
      <c r="CK985" s="1351">
        <f t="shared" si="2810"/>
        <v>0</v>
      </c>
      <c r="CL985" s="1351">
        <f t="shared" si="2810"/>
        <v>30485</v>
      </c>
      <c r="CM985" s="1351">
        <f t="shared" si="2810"/>
        <v>35200.300000000003</v>
      </c>
      <c r="CN985" s="1350">
        <f t="shared" si="2810"/>
        <v>36190</v>
      </c>
      <c r="CO985" s="1350">
        <f t="shared" si="2810"/>
        <v>59089.599999999999</v>
      </c>
      <c r="CP985" s="1350">
        <f t="shared" si="2810"/>
        <v>63290</v>
      </c>
      <c r="CQ985" s="1350">
        <f t="shared" si="2810"/>
        <v>148505</v>
      </c>
      <c r="CR985" s="1350">
        <f t="shared" si="2810"/>
        <v>282200</v>
      </c>
      <c r="CS985" s="1349">
        <f t="shared" si="2810"/>
        <v>345750</v>
      </c>
      <c r="CT985" s="1352">
        <f t="shared" si="2810"/>
        <v>486999.94</v>
      </c>
      <c r="CU985" s="552">
        <f t="shared" ref="CU985:DK985" si="2811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1"/>
        <v>0</v>
      </c>
      <c r="CW985" s="554">
        <f t="shared" si="2811"/>
        <v>0</v>
      </c>
      <c r="CX985" s="554">
        <f t="shared" si="2811"/>
        <v>0</v>
      </c>
      <c r="CY985" s="554">
        <f t="shared" si="2811"/>
        <v>0</v>
      </c>
      <c r="CZ985" s="554">
        <f t="shared" si="2811"/>
        <v>0</v>
      </c>
      <c r="DA985" s="554">
        <f t="shared" si="2811"/>
        <v>0</v>
      </c>
      <c r="DB985" s="555">
        <f t="shared" si="2811"/>
        <v>0</v>
      </c>
      <c r="DC985" s="555">
        <f t="shared" si="2811"/>
        <v>30485</v>
      </c>
      <c r="DD985" s="555">
        <f t="shared" si="2811"/>
        <v>35200.300000000003</v>
      </c>
      <c r="DE985" s="554">
        <f t="shared" si="2811"/>
        <v>36190</v>
      </c>
      <c r="DF985" s="554">
        <f t="shared" si="2811"/>
        <v>59089.599999999999</v>
      </c>
      <c r="DG985" s="554">
        <f t="shared" si="2811"/>
        <v>63290</v>
      </c>
      <c r="DH985" s="554">
        <f t="shared" si="2811"/>
        <v>148505</v>
      </c>
      <c r="DI985" s="554">
        <f t="shared" si="2811"/>
        <v>282200</v>
      </c>
      <c r="DJ985" s="553">
        <f t="shared" si="2811"/>
        <v>345750</v>
      </c>
      <c r="DK985" s="552">
        <f t="shared" si="2811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406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2">SUM(C456,C465,C474,C483,C492,C501,C507,C585,C591)</f>
        <v>139.92000000000002</v>
      </c>
      <c r="D988" s="805">
        <f t="shared" si="2812"/>
        <v>600</v>
      </c>
      <c r="E988" s="805">
        <f t="shared" si="2812"/>
        <v>534</v>
      </c>
      <c r="F988" s="805">
        <f t="shared" si="2812"/>
        <v>259.98</v>
      </c>
      <c r="G988" s="805">
        <f t="shared" si="2812"/>
        <v>180</v>
      </c>
      <c r="H988" s="805">
        <f t="shared" si="2812"/>
        <v>0</v>
      </c>
      <c r="I988" s="805">
        <f t="shared" si="2812"/>
        <v>100</v>
      </c>
      <c r="J988" s="805">
        <f t="shared" si="2812"/>
        <v>0</v>
      </c>
      <c r="K988" s="805">
        <f t="shared" si="2812"/>
        <v>0</v>
      </c>
      <c r="L988" s="805">
        <f t="shared" si="2812"/>
        <v>0</v>
      </c>
      <c r="M988" s="805">
        <f t="shared" si="2812"/>
        <v>0</v>
      </c>
      <c r="N988" s="805">
        <f t="shared" si="2812"/>
        <v>0</v>
      </c>
      <c r="O988" s="805">
        <f t="shared" si="2812"/>
        <v>0</v>
      </c>
      <c r="P988" s="805">
        <f t="shared" si="2812"/>
        <v>0</v>
      </c>
      <c r="Q988" s="805">
        <f t="shared" si="2812"/>
        <v>0</v>
      </c>
      <c r="R988" s="805">
        <f t="shared" si="2812"/>
        <v>0</v>
      </c>
      <c r="S988" s="804"/>
      <c r="T988" s="805">
        <f>SUM(T456,T465,T474,T483,T492,T501,T507,T585,T591)</f>
        <v>252</v>
      </c>
      <c r="U988" s="805">
        <f t="shared" ref="U988:AJ988" si="2813">SUM(U456,U465,U474,U483,U492,U501,U507,U585,U591)</f>
        <v>580</v>
      </c>
      <c r="V988" s="805">
        <f t="shared" si="2813"/>
        <v>533.976</v>
      </c>
      <c r="W988" s="805">
        <f t="shared" si="2813"/>
        <v>0</v>
      </c>
      <c r="X988" s="805">
        <f t="shared" si="2813"/>
        <v>180</v>
      </c>
      <c r="Y988" s="805">
        <f t="shared" si="2813"/>
        <v>36</v>
      </c>
      <c r="Z988" s="805">
        <f t="shared" si="2813"/>
        <v>0</v>
      </c>
      <c r="AA988" s="805">
        <f t="shared" si="2813"/>
        <v>0</v>
      </c>
      <c r="AB988" s="805">
        <f t="shared" si="2813"/>
        <v>30</v>
      </c>
      <c r="AC988" s="805">
        <f t="shared" si="2813"/>
        <v>0</v>
      </c>
      <c r="AD988" s="805">
        <f t="shared" si="2813"/>
        <v>0</v>
      </c>
      <c r="AE988" s="805">
        <f t="shared" si="2813"/>
        <v>0</v>
      </c>
      <c r="AF988" s="805">
        <f t="shared" si="2813"/>
        <v>0</v>
      </c>
      <c r="AG988" s="805">
        <f t="shared" si="2813"/>
        <v>0</v>
      </c>
      <c r="AH988" s="805">
        <f t="shared" si="2813"/>
        <v>0</v>
      </c>
      <c r="AI988" s="805">
        <f t="shared" si="2813"/>
        <v>0</v>
      </c>
      <c r="AJ988" s="805">
        <f t="shared" si="2813"/>
        <v>0</v>
      </c>
      <c r="AK988" s="804"/>
      <c r="AL988" s="805">
        <f>SUM(AL456,AL465,AL474,AL483,AL492,AL501,AL507,AL585,AL591)</f>
        <v>0</v>
      </c>
      <c r="AM988" s="805">
        <f t="shared" ref="AM988:BB988" si="2814">SUM(AM456,AM465,AM474,AM483,AM492,AM501,AM507,AM585,AM591)</f>
        <v>224.99100000000001</v>
      </c>
      <c r="AN988" s="805">
        <f t="shared" si="2814"/>
        <v>0</v>
      </c>
      <c r="AO988" s="805">
        <f t="shared" si="2814"/>
        <v>508</v>
      </c>
      <c r="AP988" s="805">
        <f t="shared" si="2814"/>
        <v>0</v>
      </c>
      <c r="AQ988" s="805">
        <f t="shared" si="2814"/>
        <v>0</v>
      </c>
      <c r="AR988" s="805">
        <f t="shared" si="2814"/>
        <v>840</v>
      </c>
      <c r="AS988" s="805">
        <f t="shared" si="2814"/>
        <v>960</v>
      </c>
      <c r="AT988" s="805">
        <f t="shared" si="2814"/>
        <v>2160</v>
      </c>
      <c r="AU988" s="805">
        <f t="shared" si="2814"/>
        <v>0</v>
      </c>
      <c r="AV988" s="805">
        <f t="shared" si="2814"/>
        <v>0</v>
      </c>
      <c r="AW988" s="805">
        <f t="shared" si="2814"/>
        <v>0</v>
      </c>
      <c r="AX988" s="805">
        <f t="shared" si="2814"/>
        <v>0</v>
      </c>
      <c r="AY988" s="805">
        <f t="shared" si="2814"/>
        <v>0</v>
      </c>
      <c r="AZ988" s="805">
        <f t="shared" si="2814"/>
        <v>0</v>
      </c>
      <c r="BA988" s="805">
        <f t="shared" si="2814"/>
        <v>0</v>
      </c>
      <c r="BB988" s="805">
        <f t="shared" si="2814"/>
        <v>0</v>
      </c>
      <c r="BC988" s="804"/>
      <c r="BD988" s="805">
        <f>SUM(BD456,BD465,BD474,BD483,BD492,BD501,BD507,BD585,BD591)</f>
        <v>1542</v>
      </c>
      <c r="BE988" s="805">
        <f t="shared" ref="BE988:BT988" si="2815">SUM(BE456,BE465,BE474,BE483,BE492,BE501,BE507,BE585,BE591)</f>
        <v>1080</v>
      </c>
      <c r="BF988" s="805">
        <f t="shared" si="2815"/>
        <v>5280</v>
      </c>
      <c r="BG988" s="805">
        <f t="shared" si="2815"/>
        <v>8099.9249999999993</v>
      </c>
      <c r="BH988" s="805">
        <f t="shared" si="2815"/>
        <v>1020</v>
      </c>
      <c r="BI988" s="805">
        <f t="shared" si="2815"/>
        <v>4500</v>
      </c>
      <c r="BJ988" s="805">
        <f t="shared" si="2815"/>
        <v>6144</v>
      </c>
      <c r="BK988" s="805">
        <f t="shared" si="2815"/>
        <v>144</v>
      </c>
      <c r="BL988" s="805">
        <f t="shared" si="2815"/>
        <v>750.19200000000001</v>
      </c>
      <c r="BM988" s="805">
        <f t="shared" si="2815"/>
        <v>0</v>
      </c>
      <c r="BN988" s="805">
        <f t="shared" si="2815"/>
        <v>0</v>
      </c>
      <c r="BO988" s="805">
        <f t="shared" si="2815"/>
        <v>0</v>
      </c>
      <c r="BP988" s="805">
        <f t="shared" si="2815"/>
        <v>0</v>
      </c>
      <c r="BQ988" s="805">
        <f t="shared" si="2815"/>
        <v>0</v>
      </c>
      <c r="BR988" s="805">
        <f t="shared" si="2815"/>
        <v>0</v>
      </c>
      <c r="BS988" s="805">
        <f t="shared" si="2815"/>
        <v>0</v>
      </c>
      <c r="BT988" s="805">
        <f t="shared" si="2815"/>
        <v>0</v>
      </c>
      <c r="BU988" s="804"/>
      <c r="BV988" s="805">
        <f>SUM(BV456,BV465,BV474,BV483,BV492,BV501,BV507,BV585,BV591)</f>
        <v>192</v>
      </c>
      <c r="BW988" s="805">
        <f t="shared" ref="BW988:BY988" si="2816">SUM(BW456,BW465,BW474,BW483,BW492,BW501,BW507,BW585,BW591)</f>
        <v>312</v>
      </c>
      <c r="BX988" s="805">
        <f t="shared" si="2816"/>
        <v>972</v>
      </c>
      <c r="BY988" s="805">
        <f t="shared" si="2816"/>
        <v>1020</v>
      </c>
      <c r="BZ988" s="601">
        <f t="shared" ref="BZ988:BZ1002" si="2817">IF(DL988&lt;3,"",(SUM(B988:R988)-MIN(B988:R988)-MAX(B988:R988))/(DL988-2))</f>
        <v>99.593333333333334</v>
      </c>
      <c r="CA988" s="601">
        <f t="shared" ref="CA988:CA1002" si="2818">IF(DM988&lt;3,"",(SUM(T988:AJ988)-MIN(T988:AJ988)-MAX(T988:AJ988))/(DM988-2))</f>
        <v>68.798400000000001</v>
      </c>
      <c r="CB988" s="601">
        <f t="shared" ref="CB988:CB1002" si="2819">IF(DN988&lt;3,"",(SUM(AL988:BB988)-MIN(AL988:BB988)-MAX(AL988:BB988))/(DN988-2))</f>
        <v>168.86606666666665</v>
      </c>
      <c r="CC988" s="601">
        <f t="shared" ref="CC988:CC1002" si="2820">IF(DO988&lt;3,"",(SUM(BD988:BT988)-MIN(BD988:BT988)-MAX(BD988:BT988))/(DO988-2))</f>
        <v>1364.0128</v>
      </c>
      <c r="CD988" s="1348">
        <f t="shared" ref="CD988:CS1002" si="28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2821"/>
        <v>0</v>
      </c>
      <c r="CF988" s="1350">
        <f t="shared" si="2821"/>
        <v>0</v>
      </c>
      <c r="CG988" s="1350">
        <f t="shared" si="2821"/>
        <v>0</v>
      </c>
      <c r="CH988" s="1350">
        <f t="shared" si="2821"/>
        <v>0</v>
      </c>
      <c r="CI988" s="1350">
        <f t="shared" si="2821"/>
        <v>0</v>
      </c>
      <c r="CJ988" s="1350">
        <f t="shared" si="2821"/>
        <v>0</v>
      </c>
      <c r="CK988" s="1351">
        <f t="shared" si="2821"/>
        <v>0</v>
      </c>
      <c r="CL988" s="1351">
        <f t="shared" si="2821"/>
        <v>0</v>
      </c>
      <c r="CM988" s="1351">
        <f t="shared" si="2821"/>
        <v>0</v>
      </c>
      <c r="CN988" s="1350">
        <f t="shared" si="2821"/>
        <v>0</v>
      </c>
      <c r="CO988" s="1350">
        <f t="shared" si="2821"/>
        <v>0</v>
      </c>
      <c r="CP988" s="1350">
        <f t="shared" si="2821"/>
        <v>224.99100000000001</v>
      </c>
      <c r="CQ988" s="1350">
        <f t="shared" si="2821"/>
        <v>508</v>
      </c>
      <c r="CR988" s="1350">
        <f t="shared" si="2821"/>
        <v>840</v>
      </c>
      <c r="CS988" s="1349">
        <f t="shared" si="2821"/>
        <v>960</v>
      </c>
      <c r="CT988" s="1352">
        <f t="shared" ref="CT988:CT1002" si="28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9">
        <f t="shared" ref="CU988:DJ1002" si="28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2823"/>
        <v>0</v>
      </c>
      <c r="CW988" s="1381">
        <f t="shared" si="2823"/>
        <v>0</v>
      </c>
      <c r="CX988" s="1381">
        <f t="shared" si="2823"/>
        <v>0</v>
      </c>
      <c r="CY988" s="1381">
        <f t="shared" si="2823"/>
        <v>0</v>
      </c>
      <c r="CZ988" s="1381">
        <f t="shared" si="2823"/>
        <v>0</v>
      </c>
      <c r="DA988" s="1381">
        <f t="shared" si="2823"/>
        <v>0</v>
      </c>
      <c r="DB988" s="1382">
        <f t="shared" si="2823"/>
        <v>0</v>
      </c>
      <c r="DC988" s="1382">
        <f t="shared" si="2823"/>
        <v>144</v>
      </c>
      <c r="DD988" s="1382">
        <f t="shared" si="2823"/>
        <v>750.19200000000001</v>
      </c>
      <c r="DE988" s="1381">
        <f t="shared" si="2823"/>
        <v>1020</v>
      </c>
      <c r="DF988" s="1381">
        <f t="shared" si="2823"/>
        <v>1080</v>
      </c>
      <c r="DG988" s="1381">
        <f t="shared" si="2823"/>
        <v>1542</v>
      </c>
      <c r="DH988" s="1381">
        <f t="shared" si="2823"/>
        <v>4500</v>
      </c>
      <c r="DI988" s="1381">
        <f t="shared" si="2823"/>
        <v>5280</v>
      </c>
      <c r="DJ988" s="1380">
        <f t="shared" si="2823"/>
        <v>6144</v>
      </c>
      <c r="DK988" s="1439">
        <f t="shared" ref="DK988:DK1002" si="28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5">COUNT(B988:R988)</f>
        <v>17</v>
      </c>
      <c r="DM988" s="106">
        <f t="shared" ref="DM988:DM1002" si="2826">COUNT(T988:AJ988)</f>
        <v>17</v>
      </c>
      <c r="DN988" s="106">
        <f t="shared" ref="DN988:DN1002" si="2827">COUNT(AL988:BB988)</f>
        <v>17</v>
      </c>
      <c r="DO988" s="106">
        <f t="shared" ref="DO988:DO1002" si="2828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704</v>
      </c>
      <c r="B989" s="805">
        <f>SUM(B513,B519,B525,B531,B537,B543,B549,B555,B561,B567,B573,B579,B604,B610,B622,B771:B772)</f>
        <v>504</v>
      </c>
      <c r="C989" s="805">
        <f t="shared" ref="C989:R989" si="2829">SUM(C513,C519,C525,C531,C537,C543,C549,C555,C561,C567,C573,C579,C604,C610,C622,C771:C772)</f>
        <v>2310.8000000000002</v>
      </c>
      <c r="D989" s="805">
        <f t="shared" si="2829"/>
        <v>601</v>
      </c>
      <c r="E989" s="805">
        <f t="shared" si="2829"/>
        <v>169</v>
      </c>
      <c r="F989" s="805">
        <f t="shared" si="2829"/>
        <v>334.2</v>
      </c>
      <c r="G989" s="805">
        <f t="shared" si="2829"/>
        <v>662</v>
      </c>
      <c r="H989" s="805">
        <f t="shared" si="2829"/>
        <v>1598</v>
      </c>
      <c r="I989" s="805">
        <f t="shared" si="2829"/>
        <v>80</v>
      </c>
      <c r="J989" s="805">
        <f t="shared" si="2829"/>
        <v>306.99</v>
      </c>
      <c r="K989" s="805">
        <f t="shared" si="2829"/>
        <v>0</v>
      </c>
      <c r="L989" s="805">
        <f t="shared" si="2829"/>
        <v>0</v>
      </c>
      <c r="M989" s="805">
        <f t="shared" si="2829"/>
        <v>0</v>
      </c>
      <c r="N989" s="805">
        <f t="shared" si="2829"/>
        <v>0</v>
      </c>
      <c r="O989" s="805">
        <f t="shared" si="2829"/>
        <v>0</v>
      </c>
      <c r="P989" s="805">
        <f t="shared" si="2829"/>
        <v>0</v>
      </c>
      <c r="Q989" s="805">
        <f t="shared" si="2829"/>
        <v>0</v>
      </c>
      <c r="R989" s="805">
        <f t="shared" si="2829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0">SUM(U513,U519,U525,U531,U537,U543,U549,U555,U561,U567,U573,U579,U604,U610,U622,U771:U772)</f>
        <v>296.19200000000001</v>
      </c>
      <c r="V989" s="805">
        <f t="shared" si="2830"/>
        <v>1285.94</v>
      </c>
      <c r="W989" s="805">
        <f t="shared" si="2830"/>
        <v>822</v>
      </c>
      <c r="X989" s="805">
        <f t="shared" si="2830"/>
        <v>463.964</v>
      </c>
      <c r="Y989" s="805">
        <f t="shared" si="2830"/>
        <v>775.78199999999993</v>
      </c>
      <c r="Z989" s="805">
        <f t="shared" si="2830"/>
        <v>132</v>
      </c>
      <c r="AA989" s="805">
        <f t="shared" si="2830"/>
        <v>503.99680000000001</v>
      </c>
      <c r="AB989" s="805">
        <f t="shared" si="2830"/>
        <v>552</v>
      </c>
      <c r="AC989" s="805">
        <f t="shared" si="2830"/>
        <v>0</v>
      </c>
      <c r="AD989" s="805">
        <f t="shared" si="2830"/>
        <v>0</v>
      </c>
      <c r="AE989" s="805">
        <f t="shared" si="2830"/>
        <v>0</v>
      </c>
      <c r="AF989" s="805">
        <f t="shared" si="2830"/>
        <v>0</v>
      </c>
      <c r="AG989" s="805">
        <f t="shared" si="2830"/>
        <v>0</v>
      </c>
      <c r="AH989" s="805">
        <f t="shared" si="2830"/>
        <v>0</v>
      </c>
      <c r="AI989" s="805">
        <f t="shared" si="2830"/>
        <v>0</v>
      </c>
      <c r="AJ989" s="805">
        <f t="shared" si="2830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1">SUM(AM513,AM519,AM525,AM531,AM537,AM543,AM549,AM555,AM561,AM567,AM573,AM579,AM604,AM610,AM622,AM771:AM772)</f>
        <v>2223.0059999999999</v>
      </c>
      <c r="AN989" s="805">
        <f t="shared" si="2831"/>
        <v>367</v>
      </c>
      <c r="AO989" s="805">
        <f t="shared" si="2831"/>
        <v>1512</v>
      </c>
      <c r="AP989" s="805">
        <f t="shared" si="2831"/>
        <v>787</v>
      </c>
      <c r="AQ989" s="805">
        <f t="shared" si="2831"/>
        <v>2786</v>
      </c>
      <c r="AR989" s="805">
        <f t="shared" si="2831"/>
        <v>4571.88</v>
      </c>
      <c r="AS989" s="805">
        <f t="shared" si="2831"/>
        <v>4830</v>
      </c>
      <c r="AT989" s="805">
        <f t="shared" si="2831"/>
        <v>8363.99</v>
      </c>
      <c r="AU989" s="805">
        <f t="shared" si="2831"/>
        <v>0</v>
      </c>
      <c r="AV989" s="805">
        <f t="shared" si="2831"/>
        <v>0</v>
      </c>
      <c r="AW989" s="805">
        <f t="shared" si="2831"/>
        <v>0</v>
      </c>
      <c r="AX989" s="805">
        <f t="shared" si="2831"/>
        <v>0</v>
      </c>
      <c r="AY989" s="805">
        <f t="shared" si="2831"/>
        <v>0</v>
      </c>
      <c r="AZ989" s="805">
        <f t="shared" si="2831"/>
        <v>0</v>
      </c>
      <c r="BA989" s="805">
        <f t="shared" si="2831"/>
        <v>0</v>
      </c>
      <c r="BB989" s="805">
        <f t="shared" si="2831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2">SUM(BE513,BE519,BE525,BE531,BE537,BE543,BE549,BE555,BE561,BE567,BE573,BE579,BE604,BE610,BE622,BE771:BE772)</f>
        <v>3858</v>
      </c>
      <c r="BF989" s="805">
        <f t="shared" si="2832"/>
        <v>3333.9479999999999</v>
      </c>
      <c r="BG989" s="805">
        <f t="shared" si="2832"/>
        <v>5150</v>
      </c>
      <c r="BH989" s="805">
        <f t="shared" si="2832"/>
        <v>3809.92</v>
      </c>
      <c r="BI989" s="805">
        <f t="shared" si="2832"/>
        <v>2748</v>
      </c>
      <c r="BJ989" s="805">
        <f t="shared" si="2832"/>
        <v>12254</v>
      </c>
      <c r="BK989" s="805">
        <f t="shared" si="2832"/>
        <v>3336</v>
      </c>
      <c r="BL989" s="805">
        <f t="shared" si="2832"/>
        <v>3832.4539999999997</v>
      </c>
      <c r="BM989" s="805">
        <f t="shared" si="2832"/>
        <v>0</v>
      </c>
      <c r="BN989" s="805">
        <f t="shared" si="2832"/>
        <v>0</v>
      </c>
      <c r="BO989" s="805">
        <f t="shared" si="2832"/>
        <v>0</v>
      </c>
      <c r="BP989" s="805">
        <f t="shared" si="2832"/>
        <v>0</v>
      </c>
      <c r="BQ989" s="805">
        <f t="shared" si="2832"/>
        <v>0</v>
      </c>
      <c r="BR989" s="805">
        <f t="shared" si="2832"/>
        <v>0</v>
      </c>
      <c r="BS989" s="805">
        <f t="shared" si="2832"/>
        <v>0</v>
      </c>
      <c r="BT989" s="805">
        <f t="shared" si="2832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3">SUM(BW513,BW519,BW525,BW531,BW537,BW543,BW549,BW555,BW561,BW567,BW573,BW579,BW604,BW610,BW622,BW771:BW772)</f>
        <v>982</v>
      </c>
      <c r="BX989" s="805">
        <f t="shared" si="2833"/>
        <v>1964</v>
      </c>
      <c r="BY989" s="805">
        <f t="shared" si="2833"/>
        <v>4874</v>
      </c>
      <c r="BZ989" s="601">
        <f t="shared" si="2817"/>
        <v>283.67933333333332</v>
      </c>
      <c r="CA989" s="601">
        <f t="shared" si="2818"/>
        <v>265.99565333333328</v>
      </c>
      <c r="CB989" s="601">
        <f t="shared" si="2819"/>
        <v>1249.1257333333333</v>
      </c>
      <c r="CC989" s="601">
        <f t="shared" si="2820"/>
        <v>1850.6881333333333</v>
      </c>
      <c r="CD989" s="1348">
        <f t="shared" si="2821"/>
        <v>0</v>
      </c>
      <c r="CE989" s="1349">
        <f t="shared" si="2821"/>
        <v>0</v>
      </c>
      <c r="CF989" s="1350">
        <f t="shared" si="2821"/>
        <v>0</v>
      </c>
      <c r="CG989" s="1350">
        <f t="shared" si="2821"/>
        <v>0</v>
      </c>
      <c r="CH989" s="1350">
        <f t="shared" si="2821"/>
        <v>0</v>
      </c>
      <c r="CI989" s="1350">
        <f t="shared" si="2821"/>
        <v>0</v>
      </c>
      <c r="CJ989" s="1350">
        <f t="shared" si="2821"/>
        <v>0</v>
      </c>
      <c r="CK989" s="1351">
        <f t="shared" si="2821"/>
        <v>0</v>
      </c>
      <c r="CL989" s="1351">
        <f t="shared" si="2821"/>
        <v>367</v>
      </c>
      <c r="CM989" s="1351">
        <f t="shared" si="2821"/>
        <v>787</v>
      </c>
      <c r="CN989" s="1350">
        <f t="shared" si="2821"/>
        <v>1512</v>
      </c>
      <c r="CO989" s="1350">
        <f t="shared" si="2821"/>
        <v>1660</v>
      </c>
      <c r="CP989" s="1350">
        <f t="shared" si="2821"/>
        <v>2223.0059999999999</v>
      </c>
      <c r="CQ989" s="1350">
        <f t="shared" si="2821"/>
        <v>2786</v>
      </c>
      <c r="CR989" s="1350">
        <f t="shared" si="2821"/>
        <v>4571.88</v>
      </c>
      <c r="CS989" s="1349">
        <f t="shared" si="2821"/>
        <v>4830</v>
      </c>
      <c r="CT989" s="1352">
        <f t="shared" si="2822"/>
        <v>8363.99</v>
      </c>
      <c r="CU989" s="1439">
        <f t="shared" si="2823"/>
        <v>0</v>
      </c>
      <c r="CV989" s="1380">
        <f t="shared" si="2823"/>
        <v>0</v>
      </c>
      <c r="CW989" s="1381">
        <f t="shared" si="2823"/>
        <v>0</v>
      </c>
      <c r="CX989" s="1381">
        <f t="shared" si="2823"/>
        <v>0</v>
      </c>
      <c r="CY989" s="1381">
        <f t="shared" si="2823"/>
        <v>0</v>
      </c>
      <c r="CZ989" s="1381">
        <f t="shared" si="2823"/>
        <v>0</v>
      </c>
      <c r="DA989" s="1381">
        <f t="shared" si="2823"/>
        <v>0</v>
      </c>
      <c r="DB989" s="1382">
        <f t="shared" si="2823"/>
        <v>0</v>
      </c>
      <c r="DC989" s="1382">
        <f t="shared" si="2823"/>
        <v>1692</v>
      </c>
      <c r="DD989" s="1382">
        <f t="shared" si="2823"/>
        <v>2748</v>
      </c>
      <c r="DE989" s="1381">
        <f t="shared" si="2823"/>
        <v>3333.9479999999999</v>
      </c>
      <c r="DF989" s="1381">
        <f t="shared" si="2823"/>
        <v>3336</v>
      </c>
      <c r="DG989" s="1381">
        <f t="shared" si="2823"/>
        <v>3809.92</v>
      </c>
      <c r="DH989" s="1381">
        <f t="shared" si="2823"/>
        <v>3832.4539999999997</v>
      </c>
      <c r="DI989" s="1381">
        <f t="shared" si="2823"/>
        <v>3858</v>
      </c>
      <c r="DJ989" s="1380">
        <f t="shared" si="2823"/>
        <v>5150</v>
      </c>
      <c r="DK989" s="1439">
        <f t="shared" si="2824"/>
        <v>12254</v>
      </c>
      <c r="DL989" s="657">
        <f t="shared" si="2825"/>
        <v>17</v>
      </c>
      <c r="DM989" s="106">
        <f t="shared" si="2826"/>
        <v>17</v>
      </c>
      <c r="DN989" s="106">
        <f t="shared" si="2827"/>
        <v>17</v>
      </c>
      <c r="DO989" s="106">
        <f t="shared" si="2828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705</v>
      </c>
      <c r="B990" s="805">
        <f t="shared" ref="B990:R990" si="2834">SUM(B598,B616,B628,B634)</f>
        <v>90</v>
      </c>
      <c r="C990" s="805">
        <f t="shared" si="2834"/>
        <v>365</v>
      </c>
      <c r="D990" s="805">
        <f t="shared" si="2834"/>
        <v>181.9272</v>
      </c>
      <c r="E990" s="805">
        <f t="shared" si="2834"/>
        <v>0</v>
      </c>
      <c r="F990" s="805">
        <f t="shared" si="2834"/>
        <v>0</v>
      </c>
      <c r="G990" s="805">
        <f t="shared" si="2834"/>
        <v>456</v>
      </c>
      <c r="H990" s="805">
        <f t="shared" si="2834"/>
        <v>192</v>
      </c>
      <c r="I990" s="805">
        <f t="shared" si="2834"/>
        <v>729.92700000000002</v>
      </c>
      <c r="J990" s="805">
        <f t="shared" si="2834"/>
        <v>108</v>
      </c>
      <c r="K990" s="805">
        <f t="shared" si="2834"/>
        <v>0</v>
      </c>
      <c r="L990" s="805">
        <f t="shared" si="2834"/>
        <v>0</v>
      </c>
      <c r="M990" s="805">
        <f t="shared" si="2834"/>
        <v>0</v>
      </c>
      <c r="N990" s="805">
        <f t="shared" si="2834"/>
        <v>0</v>
      </c>
      <c r="O990" s="805">
        <f t="shared" si="2834"/>
        <v>0</v>
      </c>
      <c r="P990" s="805">
        <f t="shared" si="2834"/>
        <v>0</v>
      </c>
      <c r="Q990" s="805">
        <f t="shared" si="2834"/>
        <v>0</v>
      </c>
      <c r="R990" s="805">
        <f t="shared" si="2834"/>
        <v>0</v>
      </c>
      <c r="S990" s="804"/>
      <c r="T990" s="805">
        <f t="shared" ref="T990:AJ990" si="2835">SUM(T598,T616,T628,T634)</f>
        <v>155.84400000000002</v>
      </c>
      <c r="U990" s="805">
        <f t="shared" si="2835"/>
        <v>0</v>
      </c>
      <c r="V990" s="805">
        <f t="shared" si="2835"/>
        <v>624</v>
      </c>
      <c r="W990" s="805">
        <f t="shared" si="2835"/>
        <v>47.951999999999998</v>
      </c>
      <c r="X990" s="805">
        <f t="shared" si="2835"/>
        <v>0</v>
      </c>
      <c r="Y990" s="805">
        <f t="shared" si="2835"/>
        <v>845.85599999999999</v>
      </c>
      <c r="Z990" s="805">
        <f t="shared" si="2835"/>
        <v>1380</v>
      </c>
      <c r="AA990" s="805">
        <f t="shared" si="2835"/>
        <v>311.80799999999999</v>
      </c>
      <c r="AB990" s="805">
        <f t="shared" si="2835"/>
        <v>0</v>
      </c>
      <c r="AC990" s="805">
        <f t="shared" si="2835"/>
        <v>0</v>
      </c>
      <c r="AD990" s="805">
        <f t="shared" si="2835"/>
        <v>0</v>
      </c>
      <c r="AE990" s="805">
        <f t="shared" si="2835"/>
        <v>0</v>
      </c>
      <c r="AF990" s="805">
        <f t="shared" si="2835"/>
        <v>0</v>
      </c>
      <c r="AG990" s="805">
        <f t="shared" si="2835"/>
        <v>0</v>
      </c>
      <c r="AH990" s="805">
        <f t="shared" si="2835"/>
        <v>0</v>
      </c>
      <c r="AI990" s="805">
        <f t="shared" si="2835"/>
        <v>0</v>
      </c>
      <c r="AJ990" s="805">
        <f t="shared" si="2835"/>
        <v>0</v>
      </c>
      <c r="AK990" s="804"/>
      <c r="AL990" s="805">
        <f t="shared" ref="AL990:BB990" si="2836">SUM(AL598,AL616,AL628,AL634)</f>
        <v>870</v>
      </c>
      <c r="AM990" s="805">
        <f t="shared" si="2836"/>
        <v>191.95199999999997</v>
      </c>
      <c r="AN990" s="805">
        <f t="shared" si="2836"/>
        <v>300</v>
      </c>
      <c r="AO990" s="805">
        <f t="shared" si="2836"/>
        <v>0</v>
      </c>
      <c r="AP990" s="805">
        <f t="shared" si="2836"/>
        <v>0</v>
      </c>
      <c r="AQ990" s="805">
        <f t="shared" si="2836"/>
        <v>240</v>
      </c>
      <c r="AR990" s="805">
        <f t="shared" si="2836"/>
        <v>150</v>
      </c>
      <c r="AS990" s="805">
        <f t="shared" si="2836"/>
        <v>0</v>
      </c>
      <c r="AT990" s="805">
        <f t="shared" si="2836"/>
        <v>207.792</v>
      </c>
      <c r="AU990" s="805">
        <f t="shared" si="2836"/>
        <v>0</v>
      </c>
      <c r="AV990" s="805">
        <f t="shared" si="2836"/>
        <v>0</v>
      </c>
      <c r="AW990" s="805">
        <f t="shared" si="2836"/>
        <v>0</v>
      </c>
      <c r="AX990" s="805">
        <f t="shared" si="2836"/>
        <v>0</v>
      </c>
      <c r="AY990" s="805">
        <f t="shared" si="2836"/>
        <v>0</v>
      </c>
      <c r="AZ990" s="805">
        <f t="shared" si="2836"/>
        <v>0</v>
      </c>
      <c r="BA990" s="805">
        <f t="shared" si="2836"/>
        <v>0</v>
      </c>
      <c r="BB990" s="805">
        <f t="shared" si="2836"/>
        <v>0</v>
      </c>
      <c r="BC990" s="804"/>
      <c r="BD990" s="805">
        <f t="shared" ref="BD990:BT990" si="2837">SUM(BD598,BD616,BD628,BD634)</f>
        <v>1394.88</v>
      </c>
      <c r="BE990" s="805">
        <f t="shared" si="2837"/>
        <v>1350</v>
      </c>
      <c r="BF990" s="805">
        <f t="shared" si="2837"/>
        <v>1800</v>
      </c>
      <c r="BG990" s="805">
        <f t="shared" si="2837"/>
        <v>4560</v>
      </c>
      <c r="BH990" s="805">
        <f t="shared" si="2837"/>
        <v>300</v>
      </c>
      <c r="BI990" s="805">
        <f t="shared" si="2837"/>
        <v>0</v>
      </c>
      <c r="BJ990" s="805">
        <f t="shared" si="2837"/>
        <v>2760</v>
      </c>
      <c r="BK990" s="805">
        <f t="shared" si="2837"/>
        <v>270</v>
      </c>
      <c r="BL990" s="805">
        <f t="shared" si="2837"/>
        <v>0</v>
      </c>
      <c r="BM990" s="805">
        <f t="shared" si="2837"/>
        <v>0</v>
      </c>
      <c r="BN990" s="805">
        <f t="shared" si="2837"/>
        <v>0</v>
      </c>
      <c r="BO990" s="805">
        <f t="shared" si="2837"/>
        <v>0</v>
      </c>
      <c r="BP990" s="805">
        <f t="shared" si="2837"/>
        <v>0</v>
      </c>
      <c r="BQ990" s="805">
        <f t="shared" si="2837"/>
        <v>0</v>
      </c>
      <c r="BR990" s="805">
        <f t="shared" si="2837"/>
        <v>0</v>
      </c>
      <c r="BS990" s="805">
        <f t="shared" si="2837"/>
        <v>0</v>
      </c>
      <c r="BT990" s="805">
        <f t="shared" si="2837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7"/>
        <v>92.861813333333345</v>
      </c>
      <c r="CA990" s="601">
        <f t="shared" si="2818"/>
        <v>132.364</v>
      </c>
      <c r="CB990" s="601">
        <f t="shared" si="2819"/>
        <v>72.649599999999992</v>
      </c>
      <c r="CC990" s="601">
        <f t="shared" si="2820"/>
        <v>524.99200000000008</v>
      </c>
      <c r="CD990" s="1348">
        <f t="shared" si="2821"/>
        <v>0</v>
      </c>
      <c r="CE990" s="1349">
        <f t="shared" si="2821"/>
        <v>0</v>
      </c>
      <c r="CF990" s="1350">
        <f t="shared" si="2821"/>
        <v>0</v>
      </c>
      <c r="CG990" s="1350">
        <f t="shared" si="2821"/>
        <v>0</v>
      </c>
      <c r="CH990" s="1350">
        <f t="shared" si="2821"/>
        <v>0</v>
      </c>
      <c r="CI990" s="1350">
        <f t="shared" si="2821"/>
        <v>0</v>
      </c>
      <c r="CJ990" s="1350">
        <f t="shared" si="2821"/>
        <v>0</v>
      </c>
      <c r="CK990" s="1351">
        <f t="shared" si="2821"/>
        <v>0</v>
      </c>
      <c r="CL990" s="1351">
        <f t="shared" si="2821"/>
        <v>0</v>
      </c>
      <c r="CM990" s="1351">
        <f t="shared" si="2821"/>
        <v>0</v>
      </c>
      <c r="CN990" s="1350">
        <f t="shared" si="2821"/>
        <v>0</v>
      </c>
      <c r="CO990" s="1350">
        <f t="shared" si="2821"/>
        <v>150</v>
      </c>
      <c r="CP990" s="1350">
        <f t="shared" si="2821"/>
        <v>191.95199999999997</v>
      </c>
      <c r="CQ990" s="1350">
        <f t="shared" si="2821"/>
        <v>207.792</v>
      </c>
      <c r="CR990" s="1350">
        <f t="shared" si="2821"/>
        <v>240</v>
      </c>
      <c r="CS990" s="1349">
        <f t="shared" si="2821"/>
        <v>300</v>
      </c>
      <c r="CT990" s="1352">
        <f t="shared" si="2822"/>
        <v>870</v>
      </c>
      <c r="CU990" s="1439">
        <f t="shared" si="2823"/>
        <v>0</v>
      </c>
      <c r="CV990" s="1380">
        <f t="shared" si="2823"/>
        <v>0</v>
      </c>
      <c r="CW990" s="1381">
        <f t="shared" si="2823"/>
        <v>0</v>
      </c>
      <c r="CX990" s="1381">
        <f t="shared" si="2823"/>
        <v>0</v>
      </c>
      <c r="CY990" s="1381">
        <f t="shared" si="2823"/>
        <v>0</v>
      </c>
      <c r="CZ990" s="1381">
        <f t="shared" si="2823"/>
        <v>0</v>
      </c>
      <c r="DA990" s="1381">
        <f t="shared" si="2823"/>
        <v>0</v>
      </c>
      <c r="DB990" s="1382">
        <f t="shared" si="2823"/>
        <v>0</v>
      </c>
      <c r="DC990" s="1382">
        <f t="shared" si="2823"/>
        <v>0</v>
      </c>
      <c r="DD990" s="1382">
        <f t="shared" si="2823"/>
        <v>0</v>
      </c>
      <c r="DE990" s="1381">
        <f t="shared" si="2823"/>
        <v>270</v>
      </c>
      <c r="DF990" s="1381">
        <f t="shared" si="2823"/>
        <v>300</v>
      </c>
      <c r="DG990" s="1381">
        <f t="shared" si="2823"/>
        <v>1350</v>
      </c>
      <c r="DH990" s="1381">
        <f t="shared" si="2823"/>
        <v>1394.88</v>
      </c>
      <c r="DI990" s="1381">
        <f t="shared" si="2823"/>
        <v>1800</v>
      </c>
      <c r="DJ990" s="1380">
        <f t="shared" si="2823"/>
        <v>2760</v>
      </c>
      <c r="DK990" s="1439">
        <f t="shared" si="2824"/>
        <v>4560</v>
      </c>
      <c r="DL990" s="657">
        <f t="shared" si="2825"/>
        <v>17</v>
      </c>
      <c r="DM990" s="106">
        <f t="shared" si="2826"/>
        <v>17</v>
      </c>
      <c r="DN990" s="106">
        <f t="shared" si="2827"/>
        <v>17</v>
      </c>
      <c r="DO990" s="106">
        <f t="shared" si="2828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706</v>
      </c>
      <c r="B991" s="805">
        <f t="shared" ref="B991:R991" si="2838">SUM(B641)</f>
        <v>0</v>
      </c>
      <c r="C991" s="805">
        <f t="shared" si="2838"/>
        <v>9.9600000000000009</v>
      </c>
      <c r="D991" s="805">
        <f t="shared" si="2838"/>
        <v>0</v>
      </c>
      <c r="E991" s="805">
        <f t="shared" si="2838"/>
        <v>60</v>
      </c>
      <c r="F991" s="805">
        <f t="shared" si="2838"/>
        <v>60</v>
      </c>
      <c r="G991" s="805">
        <f t="shared" si="2838"/>
        <v>0</v>
      </c>
      <c r="H991" s="805">
        <f t="shared" si="2838"/>
        <v>0</v>
      </c>
      <c r="I991" s="805">
        <f t="shared" si="2838"/>
        <v>0</v>
      </c>
      <c r="J991" s="805">
        <f t="shared" si="2838"/>
        <v>116.96399999999998</v>
      </c>
      <c r="K991" s="805">
        <f t="shared" si="2838"/>
        <v>0</v>
      </c>
      <c r="L991" s="805">
        <f t="shared" si="2838"/>
        <v>0</v>
      </c>
      <c r="M991" s="805">
        <f t="shared" si="2838"/>
        <v>0</v>
      </c>
      <c r="N991" s="805">
        <f t="shared" si="2838"/>
        <v>0</v>
      </c>
      <c r="O991" s="805">
        <f t="shared" si="2838"/>
        <v>0</v>
      </c>
      <c r="P991" s="805">
        <f t="shared" si="2838"/>
        <v>0</v>
      </c>
      <c r="Q991" s="805">
        <f t="shared" si="2838"/>
        <v>0</v>
      </c>
      <c r="R991" s="805">
        <f t="shared" si="2838"/>
        <v>0</v>
      </c>
      <c r="S991" s="804"/>
      <c r="T991" s="805">
        <f t="shared" ref="T991:AJ991" si="2839">SUM(T641)</f>
        <v>0</v>
      </c>
      <c r="U991" s="805">
        <f t="shared" si="2839"/>
        <v>0</v>
      </c>
      <c r="V991" s="805">
        <f t="shared" si="2839"/>
        <v>160</v>
      </c>
      <c r="W991" s="805">
        <f t="shared" si="2839"/>
        <v>93.975999999999999</v>
      </c>
      <c r="X991" s="805">
        <f t="shared" si="2839"/>
        <v>0</v>
      </c>
      <c r="Y991" s="805">
        <f t="shared" si="2839"/>
        <v>0</v>
      </c>
      <c r="Z991" s="805">
        <f t="shared" si="2839"/>
        <v>36</v>
      </c>
      <c r="AA991" s="805">
        <f t="shared" si="2839"/>
        <v>0</v>
      </c>
      <c r="AB991" s="805">
        <f t="shared" si="2839"/>
        <v>0</v>
      </c>
      <c r="AC991" s="805">
        <f t="shared" si="2839"/>
        <v>0</v>
      </c>
      <c r="AD991" s="805">
        <f t="shared" si="2839"/>
        <v>0</v>
      </c>
      <c r="AE991" s="805">
        <f t="shared" si="2839"/>
        <v>0</v>
      </c>
      <c r="AF991" s="805">
        <f t="shared" si="2839"/>
        <v>0</v>
      </c>
      <c r="AG991" s="805">
        <f t="shared" si="2839"/>
        <v>0</v>
      </c>
      <c r="AH991" s="805">
        <f t="shared" si="2839"/>
        <v>0</v>
      </c>
      <c r="AI991" s="805">
        <f t="shared" si="2839"/>
        <v>0</v>
      </c>
      <c r="AJ991" s="805">
        <f t="shared" si="2839"/>
        <v>0</v>
      </c>
      <c r="AK991" s="804"/>
      <c r="AL991" s="805">
        <f t="shared" ref="AL991:BB991" si="2840">SUM(AL641)</f>
        <v>0</v>
      </c>
      <c r="AM991" s="805">
        <f t="shared" si="2840"/>
        <v>175</v>
      </c>
      <c r="AN991" s="805">
        <f t="shared" si="2840"/>
        <v>0</v>
      </c>
      <c r="AO991" s="805">
        <f t="shared" si="2840"/>
        <v>0</v>
      </c>
      <c r="AP991" s="805">
        <f t="shared" si="2840"/>
        <v>0</v>
      </c>
      <c r="AQ991" s="805">
        <f t="shared" si="2840"/>
        <v>0</v>
      </c>
      <c r="AR991" s="805">
        <f t="shared" si="2840"/>
        <v>40</v>
      </c>
      <c r="AS991" s="805">
        <f t="shared" si="2840"/>
        <v>0</v>
      </c>
      <c r="AT991" s="805">
        <f t="shared" si="2840"/>
        <v>30</v>
      </c>
      <c r="AU991" s="805">
        <f t="shared" si="2840"/>
        <v>0</v>
      </c>
      <c r="AV991" s="805">
        <f t="shared" si="2840"/>
        <v>0</v>
      </c>
      <c r="AW991" s="805">
        <f t="shared" si="2840"/>
        <v>0</v>
      </c>
      <c r="AX991" s="805">
        <f t="shared" si="2840"/>
        <v>0</v>
      </c>
      <c r="AY991" s="805">
        <f t="shared" si="2840"/>
        <v>0</v>
      </c>
      <c r="AZ991" s="805">
        <f t="shared" si="2840"/>
        <v>0</v>
      </c>
      <c r="BA991" s="805">
        <f t="shared" si="2840"/>
        <v>0</v>
      </c>
      <c r="BB991" s="805">
        <f t="shared" si="2840"/>
        <v>0</v>
      </c>
      <c r="BC991" s="804"/>
      <c r="BD991" s="805">
        <f t="shared" ref="BD991:BT991" si="2841">SUM(BD641)</f>
        <v>0</v>
      </c>
      <c r="BE991" s="805">
        <f t="shared" si="2841"/>
        <v>0</v>
      </c>
      <c r="BF991" s="805">
        <f t="shared" si="2841"/>
        <v>239.994</v>
      </c>
      <c r="BG991" s="805">
        <f t="shared" si="2841"/>
        <v>0</v>
      </c>
      <c r="BH991" s="805">
        <f t="shared" si="2841"/>
        <v>0</v>
      </c>
      <c r="BI991" s="805">
        <f t="shared" si="2841"/>
        <v>500</v>
      </c>
      <c r="BJ991" s="805">
        <f t="shared" si="2841"/>
        <v>0</v>
      </c>
      <c r="BK991" s="805">
        <f t="shared" si="2841"/>
        <v>390</v>
      </c>
      <c r="BL991" s="805">
        <f t="shared" si="2841"/>
        <v>1896</v>
      </c>
      <c r="BM991" s="805">
        <f t="shared" si="2841"/>
        <v>0</v>
      </c>
      <c r="BN991" s="805">
        <f t="shared" si="2841"/>
        <v>0</v>
      </c>
      <c r="BO991" s="805">
        <f t="shared" si="2841"/>
        <v>0</v>
      </c>
      <c r="BP991" s="805">
        <f t="shared" si="2841"/>
        <v>0</v>
      </c>
      <c r="BQ991" s="805">
        <f t="shared" si="2841"/>
        <v>0</v>
      </c>
      <c r="BR991" s="805">
        <f t="shared" si="2841"/>
        <v>0</v>
      </c>
      <c r="BS991" s="805">
        <f t="shared" si="2841"/>
        <v>0</v>
      </c>
      <c r="BT991" s="805">
        <f t="shared" si="2841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7"/>
        <v>8.6639999999999979</v>
      </c>
      <c r="CA991" s="601">
        <f t="shared" si="2818"/>
        <v>8.6650666666666663</v>
      </c>
      <c r="CB991" s="601">
        <f t="shared" si="2819"/>
        <v>4.666666666666667</v>
      </c>
      <c r="CC991" s="601">
        <f t="shared" si="2820"/>
        <v>75.332933333333344</v>
      </c>
      <c r="CD991" s="1348">
        <f t="shared" si="2821"/>
        <v>0</v>
      </c>
      <c r="CE991" s="1349">
        <f t="shared" si="2821"/>
        <v>0</v>
      </c>
      <c r="CF991" s="1350">
        <f t="shared" si="2821"/>
        <v>0</v>
      </c>
      <c r="CG991" s="1350">
        <f t="shared" si="2821"/>
        <v>0</v>
      </c>
      <c r="CH991" s="1350">
        <f t="shared" si="2821"/>
        <v>0</v>
      </c>
      <c r="CI991" s="1350">
        <f t="shared" si="2821"/>
        <v>0</v>
      </c>
      <c r="CJ991" s="1350">
        <f t="shared" si="2821"/>
        <v>0</v>
      </c>
      <c r="CK991" s="1351">
        <f t="shared" si="2821"/>
        <v>0</v>
      </c>
      <c r="CL991" s="1351">
        <f t="shared" si="2821"/>
        <v>0</v>
      </c>
      <c r="CM991" s="1351">
        <f t="shared" si="2821"/>
        <v>0</v>
      </c>
      <c r="CN991" s="1350">
        <f t="shared" si="2821"/>
        <v>0</v>
      </c>
      <c r="CO991" s="1350">
        <f t="shared" si="2821"/>
        <v>0</v>
      </c>
      <c r="CP991" s="1350">
        <f t="shared" si="2821"/>
        <v>0</v>
      </c>
      <c r="CQ991" s="1350">
        <f t="shared" si="2821"/>
        <v>0</v>
      </c>
      <c r="CR991" s="1350">
        <f t="shared" si="2821"/>
        <v>30</v>
      </c>
      <c r="CS991" s="1349">
        <f t="shared" si="2821"/>
        <v>40</v>
      </c>
      <c r="CT991" s="1352">
        <f t="shared" si="2822"/>
        <v>175</v>
      </c>
      <c r="CU991" s="1439">
        <f t="shared" si="2823"/>
        <v>0</v>
      </c>
      <c r="CV991" s="1380">
        <f t="shared" si="2823"/>
        <v>0</v>
      </c>
      <c r="CW991" s="1381">
        <f t="shared" si="2823"/>
        <v>0</v>
      </c>
      <c r="CX991" s="1381">
        <f t="shared" si="2823"/>
        <v>0</v>
      </c>
      <c r="CY991" s="1381">
        <f t="shared" si="2823"/>
        <v>0</v>
      </c>
      <c r="CZ991" s="1381">
        <f t="shared" si="2823"/>
        <v>0</v>
      </c>
      <c r="DA991" s="1381">
        <f t="shared" si="2823"/>
        <v>0</v>
      </c>
      <c r="DB991" s="1382">
        <f t="shared" si="2823"/>
        <v>0</v>
      </c>
      <c r="DC991" s="1382">
        <f t="shared" si="2823"/>
        <v>0</v>
      </c>
      <c r="DD991" s="1382">
        <f t="shared" si="2823"/>
        <v>0</v>
      </c>
      <c r="DE991" s="1381">
        <f t="shared" si="2823"/>
        <v>0</v>
      </c>
      <c r="DF991" s="1381">
        <f t="shared" si="2823"/>
        <v>0</v>
      </c>
      <c r="DG991" s="1381">
        <f t="shared" si="2823"/>
        <v>0</v>
      </c>
      <c r="DH991" s="1381">
        <f t="shared" si="2823"/>
        <v>239.994</v>
      </c>
      <c r="DI991" s="1381">
        <f t="shared" si="2823"/>
        <v>390</v>
      </c>
      <c r="DJ991" s="1380">
        <f t="shared" si="2823"/>
        <v>500</v>
      </c>
      <c r="DK991" s="1439">
        <f t="shared" si="2824"/>
        <v>1896</v>
      </c>
      <c r="DL991" s="657">
        <f t="shared" si="2825"/>
        <v>17</v>
      </c>
      <c r="DM991" s="106">
        <f t="shared" si="2826"/>
        <v>17</v>
      </c>
      <c r="DN991" s="106">
        <f t="shared" si="2827"/>
        <v>17</v>
      </c>
      <c r="DO991" s="106">
        <f t="shared" si="2828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2">SUM(C773,C774,C775,C781:C782,C805)</f>
        <v>444</v>
      </c>
      <c r="D992" s="805">
        <f t="shared" si="2842"/>
        <v>4</v>
      </c>
      <c r="E992" s="805">
        <f t="shared" si="2842"/>
        <v>244</v>
      </c>
      <c r="F992" s="805">
        <f t="shared" si="2842"/>
        <v>612</v>
      </c>
      <c r="G992" s="805">
        <f t="shared" si="2842"/>
        <v>414</v>
      </c>
      <c r="H992" s="805">
        <f t="shared" si="2842"/>
        <v>536</v>
      </c>
      <c r="I992" s="805">
        <f t="shared" si="2842"/>
        <v>414</v>
      </c>
      <c r="J992" s="805">
        <f t="shared" si="2842"/>
        <v>168</v>
      </c>
      <c r="K992" s="805">
        <f t="shared" si="2842"/>
        <v>0</v>
      </c>
      <c r="L992" s="805">
        <f t="shared" si="2842"/>
        <v>0</v>
      </c>
      <c r="M992" s="805">
        <f t="shared" si="2842"/>
        <v>0</v>
      </c>
      <c r="N992" s="805">
        <f t="shared" si="2842"/>
        <v>0</v>
      </c>
      <c r="O992" s="805">
        <f t="shared" si="2842"/>
        <v>0</v>
      </c>
      <c r="P992" s="805">
        <f t="shared" si="2842"/>
        <v>0</v>
      </c>
      <c r="Q992" s="805">
        <f t="shared" si="2842"/>
        <v>0</v>
      </c>
      <c r="R992" s="805">
        <f t="shared" si="2842"/>
        <v>0</v>
      </c>
      <c r="S992" s="804"/>
      <c r="T992" s="805">
        <f>SUM(T773,T774,T775,T781:T782,T805)</f>
        <v>756</v>
      </c>
      <c r="U992" s="805">
        <f t="shared" si="2842"/>
        <v>380</v>
      </c>
      <c r="V992" s="805">
        <f t="shared" si="2842"/>
        <v>378</v>
      </c>
      <c r="W992" s="805">
        <f t="shared" si="2842"/>
        <v>588</v>
      </c>
      <c r="X992" s="805">
        <f t="shared" si="2842"/>
        <v>726</v>
      </c>
      <c r="Y992" s="805">
        <f t="shared" si="2842"/>
        <v>864</v>
      </c>
      <c r="Z992" s="805">
        <f t="shared" si="2842"/>
        <v>144</v>
      </c>
      <c r="AA992" s="805">
        <f t="shared" si="2842"/>
        <v>162</v>
      </c>
      <c r="AB992" s="805">
        <f t="shared" si="2842"/>
        <v>696</v>
      </c>
      <c r="AC992" s="805">
        <f t="shared" si="2842"/>
        <v>0</v>
      </c>
      <c r="AD992" s="805">
        <f t="shared" si="2842"/>
        <v>0</v>
      </c>
      <c r="AE992" s="805">
        <f t="shared" si="2842"/>
        <v>0</v>
      </c>
      <c r="AF992" s="805">
        <f t="shared" si="2842"/>
        <v>0</v>
      </c>
      <c r="AG992" s="805">
        <f t="shared" si="2842"/>
        <v>0</v>
      </c>
      <c r="AH992" s="805">
        <f t="shared" si="2842"/>
        <v>0</v>
      </c>
      <c r="AI992" s="805">
        <f t="shared" si="2842"/>
        <v>0</v>
      </c>
      <c r="AJ992" s="805">
        <f t="shared" si="2842"/>
        <v>0</v>
      </c>
      <c r="AK992" s="804"/>
      <c r="AL992" s="805">
        <f>SUM(AL773,AL774,AL775,AL781:AL782,AL805)</f>
        <v>594</v>
      </c>
      <c r="AM992" s="805">
        <f t="shared" ref="AM992:BB992" si="2843">SUM(AM773,AM774,AM775,AM781:AM782,AM805)</f>
        <v>480</v>
      </c>
      <c r="AN992" s="805">
        <f t="shared" si="2843"/>
        <v>384</v>
      </c>
      <c r="AO992" s="805">
        <f t="shared" si="2843"/>
        <v>696</v>
      </c>
      <c r="AP992" s="805">
        <f t="shared" si="2843"/>
        <v>411</v>
      </c>
      <c r="AQ992" s="805">
        <f t="shared" si="2843"/>
        <v>750</v>
      </c>
      <c r="AR992" s="805">
        <f t="shared" si="2843"/>
        <v>1032</v>
      </c>
      <c r="AS992" s="805">
        <f t="shared" si="2843"/>
        <v>762</v>
      </c>
      <c r="AT992" s="805">
        <f t="shared" si="2843"/>
        <v>348</v>
      </c>
      <c r="AU992" s="805">
        <f t="shared" si="2843"/>
        <v>0</v>
      </c>
      <c r="AV992" s="805">
        <f t="shared" si="2843"/>
        <v>0</v>
      </c>
      <c r="AW992" s="805">
        <f t="shared" si="2843"/>
        <v>0</v>
      </c>
      <c r="AX992" s="805">
        <f t="shared" si="2843"/>
        <v>0</v>
      </c>
      <c r="AY992" s="805">
        <f t="shared" si="2843"/>
        <v>0</v>
      </c>
      <c r="AZ992" s="805">
        <f t="shared" si="2843"/>
        <v>0</v>
      </c>
      <c r="BA992" s="805">
        <f t="shared" si="2843"/>
        <v>0</v>
      </c>
      <c r="BB992" s="805">
        <f t="shared" si="2843"/>
        <v>0</v>
      </c>
      <c r="BC992" s="804"/>
      <c r="BD992" s="805">
        <f>SUM(BD773,BD774,BD775,BD781:BD782,BD805)</f>
        <v>912</v>
      </c>
      <c r="BE992" s="805">
        <f t="shared" ref="BE992:BT992" si="2844">SUM(BE773,BE774,BE775,BE781:BE782,BE805)</f>
        <v>1596</v>
      </c>
      <c r="BF992" s="805">
        <f t="shared" si="2844"/>
        <v>1320</v>
      </c>
      <c r="BG992" s="805">
        <f t="shared" si="2844"/>
        <v>622</v>
      </c>
      <c r="BH992" s="805">
        <f t="shared" si="2844"/>
        <v>5688</v>
      </c>
      <c r="BI992" s="805">
        <f t="shared" si="2844"/>
        <v>3396</v>
      </c>
      <c r="BJ992" s="805">
        <f t="shared" si="2844"/>
        <v>600</v>
      </c>
      <c r="BK992" s="805">
        <f t="shared" si="2844"/>
        <v>700</v>
      </c>
      <c r="BL992" s="805">
        <f t="shared" si="2844"/>
        <v>348</v>
      </c>
      <c r="BM992" s="805">
        <f t="shared" si="2844"/>
        <v>0</v>
      </c>
      <c r="BN992" s="805">
        <f t="shared" si="2844"/>
        <v>0</v>
      </c>
      <c r="BO992" s="805">
        <f t="shared" si="2844"/>
        <v>0</v>
      </c>
      <c r="BP992" s="805">
        <f t="shared" si="2844"/>
        <v>0</v>
      </c>
      <c r="BQ992" s="805">
        <f t="shared" si="2844"/>
        <v>0</v>
      </c>
      <c r="BR992" s="805">
        <f t="shared" si="2844"/>
        <v>0</v>
      </c>
      <c r="BS992" s="805">
        <f t="shared" si="2844"/>
        <v>0</v>
      </c>
      <c r="BT992" s="805">
        <f t="shared" si="2844"/>
        <v>0</v>
      </c>
      <c r="BU992" s="804"/>
      <c r="BV992" s="805">
        <f>SUM(BV773,BV774,BV775,BV781:BV782,BV805)</f>
        <v>402</v>
      </c>
      <c r="BW992" s="805">
        <f t="shared" ref="BW992:BY992" si="2845">SUM(BW773,BW774,BW775,BW781:BW782,BW805)</f>
        <v>660</v>
      </c>
      <c r="BX992" s="805">
        <f t="shared" si="2845"/>
        <v>1050</v>
      </c>
      <c r="BY992" s="805">
        <f t="shared" si="2845"/>
        <v>1500</v>
      </c>
      <c r="BZ992" s="601">
        <f t="shared" si="2817"/>
        <v>156.13333333333333</v>
      </c>
      <c r="CA992" s="601">
        <f t="shared" si="2818"/>
        <v>255.33333333333334</v>
      </c>
      <c r="CB992" s="601">
        <f t="shared" si="2819"/>
        <v>295</v>
      </c>
      <c r="CC992" s="601">
        <f t="shared" si="2820"/>
        <v>632.93333333333328</v>
      </c>
      <c r="CD992" s="1348">
        <f t="shared" si="2821"/>
        <v>0</v>
      </c>
      <c r="CE992" s="1349">
        <f t="shared" si="2821"/>
        <v>0</v>
      </c>
      <c r="CF992" s="1350">
        <f t="shared" si="2821"/>
        <v>0</v>
      </c>
      <c r="CG992" s="1350">
        <f t="shared" si="2821"/>
        <v>0</v>
      </c>
      <c r="CH992" s="1350">
        <f t="shared" si="2821"/>
        <v>0</v>
      </c>
      <c r="CI992" s="1350">
        <f t="shared" si="2821"/>
        <v>0</v>
      </c>
      <c r="CJ992" s="1350">
        <f t="shared" si="2821"/>
        <v>0</v>
      </c>
      <c r="CK992" s="1351">
        <f t="shared" si="2821"/>
        <v>0</v>
      </c>
      <c r="CL992" s="1351">
        <f t="shared" si="2821"/>
        <v>348</v>
      </c>
      <c r="CM992" s="1351">
        <f t="shared" si="2821"/>
        <v>384</v>
      </c>
      <c r="CN992" s="1350">
        <f t="shared" si="2821"/>
        <v>411</v>
      </c>
      <c r="CO992" s="1350">
        <f t="shared" si="2821"/>
        <v>480</v>
      </c>
      <c r="CP992" s="1350">
        <f t="shared" si="2821"/>
        <v>594</v>
      </c>
      <c r="CQ992" s="1350">
        <f t="shared" si="2821"/>
        <v>696</v>
      </c>
      <c r="CR992" s="1350">
        <f t="shared" si="2821"/>
        <v>750</v>
      </c>
      <c r="CS992" s="1349">
        <f t="shared" si="2821"/>
        <v>762</v>
      </c>
      <c r="CT992" s="1352">
        <f t="shared" si="2822"/>
        <v>1032</v>
      </c>
      <c r="CU992" s="1439">
        <f t="shared" si="2823"/>
        <v>0</v>
      </c>
      <c r="CV992" s="1380">
        <f t="shared" si="2823"/>
        <v>0</v>
      </c>
      <c r="CW992" s="1381">
        <f t="shared" si="2823"/>
        <v>0</v>
      </c>
      <c r="CX992" s="1381">
        <f t="shared" si="2823"/>
        <v>0</v>
      </c>
      <c r="CY992" s="1381">
        <f t="shared" si="2823"/>
        <v>0</v>
      </c>
      <c r="CZ992" s="1381">
        <f t="shared" si="2823"/>
        <v>0</v>
      </c>
      <c r="DA992" s="1381">
        <f t="shared" si="2823"/>
        <v>0</v>
      </c>
      <c r="DB992" s="1382">
        <f t="shared" si="2823"/>
        <v>0</v>
      </c>
      <c r="DC992" s="1382">
        <f t="shared" si="2823"/>
        <v>348</v>
      </c>
      <c r="DD992" s="1382">
        <f t="shared" si="2823"/>
        <v>600</v>
      </c>
      <c r="DE992" s="1381">
        <f t="shared" si="2823"/>
        <v>622</v>
      </c>
      <c r="DF992" s="1381">
        <f t="shared" si="2823"/>
        <v>700</v>
      </c>
      <c r="DG992" s="1381">
        <f t="shared" si="2823"/>
        <v>912</v>
      </c>
      <c r="DH992" s="1381">
        <f t="shared" si="2823"/>
        <v>1320</v>
      </c>
      <c r="DI992" s="1381">
        <f t="shared" si="2823"/>
        <v>1596</v>
      </c>
      <c r="DJ992" s="1380">
        <f t="shared" si="2823"/>
        <v>3396</v>
      </c>
      <c r="DK992" s="1439">
        <f t="shared" si="2824"/>
        <v>5688</v>
      </c>
      <c r="DL992" s="657">
        <f t="shared" si="2825"/>
        <v>17</v>
      </c>
      <c r="DM992" s="106">
        <f t="shared" si="2826"/>
        <v>17</v>
      </c>
      <c r="DN992" s="106">
        <f t="shared" si="2827"/>
        <v>17</v>
      </c>
      <c r="DO992" s="106">
        <f t="shared" si="2828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6">SUM(B780,B789)</f>
        <v>0</v>
      </c>
      <c r="C993" s="805">
        <f t="shared" si="2846"/>
        <v>0</v>
      </c>
      <c r="D993" s="805">
        <f t="shared" si="2846"/>
        <v>0</v>
      </c>
      <c r="E993" s="805">
        <f t="shared" si="2846"/>
        <v>0</v>
      </c>
      <c r="F993" s="805">
        <f t="shared" si="2846"/>
        <v>0</v>
      </c>
      <c r="G993" s="805">
        <f t="shared" si="2846"/>
        <v>0</v>
      </c>
      <c r="H993" s="805">
        <f t="shared" si="2846"/>
        <v>0</v>
      </c>
      <c r="I993" s="805">
        <f t="shared" si="2846"/>
        <v>0</v>
      </c>
      <c r="J993" s="805">
        <f t="shared" si="2846"/>
        <v>0</v>
      </c>
      <c r="K993" s="805">
        <f t="shared" si="2846"/>
        <v>0</v>
      </c>
      <c r="L993" s="805">
        <f t="shared" si="2846"/>
        <v>0</v>
      </c>
      <c r="M993" s="805">
        <f t="shared" si="2846"/>
        <v>0</v>
      </c>
      <c r="N993" s="805">
        <f t="shared" si="2846"/>
        <v>0</v>
      </c>
      <c r="O993" s="805">
        <f t="shared" si="2846"/>
        <v>0</v>
      </c>
      <c r="P993" s="805">
        <f t="shared" si="2846"/>
        <v>0</v>
      </c>
      <c r="Q993" s="805">
        <f t="shared" si="2846"/>
        <v>0</v>
      </c>
      <c r="R993" s="805">
        <f t="shared" si="2846"/>
        <v>0</v>
      </c>
      <c r="S993" s="804"/>
      <c r="T993" s="805">
        <f t="shared" ref="T993:AJ993" si="2847">SUM(T780,T789)</f>
        <v>0</v>
      </c>
      <c r="U993" s="805">
        <f t="shared" si="2847"/>
        <v>0</v>
      </c>
      <c r="V993" s="805">
        <f t="shared" si="2847"/>
        <v>0</v>
      </c>
      <c r="W993" s="805">
        <f t="shared" si="2847"/>
        <v>0</v>
      </c>
      <c r="X993" s="805">
        <f t="shared" si="2847"/>
        <v>0</v>
      </c>
      <c r="Y993" s="805">
        <f t="shared" si="2847"/>
        <v>0</v>
      </c>
      <c r="Z993" s="805">
        <f t="shared" si="2847"/>
        <v>0</v>
      </c>
      <c r="AA993" s="805">
        <f t="shared" si="2847"/>
        <v>0</v>
      </c>
      <c r="AB993" s="805">
        <f t="shared" si="2847"/>
        <v>0</v>
      </c>
      <c r="AC993" s="805">
        <f t="shared" si="2847"/>
        <v>0</v>
      </c>
      <c r="AD993" s="805">
        <f t="shared" si="2847"/>
        <v>0</v>
      </c>
      <c r="AE993" s="805">
        <f t="shared" si="2847"/>
        <v>0</v>
      </c>
      <c r="AF993" s="805">
        <f t="shared" si="2847"/>
        <v>0</v>
      </c>
      <c r="AG993" s="805">
        <f t="shared" si="2847"/>
        <v>0</v>
      </c>
      <c r="AH993" s="805">
        <f t="shared" si="2847"/>
        <v>0</v>
      </c>
      <c r="AI993" s="805">
        <f t="shared" si="2847"/>
        <v>0</v>
      </c>
      <c r="AJ993" s="805">
        <f t="shared" si="2847"/>
        <v>0</v>
      </c>
      <c r="AK993" s="804"/>
      <c r="AL993" s="805">
        <f t="shared" ref="AL993:BB993" si="2848">SUM(AL780,AL789)</f>
        <v>0</v>
      </c>
      <c r="AM993" s="805">
        <f t="shared" si="2848"/>
        <v>0</v>
      </c>
      <c r="AN993" s="805">
        <f t="shared" si="2848"/>
        <v>0</v>
      </c>
      <c r="AO993" s="805">
        <f t="shared" si="2848"/>
        <v>0</v>
      </c>
      <c r="AP993" s="805">
        <f t="shared" si="2848"/>
        <v>0</v>
      </c>
      <c r="AQ993" s="805">
        <f t="shared" si="2848"/>
        <v>0</v>
      </c>
      <c r="AR993" s="805">
        <f t="shared" si="2848"/>
        <v>0</v>
      </c>
      <c r="AS993" s="805">
        <f t="shared" si="2848"/>
        <v>0</v>
      </c>
      <c r="AT993" s="805">
        <f t="shared" si="2848"/>
        <v>0</v>
      </c>
      <c r="AU993" s="805">
        <f t="shared" si="2848"/>
        <v>0</v>
      </c>
      <c r="AV993" s="805">
        <f t="shared" si="2848"/>
        <v>0</v>
      </c>
      <c r="AW993" s="805">
        <f t="shared" si="2848"/>
        <v>0</v>
      </c>
      <c r="AX993" s="805">
        <f t="shared" si="2848"/>
        <v>0</v>
      </c>
      <c r="AY993" s="805">
        <f t="shared" si="2848"/>
        <v>0</v>
      </c>
      <c r="AZ993" s="805">
        <f t="shared" si="2848"/>
        <v>0</v>
      </c>
      <c r="BA993" s="805">
        <f t="shared" si="2848"/>
        <v>0</v>
      </c>
      <c r="BB993" s="805">
        <f t="shared" si="2848"/>
        <v>0</v>
      </c>
      <c r="BC993" s="804"/>
      <c r="BD993" s="805">
        <f t="shared" ref="BD993:BT993" si="2849">SUM(BD780,BD789)</f>
        <v>0</v>
      </c>
      <c r="BE993" s="805">
        <f t="shared" si="2849"/>
        <v>0</v>
      </c>
      <c r="BF993" s="805">
        <f t="shared" si="2849"/>
        <v>0</v>
      </c>
      <c r="BG993" s="805">
        <f t="shared" si="2849"/>
        <v>0</v>
      </c>
      <c r="BH993" s="805">
        <f t="shared" si="2849"/>
        <v>0</v>
      </c>
      <c r="BI993" s="805">
        <f t="shared" si="2849"/>
        <v>0</v>
      </c>
      <c r="BJ993" s="805">
        <f t="shared" si="2849"/>
        <v>0</v>
      </c>
      <c r="BK993" s="805">
        <f t="shared" si="2849"/>
        <v>0</v>
      </c>
      <c r="BL993" s="805">
        <f t="shared" si="2849"/>
        <v>0</v>
      </c>
      <c r="BM993" s="805">
        <f t="shared" si="2849"/>
        <v>0</v>
      </c>
      <c r="BN993" s="805">
        <f t="shared" si="2849"/>
        <v>0</v>
      </c>
      <c r="BO993" s="805">
        <f t="shared" si="2849"/>
        <v>0</v>
      </c>
      <c r="BP993" s="805">
        <f t="shared" si="2849"/>
        <v>0</v>
      </c>
      <c r="BQ993" s="805">
        <f t="shared" si="2849"/>
        <v>0</v>
      </c>
      <c r="BR993" s="805">
        <f t="shared" si="2849"/>
        <v>0</v>
      </c>
      <c r="BS993" s="805">
        <f t="shared" si="2849"/>
        <v>0</v>
      </c>
      <c r="BT993" s="805">
        <f t="shared" si="2849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7"/>
        <v>0</v>
      </c>
      <c r="CA993" s="601">
        <f t="shared" si="2818"/>
        <v>0</v>
      </c>
      <c r="CB993" s="601">
        <f t="shared" si="2819"/>
        <v>0</v>
      </c>
      <c r="CC993" s="601">
        <f t="shared" si="2820"/>
        <v>0</v>
      </c>
      <c r="CD993" s="1348">
        <f t="shared" si="2821"/>
        <v>0</v>
      </c>
      <c r="CE993" s="1349">
        <f t="shared" si="2821"/>
        <v>0</v>
      </c>
      <c r="CF993" s="1350">
        <f t="shared" si="2821"/>
        <v>0</v>
      </c>
      <c r="CG993" s="1350">
        <f t="shared" si="2821"/>
        <v>0</v>
      </c>
      <c r="CH993" s="1350">
        <f t="shared" si="2821"/>
        <v>0</v>
      </c>
      <c r="CI993" s="1350">
        <f t="shared" si="2821"/>
        <v>0</v>
      </c>
      <c r="CJ993" s="1350">
        <f t="shared" si="2821"/>
        <v>0</v>
      </c>
      <c r="CK993" s="1351">
        <f t="shared" si="2821"/>
        <v>0</v>
      </c>
      <c r="CL993" s="1351">
        <f t="shared" si="2821"/>
        <v>0</v>
      </c>
      <c r="CM993" s="1351">
        <f t="shared" si="2821"/>
        <v>0</v>
      </c>
      <c r="CN993" s="1350">
        <f t="shared" si="2821"/>
        <v>0</v>
      </c>
      <c r="CO993" s="1350">
        <f t="shared" si="2821"/>
        <v>0</v>
      </c>
      <c r="CP993" s="1350">
        <f t="shared" si="2821"/>
        <v>0</v>
      </c>
      <c r="CQ993" s="1350">
        <f t="shared" si="2821"/>
        <v>0</v>
      </c>
      <c r="CR993" s="1350">
        <f t="shared" si="2821"/>
        <v>0</v>
      </c>
      <c r="CS993" s="1349">
        <f t="shared" si="2821"/>
        <v>0</v>
      </c>
      <c r="CT993" s="1352">
        <f t="shared" si="2822"/>
        <v>0</v>
      </c>
      <c r="CU993" s="1439">
        <f t="shared" si="2823"/>
        <v>0</v>
      </c>
      <c r="CV993" s="1380">
        <f t="shared" si="2823"/>
        <v>0</v>
      </c>
      <c r="CW993" s="1381">
        <f t="shared" si="2823"/>
        <v>0</v>
      </c>
      <c r="CX993" s="1381">
        <f t="shared" si="2823"/>
        <v>0</v>
      </c>
      <c r="CY993" s="1381">
        <f t="shared" si="2823"/>
        <v>0</v>
      </c>
      <c r="CZ993" s="1381">
        <f t="shared" si="2823"/>
        <v>0</v>
      </c>
      <c r="DA993" s="1381">
        <f t="shared" si="2823"/>
        <v>0</v>
      </c>
      <c r="DB993" s="1382">
        <f t="shared" si="2823"/>
        <v>0</v>
      </c>
      <c r="DC993" s="1382">
        <f t="shared" si="2823"/>
        <v>0</v>
      </c>
      <c r="DD993" s="1382">
        <f t="shared" si="2823"/>
        <v>0</v>
      </c>
      <c r="DE993" s="1381">
        <f t="shared" si="2823"/>
        <v>0</v>
      </c>
      <c r="DF993" s="1381">
        <f t="shared" si="2823"/>
        <v>0</v>
      </c>
      <c r="DG993" s="1381">
        <f t="shared" si="2823"/>
        <v>0</v>
      </c>
      <c r="DH993" s="1381">
        <f t="shared" si="2823"/>
        <v>0</v>
      </c>
      <c r="DI993" s="1381">
        <f t="shared" si="2823"/>
        <v>0</v>
      </c>
      <c r="DJ993" s="1380">
        <f t="shared" si="2823"/>
        <v>0</v>
      </c>
      <c r="DK993" s="1439">
        <f t="shared" si="2824"/>
        <v>0</v>
      </c>
      <c r="DL993" s="657">
        <f t="shared" si="2825"/>
        <v>17</v>
      </c>
      <c r="DM993" s="106">
        <f t="shared" si="2826"/>
        <v>17</v>
      </c>
      <c r="DN993" s="106">
        <f t="shared" si="2827"/>
        <v>17</v>
      </c>
      <c r="DO993" s="106">
        <f t="shared" si="2828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0">SUM(B783:B784,B790:B797)</f>
        <v>0</v>
      </c>
      <c r="C994" s="805">
        <f t="shared" si="2850"/>
        <v>0</v>
      </c>
      <c r="D994" s="805">
        <f t="shared" si="2850"/>
        <v>0</v>
      </c>
      <c r="E994" s="805">
        <f t="shared" si="2850"/>
        <v>0</v>
      </c>
      <c r="F994" s="805">
        <f t="shared" si="2850"/>
        <v>0</v>
      </c>
      <c r="G994" s="805">
        <f t="shared" si="2850"/>
        <v>130</v>
      </c>
      <c r="H994" s="805">
        <f t="shared" si="2850"/>
        <v>0</v>
      </c>
      <c r="I994" s="805">
        <f t="shared" si="2850"/>
        <v>0</v>
      </c>
      <c r="J994" s="805">
        <f t="shared" si="2850"/>
        <v>0</v>
      </c>
      <c r="K994" s="805">
        <f t="shared" si="2850"/>
        <v>0</v>
      </c>
      <c r="L994" s="805">
        <f t="shared" si="2850"/>
        <v>0</v>
      </c>
      <c r="M994" s="805">
        <f t="shared" si="2850"/>
        <v>0</v>
      </c>
      <c r="N994" s="805">
        <f t="shared" si="2850"/>
        <v>0</v>
      </c>
      <c r="O994" s="805">
        <f t="shared" si="2850"/>
        <v>0</v>
      </c>
      <c r="P994" s="805">
        <f t="shared" si="2850"/>
        <v>0</v>
      </c>
      <c r="Q994" s="805">
        <f t="shared" si="2850"/>
        <v>0</v>
      </c>
      <c r="R994" s="805">
        <f t="shared" si="2850"/>
        <v>0</v>
      </c>
      <c r="S994" s="804"/>
      <c r="T994" s="805">
        <f t="shared" ref="T994:AJ994" si="2851">SUM(T783:T784,T790:T797)</f>
        <v>1450</v>
      </c>
      <c r="U994" s="805">
        <f t="shared" si="2851"/>
        <v>0</v>
      </c>
      <c r="V994" s="805">
        <f t="shared" si="2851"/>
        <v>0</v>
      </c>
      <c r="W994" s="805">
        <f t="shared" si="2851"/>
        <v>1500</v>
      </c>
      <c r="X994" s="805">
        <f t="shared" si="2851"/>
        <v>675</v>
      </c>
      <c r="Y994" s="805">
        <f t="shared" si="2851"/>
        <v>0</v>
      </c>
      <c r="Z994" s="805">
        <f t="shared" si="2851"/>
        <v>400</v>
      </c>
      <c r="AA994" s="805">
        <f t="shared" si="2851"/>
        <v>0</v>
      </c>
      <c r="AB994" s="805">
        <f t="shared" si="2851"/>
        <v>370</v>
      </c>
      <c r="AC994" s="805">
        <f t="shared" si="2851"/>
        <v>0</v>
      </c>
      <c r="AD994" s="805">
        <f t="shared" si="2851"/>
        <v>0</v>
      </c>
      <c r="AE994" s="805">
        <f t="shared" si="2851"/>
        <v>0</v>
      </c>
      <c r="AF994" s="805">
        <f t="shared" si="2851"/>
        <v>0</v>
      </c>
      <c r="AG994" s="805">
        <f t="shared" si="2851"/>
        <v>0</v>
      </c>
      <c r="AH994" s="805">
        <f t="shared" si="2851"/>
        <v>0</v>
      </c>
      <c r="AI994" s="805">
        <f t="shared" si="2851"/>
        <v>0</v>
      </c>
      <c r="AJ994" s="805">
        <f t="shared" si="2851"/>
        <v>0</v>
      </c>
      <c r="AK994" s="804"/>
      <c r="AL994" s="805">
        <f t="shared" ref="AL994:BB994" si="2852">SUM(AL783:AL784,AL790:AL797)</f>
        <v>1800</v>
      </c>
      <c r="AM994" s="805">
        <f t="shared" si="2852"/>
        <v>2642</v>
      </c>
      <c r="AN994" s="805">
        <f t="shared" si="2852"/>
        <v>760</v>
      </c>
      <c r="AO994" s="805">
        <f t="shared" si="2852"/>
        <v>3880</v>
      </c>
      <c r="AP994" s="805">
        <f t="shared" si="2852"/>
        <v>1510</v>
      </c>
      <c r="AQ994" s="805">
        <f t="shared" si="2852"/>
        <v>7250</v>
      </c>
      <c r="AR994" s="805">
        <f t="shared" si="2852"/>
        <v>11990</v>
      </c>
      <c r="AS994" s="805">
        <f t="shared" si="2852"/>
        <v>9320</v>
      </c>
      <c r="AT994" s="805">
        <f t="shared" si="2852"/>
        <v>7530</v>
      </c>
      <c r="AU994" s="805">
        <f t="shared" si="2852"/>
        <v>0</v>
      </c>
      <c r="AV994" s="805">
        <f t="shared" si="2852"/>
        <v>0</v>
      </c>
      <c r="AW994" s="805">
        <f t="shared" si="2852"/>
        <v>0</v>
      </c>
      <c r="AX994" s="805">
        <f t="shared" si="2852"/>
        <v>0</v>
      </c>
      <c r="AY994" s="805">
        <f t="shared" si="2852"/>
        <v>0</v>
      </c>
      <c r="AZ994" s="805">
        <f t="shared" si="2852"/>
        <v>0</v>
      </c>
      <c r="BA994" s="805">
        <f t="shared" si="2852"/>
        <v>0</v>
      </c>
      <c r="BB994" s="805">
        <f t="shared" si="2852"/>
        <v>0</v>
      </c>
      <c r="BC994" s="804"/>
      <c r="BD994" s="805">
        <f t="shared" ref="BD994:BT994" si="2853">SUM(BD783:BD784,BD790:BD797)</f>
        <v>22335</v>
      </c>
      <c r="BE994" s="805">
        <f t="shared" si="2853"/>
        <v>12500</v>
      </c>
      <c r="BF994" s="805">
        <f t="shared" si="2853"/>
        <v>41000</v>
      </c>
      <c r="BG994" s="805">
        <f t="shared" si="2853"/>
        <v>46700</v>
      </c>
      <c r="BH994" s="805">
        <f t="shared" si="2853"/>
        <v>14800</v>
      </c>
      <c r="BI994" s="805">
        <f t="shared" si="2853"/>
        <v>120075</v>
      </c>
      <c r="BJ994" s="805">
        <f t="shared" si="2853"/>
        <v>37000</v>
      </c>
      <c r="BK994" s="805">
        <f t="shared" si="2853"/>
        <v>14200</v>
      </c>
      <c r="BL994" s="805">
        <f t="shared" si="2853"/>
        <v>22496</v>
      </c>
      <c r="BM994" s="805">
        <f t="shared" si="2853"/>
        <v>0</v>
      </c>
      <c r="BN994" s="805">
        <f t="shared" si="2853"/>
        <v>0</v>
      </c>
      <c r="BO994" s="805">
        <f t="shared" si="2853"/>
        <v>0</v>
      </c>
      <c r="BP994" s="805">
        <f t="shared" si="2853"/>
        <v>0</v>
      </c>
      <c r="BQ994" s="805">
        <f t="shared" si="2853"/>
        <v>0</v>
      </c>
      <c r="BR994" s="805">
        <f t="shared" si="2853"/>
        <v>0</v>
      </c>
      <c r="BS994" s="805">
        <f t="shared" si="2853"/>
        <v>0</v>
      </c>
      <c r="BT994" s="805">
        <f t="shared" si="2853"/>
        <v>0</v>
      </c>
      <c r="BU994" s="804"/>
      <c r="BV994" s="805">
        <f>SUM(BV783:BV784,BV790:BV794,BV796:BV797)</f>
        <v>0</v>
      </c>
      <c r="BW994" s="805">
        <f t="shared" ref="BW994:BY994" si="2854">SUM(BW783:BW784,BW790:BW794,BW796:BW797)</f>
        <v>1290</v>
      </c>
      <c r="BX994" s="805">
        <f t="shared" si="2854"/>
        <v>4890</v>
      </c>
      <c r="BY994" s="805">
        <f t="shared" si="2854"/>
        <v>40200</v>
      </c>
      <c r="BZ994" s="601">
        <f t="shared" si="2817"/>
        <v>0</v>
      </c>
      <c r="CA994" s="601">
        <f t="shared" si="2818"/>
        <v>193</v>
      </c>
      <c r="CB994" s="601">
        <f t="shared" si="2819"/>
        <v>2312.8000000000002</v>
      </c>
      <c r="CC994" s="601">
        <f t="shared" si="2820"/>
        <v>14068.733333333334</v>
      </c>
      <c r="CD994" s="1348">
        <f t="shared" si="2821"/>
        <v>0</v>
      </c>
      <c r="CE994" s="1349">
        <f t="shared" si="2821"/>
        <v>0</v>
      </c>
      <c r="CF994" s="1350">
        <f t="shared" si="2821"/>
        <v>0</v>
      </c>
      <c r="CG994" s="1350">
        <f t="shared" si="2821"/>
        <v>0</v>
      </c>
      <c r="CH994" s="1350">
        <f t="shared" si="2821"/>
        <v>0</v>
      </c>
      <c r="CI994" s="1350">
        <f t="shared" si="2821"/>
        <v>0</v>
      </c>
      <c r="CJ994" s="1350">
        <f t="shared" si="2821"/>
        <v>0</v>
      </c>
      <c r="CK994" s="1351">
        <f t="shared" si="2821"/>
        <v>0</v>
      </c>
      <c r="CL994" s="1351">
        <f t="shared" si="2821"/>
        <v>760</v>
      </c>
      <c r="CM994" s="1351">
        <f t="shared" si="2821"/>
        <v>1510</v>
      </c>
      <c r="CN994" s="1350">
        <f t="shared" si="2821"/>
        <v>1800</v>
      </c>
      <c r="CO994" s="1350">
        <f t="shared" si="2821"/>
        <v>2642</v>
      </c>
      <c r="CP994" s="1350">
        <f t="shared" si="2821"/>
        <v>3880</v>
      </c>
      <c r="CQ994" s="1350">
        <f t="shared" si="2821"/>
        <v>7250</v>
      </c>
      <c r="CR994" s="1350">
        <f t="shared" si="2821"/>
        <v>7530</v>
      </c>
      <c r="CS994" s="1349">
        <f t="shared" si="2821"/>
        <v>9320</v>
      </c>
      <c r="CT994" s="1352">
        <f t="shared" si="2822"/>
        <v>11990</v>
      </c>
      <c r="CU994" s="1439">
        <f t="shared" si="2823"/>
        <v>0</v>
      </c>
      <c r="CV994" s="1380">
        <f t="shared" si="2823"/>
        <v>0</v>
      </c>
      <c r="CW994" s="1381">
        <f t="shared" si="2823"/>
        <v>0</v>
      </c>
      <c r="CX994" s="1381">
        <f t="shared" si="2823"/>
        <v>0</v>
      </c>
      <c r="CY994" s="1381">
        <f t="shared" si="2823"/>
        <v>0</v>
      </c>
      <c r="CZ994" s="1381">
        <f t="shared" si="2823"/>
        <v>0</v>
      </c>
      <c r="DA994" s="1381">
        <f t="shared" si="2823"/>
        <v>0</v>
      </c>
      <c r="DB994" s="1382">
        <f t="shared" si="2823"/>
        <v>0</v>
      </c>
      <c r="DC994" s="1382">
        <f t="shared" si="2823"/>
        <v>12500</v>
      </c>
      <c r="DD994" s="1382">
        <f t="shared" si="2823"/>
        <v>14200</v>
      </c>
      <c r="DE994" s="1381">
        <f t="shared" si="2823"/>
        <v>14800</v>
      </c>
      <c r="DF994" s="1381">
        <f t="shared" si="2823"/>
        <v>22335</v>
      </c>
      <c r="DG994" s="1381">
        <f t="shared" si="2823"/>
        <v>22496</v>
      </c>
      <c r="DH994" s="1381">
        <f t="shared" si="2823"/>
        <v>37000</v>
      </c>
      <c r="DI994" s="1381">
        <f t="shared" si="2823"/>
        <v>41000</v>
      </c>
      <c r="DJ994" s="1380">
        <f t="shared" si="2823"/>
        <v>46700</v>
      </c>
      <c r="DK994" s="1439">
        <f t="shared" si="2824"/>
        <v>120075</v>
      </c>
      <c r="DL994" s="657">
        <f t="shared" si="2825"/>
        <v>17</v>
      </c>
      <c r="DM994" s="106">
        <f t="shared" si="2826"/>
        <v>17</v>
      </c>
      <c r="DN994" s="106">
        <f t="shared" si="2827"/>
        <v>17</v>
      </c>
      <c r="DO994" s="106">
        <f t="shared" si="2828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5">SUM(B798,B799)</f>
        <v>150</v>
      </c>
      <c r="C995" s="805">
        <f t="shared" si="2855"/>
        <v>600</v>
      </c>
      <c r="D995" s="805">
        <f t="shared" si="2855"/>
        <v>70</v>
      </c>
      <c r="E995" s="805">
        <f t="shared" si="2855"/>
        <v>120</v>
      </c>
      <c r="F995" s="805">
        <f t="shared" si="2855"/>
        <v>540</v>
      </c>
      <c r="G995" s="805">
        <f t="shared" si="2855"/>
        <v>500</v>
      </c>
      <c r="H995" s="805">
        <f t="shared" si="2855"/>
        <v>120</v>
      </c>
      <c r="I995" s="805">
        <f t="shared" si="2855"/>
        <v>70</v>
      </c>
      <c r="J995" s="805">
        <f t="shared" si="2855"/>
        <v>200</v>
      </c>
      <c r="K995" s="805">
        <f t="shared" si="2855"/>
        <v>0</v>
      </c>
      <c r="L995" s="805">
        <f t="shared" si="2855"/>
        <v>0</v>
      </c>
      <c r="M995" s="805">
        <f t="shared" si="2855"/>
        <v>0</v>
      </c>
      <c r="N995" s="805">
        <f t="shared" si="2855"/>
        <v>0</v>
      </c>
      <c r="O995" s="805">
        <f t="shared" si="2855"/>
        <v>0</v>
      </c>
      <c r="P995" s="805">
        <f t="shared" si="2855"/>
        <v>0</v>
      </c>
      <c r="Q995" s="805">
        <f t="shared" si="2855"/>
        <v>0</v>
      </c>
      <c r="R995" s="805">
        <f t="shared" si="2855"/>
        <v>0</v>
      </c>
      <c r="S995" s="804"/>
      <c r="T995" s="805">
        <f t="shared" ref="T995:AJ995" si="2856">SUM(T798,T799)</f>
        <v>1350</v>
      </c>
      <c r="U995" s="805">
        <f t="shared" si="2856"/>
        <v>65</v>
      </c>
      <c r="V995" s="805">
        <f t="shared" si="2856"/>
        <v>0</v>
      </c>
      <c r="W995" s="805">
        <f t="shared" si="2856"/>
        <v>850</v>
      </c>
      <c r="X995" s="805">
        <f t="shared" si="2856"/>
        <v>660</v>
      </c>
      <c r="Y995" s="805">
        <f t="shared" si="2856"/>
        <v>600</v>
      </c>
      <c r="Z995" s="805">
        <f t="shared" si="2856"/>
        <v>40</v>
      </c>
      <c r="AA995" s="805">
        <f t="shared" si="2856"/>
        <v>270</v>
      </c>
      <c r="AB995" s="805">
        <f t="shared" si="2856"/>
        <v>860</v>
      </c>
      <c r="AC995" s="805">
        <f t="shared" si="2856"/>
        <v>0</v>
      </c>
      <c r="AD995" s="805">
        <f t="shared" si="2856"/>
        <v>0</v>
      </c>
      <c r="AE995" s="805">
        <f t="shared" si="2856"/>
        <v>0</v>
      </c>
      <c r="AF995" s="805">
        <f t="shared" si="2856"/>
        <v>0</v>
      </c>
      <c r="AG995" s="805">
        <f t="shared" si="2856"/>
        <v>0</v>
      </c>
      <c r="AH995" s="805">
        <f t="shared" si="2856"/>
        <v>0</v>
      </c>
      <c r="AI995" s="805">
        <f t="shared" si="2856"/>
        <v>0</v>
      </c>
      <c r="AJ995" s="805">
        <f t="shared" si="2856"/>
        <v>0</v>
      </c>
      <c r="AK995" s="804"/>
      <c r="AL995" s="805">
        <f t="shared" ref="AL995:BB995" si="2857">SUM(AL798,AL799)</f>
        <v>2200</v>
      </c>
      <c r="AM995" s="805">
        <f t="shared" si="2857"/>
        <v>820</v>
      </c>
      <c r="AN995" s="805">
        <f t="shared" si="2857"/>
        <v>3750</v>
      </c>
      <c r="AO995" s="805">
        <f t="shared" si="2857"/>
        <v>5430</v>
      </c>
      <c r="AP995" s="805">
        <f t="shared" si="2857"/>
        <v>200</v>
      </c>
      <c r="AQ995" s="805">
        <f t="shared" si="2857"/>
        <v>1940</v>
      </c>
      <c r="AR995" s="805">
        <f t="shared" si="2857"/>
        <v>1254</v>
      </c>
      <c r="AS995" s="805">
        <f t="shared" si="2857"/>
        <v>1450</v>
      </c>
      <c r="AT995" s="805">
        <f t="shared" si="2857"/>
        <v>1660</v>
      </c>
      <c r="AU995" s="805">
        <f t="shared" si="2857"/>
        <v>0</v>
      </c>
      <c r="AV995" s="805">
        <f t="shared" si="2857"/>
        <v>0</v>
      </c>
      <c r="AW995" s="805">
        <f t="shared" si="2857"/>
        <v>0</v>
      </c>
      <c r="AX995" s="805">
        <f t="shared" si="2857"/>
        <v>0</v>
      </c>
      <c r="AY995" s="805">
        <f t="shared" si="2857"/>
        <v>0</v>
      </c>
      <c r="AZ995" s="805">
        <f t="shared" si="2857"/>
        <v>0</v>
      </c>
      <c r="BA995" s="805">
        <f t="shared" si="2857"/>
        <v>0</v>
      </c>
      <c r="BB995" s="805">
        <f t="shared" si="2857"/>
        <v>0</v>
      </c>
      <c r="BC995" s="804"/>
      <c r="BD995" s="805">
        <f t="shared" ref="BD995:BT995" si="2858">SUM(BD798,BD799)</f>
        <v>15500</v>
      </c>
      <c r="BE995" s="805">
        <f t="shared" si="2858"/>
        <v>3000</v>
      </c>
      <c r="BF995" s="805">
        <f t="shared" si="2858"/>
        <v>30000</v>
      </c>
      <c r="BG995" s="805">
        <f t="shared" si="2858"/>
        <v>10200</v>
      </c>
      <c r="BH995" s="805">
        <f t="shared" si="2858"/>
        <v>7150</v>
      </c>
      <c r="BI995" s="805">
        <f t="shared" si="2858"/>
        <v>73200</v>
      </c>
      <c r="BJ995" s="805">
        <f t="shared" si="2858"/>
        <v>60500</v>
      </c>
      <c r="BK995" s="805">
        <f t="shared" si="2858"/>
        <v>1000</v>
      </c>
      <c r="BL995" s="805">
        <f t="shared" si="2858"/>
        <v>3250</v>
      </c>
      <c r="BM995" s="805">
        <f t="shared" si="2858"/>
        <v>0</v>
      </c>
      <c r="BN995" s="805">
        <f t="shared" si="2858"/>
        <v>0</v>
      </c>
      <c r="BO995" s="805">
        <f t="shared" si="2858"/>
        <v>0</v>
      </c>
      <c r="BP995" s="805">
        <f t="shared" si="2858"/>
        <v>0</v>
      </c>
      <c r="BQ995" s="805">
        <f t="shared" si="2858"/>
        <v>0</v>
      </c>
      <c r="BR995" s="805">
        <f t="shared" si="2858"/>
        <v>0</v>
      </c>
      <c r="BS995" s="805">
        <f t="shared" si="2858"/>
        <v>0</v>
      </c>
      <c r="BT995" s="805">
        <f t="shared" si="2858"/>
        <v>0</v>
      </c>
      <c r="BU995" s="804"/>
      <c r="BV995" s="805">
        <f>SUM(BV798:BV799)</f>
        <v>470</v>
      </c>
      <c r="BW995" s="805">
        <f t="shared" ref="BW995:BY995" si="2859">SUM(BW798:BW799)</f>
        <v>750</v>
      </c>
      <c r="BX995" s="805">
        <f t="shared" si="2859"/>
        <v>1660</v>
      </c>
      <c r="BY995" s="805">
        <f t="shared" si="2859"/>
        <v>7500</v>
      </c>
      <c r="BZ995" s="601">
        <f t="shared" si="2817"/>
        <v>118</v>
      </c>
      <c r="CA995" s="601">
        <f t="shared" si="2818"/>
        <v>223</v>
      </c>
      <c r="CB995" s="601">
        <f t="shared" si="2819"/>
        <v>884.93333333333328</v>
      </c>
      <c r="CC995" s="601">
        <f t="shared" si="2820"/>
        <v>8706.6666666666661</v>
      </c>
      <c r="CD995" s="1348">
        <f t="shared" si="2821"/>
        <v>0</v>
      </c>
      <c r="CE995" s="1349">
        <f t="shared" si="2821"/>
        <v>0</v>
      </c>
      <c r="CF995" s="1350">
        <f t="shared" si="2821"/>
        <v>0</v>
      </c>
      <c r="CG995" s="1350">
        <f t="shared" si="2821"/>
        <v>0</v>
      </c>
      <c r="CH995" s="1350">
        <f t="shared" si="2821"/>
        <v>0</v>
      </c>
      <c r="CI995" s="1350">
        <f t="shared" si="2821"/>
        <v>0</v>
      </c>
      <c r="CJ995" s="1350">
        <f t="shared" si="2821"/>
        <v>0</v>
      </c>
      <c r="CK995" s="1351">
        <f t="shared" si="2821"/>
        <v>0</v>
      </c>
      <c r="CL995" s="1351">
        <f t="shared" si="2821"/>
        <v>200</v>
      </c>
      <c r="CM995" s="1351">
        <f t="shared" si="2821"/>
        <v>820</v>
      </c>
      <c r="CN995" s="1350">
        <f t="shared" si="2821"/>
        <v>1254</v>
      </c>
      <c r="CO995" s="1350">
        <f t="shared" si="2821"/>
        <v>1450</v>
      </c>
      <c r="CP995" s="1350">
        <f t="shared" si="2821"/>
        <v>1660</v>
      </c>
      <c r="CQ995" s="1350">
        <f t="shared" si="2821"/>
        <v>1940</v>
      </c>
      <c r="CR995" s="1350">
        <f t="shared" si="2821"/>
        <v>2200</v>
      </c>
      <c r="CS995" s="1349">
        <f t="shared" si="2821"/>
        <v>3750</v>
      </c>
      <c r="CT995" s="1352">
        <f t="shared" si="2822"/>
        <v>5430</v>
      </c>
      <c r="CU995" s="1439">
        <f t="shared" si="2823"/>
        <v>0</v>
      </c>
      <c r="CV995" s="1380">
        <f t="shared" si="2823"/>
        <v>0</v>
      </c>
      <c r="CW995" s="1381">
        <f t="shared" si="2823"/>
        <v>0</v>
      </c>
      <c r="CX995" s="1381">
        <f t="shared" si="2823"/>
        <v>0</v>
      </c>
      <c r="CY995" s="1381">
        <f t="shared" si="2823"/>
        <v>0</v>
      </c>
      <c r="CZ995" s="1381">
        <f t="shared" si="2823"/>
        <v>0</v>
      </c>
      <c r="DA995" s="1381">
        <f t="shared" si="2823"/>
        <v>0</v>
      </c>
      <c r="DB995" s="1382">
        <f t="shared" si="2823"/>
        <v>0</v>
      </c>
      <c r="DC995" s="1382">
        <f t="shared" si="2823"/>
        <v>1000</v>
      </c>
      <c r="DD995" s="1382">
        <f t="shared" si="2823"/>
        <v>3000</v>
      </c>
      <c r="DE995" s="1381">
        <f t="shared" si="2823"/>
        <v>3250</v>
      </c>
      <c r="DF995" s="1381">
        <f t="shared" si="2823"/>
        <v>7150</v>
      </c>
      <c r="DG995" s="1381">
        <f t="shared" si="2823"/>
        <v>10200</v>
      </c>
      <c r="DH995" s="1381">
        <f t="shared" si="2823"/>
        <v>15500</v>
      </c>
      <c r="DI995" s="1381">
        <f t="shared" si="2823"/>
        <v>30000</v>
      </c>
      <c r="DJ995" s="1380">
        <f t="shared" si="2823"/>
        <v>60500</v>
      </c>
      <c r="DK995" s="1439">
        <f t="shared" si="2824"/>
        <v>73200</v>
      </c>
      <c r="DL995" s="657">
        <f t="shared" si="2825"/>
        <v>17</v>
      </c>
      <c r="DM995" s="106">
        <f t="shared" si="2826"/>
        <v>17</v>
      </c>
      <c r="DN995" s="106">
        <f t="shared" si="2827"/>
        <v>17</v>
      </c>
      <c r="DO995" s="106">
        <f t="shared" si="2828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0">SUM(B800)</f>
        <v>49</v>
      </c>
      <c r="C996" s="805">
        <f t="shared" si="2860"/>
        <v>100</v>
      </c>
      <c r="D996" s="805">
        <f t="shared" si="2860"/>
        <v>0</v>
      </c>
      <c r="E996" s="805">
        <f t="shared" si="2860"/>
        <v>90</v>
      </c>
      <c r="F996" s="805">
        <f t="shared" si="2860"/>
        <v>60</v>
      </c>
      <c r="G996" s="805">
        <f t="shared" si="2860"/>
        <v>100</v>
      </c>
      <c r="H996" s="805">
        <f t="shared" si="2860"/>
        <v>100</v>
      </c>
      <c r="I996" s="805">
        <f t="shared" si="2860"/>
        <v>0</v>
      </c>
      <c r="J996" s="805">
        <f t="shared" si="2860"/>
        <v>150</v>
      </c>
      <c r="K996" s="805">
        <f t="shared" si="2860"/>
        <v>0</v>
      </c>
      <c r="L996" s="805">
        <f t="shared" si="2860"/>
        <v>0</v>
      </c>
      <c r="M996" s="805">
        <f t="shared" si="2860"/>
        <v>0</v>
      </c>
      <c r="N996" s="805">
        <f t="shared" si="2860"/>
        <v>0</v>
      </c>
      <c r="O996" s="805">
        <f t="shared" si="2860"/>
        <v>0</v>
      </c>
      <c r="P996" s="805">
        <f t="shared" si="2860"/>
        <v>0</v>
      </c>
      <c r="Q996" s="805">
        <f t="shared" si="2860"/>
        <v>0</v>
      </c>
      <c r="R996" s="805">
        <f t="shared" si="2860"/>
        <v>0</v>
      </c>
      <c r="S996" s="804"/>
      <c r="T996" s="805">
        <f t="shared" ref="T996:AJ996" si="2861">SUM(T800)</f>
        <v>40</v>
      </c>
      <c r="U996" s="805">
        <f t="shared" si="2861"/>
        <v>0</v>
      </c>
      <c r="V996" s="805">
        <f t="shared" si="2861"/>
        <v>0</v>
      </c>
      <c r="W996" s="805">
        <f t="shared" si="2861"/>
        <v>60</v>
      </c>
      <c r="X996" s="805">
        <f t="shared" si="2861"/>
        <v>0</v>
      </c>
      <c r="Y996" s="805">
        <f t="shared" si="2861"/>
        <v>150</v>
      </c>
      <c r="Z996" s="805">
        <f t="shared" si="2861"/>
        <v>0</v>
      </c>
      <c r="AA996" s="805">
        <f t="shared" si="2861"/>
        <v>160</v>
      </c>
      <c r="AB996" s="805">
        <f t="shared" si="2861"/>
        <v>500</v>
      </c>
      <c r="AC996" s="805">
        <f t="shared" si="2861"/>
        <v>0</v>
      </c>
      <c r="AD996" s="805">
        <f t="shared" si="2861"/>
        <v>0</v>
      </c>
      <c r="AE996" s="805">
        <f t="shared" si="2861"/>
        <v>0</v>
      </c>
      <c r="AF996" s="805">
        <f t="shared" si="2861"/>
        <v>0</v>
      </c>
      <c r="AG996" s="805">
        <f t="shared" si="2861"/>
        <v>0</v>
      </c>
      <c r="AH996" s="805">
        <f t="shared" si="2861"/>
        <v>0</v>
      </c>
      <c r="AI996" s="805">
        <f t="shared" si="2861"/>
        <v>0</v>
      </c>
      <c r="AJ996" s="805">
        <f t="shared" si="2861"/>
        <v>0</v>
      </c>
      <c r="AK996" s="804"/>
      <c r="AL996" s="805">
        <f t="shared" ref="AL996:BB996" si="2862">SUM(AL800)</f>
        <v>0</v>
      </c>
      <c r="AM996" s="805">
        <f t="shared" si="2862"/>
        <v>500</v>
      </c>
      <c r="AN996" s="805">
        <f t="shared" si="2862"/>
        <v>250</v>
      </c>
      <c r="AO996" s="805">
        <f t="shared" si="2862"/>
        <v>200</v>
      </c>
      <c r="AP996" s="805">
        <f t="shared" si="2862"/>
        <v>0</v>
      </c>
      <c r="AQ996" s="805">
        <f t="shared" si="2862"/>
        <v>500</v>
      </c>
      <c r="AR996" s="805">
        <f t="shared" si="2862"/>
        <v>0</v>
      </c>
      <c r="AS996" s="805">
        <f t="shared" si="2862"/>
        <v>500</v>
      </c>
      <c r="AT996" s="805">
        <f t="shared" si="2862"/>
        <v>0</v>
      </c>
      <c r="AU996" s="805">
        <f t="shared" si="2862"/>
        <v>0</v>
      </c>
      <c r="AV996" s="805">
        <f t="shared" si="2862"/>
        <v>0</v>
      </c>
      <c r="AW996" s="805">
        <f t="shared" si="2862"/>
        <v>0</v>
      </c>
      <c r="AX996" s="805">
        <f t="shared" si="2862"/>
        <v>0</v>
      </c>
      <c r="AY996" s="805">
        <f t="shared" si="2862"/>
        <v>0</v>
      </c>
      <c r="AZ996" s="805">
        <f t="shared" si="2862"/>
        <v>0</v>
      </c>
      <c r="BA996" s="805">
        <f t="shared" si="2862"/>
        <v>0</v>
      </c>
      <c r="BB996" s="805">
        <f t="shared" si="2862"/>
        <v>0</v>
      </c>
      <c r="BC996" s="804"/>
      <c r="BD996" s="805">
        <f t="shared" ref="BD996:BT996" si="2863">SUM(BD800)</f>
        <v>2000</v>
      </c>
      <c r="BE996" s="805">
        <f t="shared" si="2863"/>
        <v>700</v>
      </c>
      <c r="BF996" s="805">
        <f t="shared" si="2863"/>
        <v>3000</v>
      </c>
      <c r="BG996" s="805">
        <f t="shared" si="2863"/>
        <v>0</v>
      </c>
      <c r="BH996" s="805">
        <f t="shared" si="2863"/>
        <v>1000</v>
      </c>
      <c r="BI996" s="805">
        <f t="shared" si="2863"/>
        <v>8000</v>
      </c>
      <c r="BJ996" s="805">
        <f t="shared" si="2863"/>
        <v>0</v>
      </c>
      <c r="BK996" s="805">
        <f t="shared" si="2863"/>
        <v>0</v>
      </c>
      <c r="BL996" s="805">
        <f t="shared" si="2863"/>
        <v>500</v>
      </c>
      <c r="BM996" s="805">
        <f t="shared" si="2863"/>
        <v>0</v>
      </c>
      <c r="BN996" s="805">
        <f t="shared" si="2863"/>
        <v>0</v>
      </c>
      <c r="BO996" s="805">
        <f t="shared" si="2863"/>
        <v>0</v>
      </c>
      <c r="BP996" s="805">
        <f t="shared" si="2863"/>
        <v>0</v>
      </c>
      <c r="BQ996" s="805">
        <f t="shared" si="2863"/>
        <v>0</v>
      </c>
      <c r="BR996" s="805">
        <f t="shared" si="2863"/>
        <v>0</v>
      </c>
      <c r="BS996" s="805">
        <f t="shared" si="2863"/>
        <v>0</v>
      </c>
      <c r="BT996" s="805">
        <f t="shared" si="2863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7"/>
        <v>33.266666666666666</v>
      </c>
      <c r="CA996" s="601">
        <f t="shared" si="2818"/>
        <v>27.333333333333332</v>
      </c>
      <c r="CB996" s="601">
        <f t="shared" si="2819"/>
        <v>96.666666666666671</v>
      </c>
      <c r="CC996" s="601">
        <f t="shared" si="2820"/>
        <v>480</v>
      </c>
      <c r="CD996" s="1348">
        <f t="shared" si="2821"/>
        <v>0</v>
      </c>
      <c r="CE996" s="1349">
        <f t="shared" si="2821"/>
        <v>0</v>
      </c>
      <c r="CF996" s="1350">
        <f t="shared" si="2821"/>
        <v>0</v>
      </c>
      <c r="CG996" s="1350">
        <f t="shared" si="2821"/>
        <v>0</v>
      </c>
      <c r="CH996" s="1350">
        <f t="shared" si="2821"/>
        <v>0</v>
      </c>
      <c r="CI996" s="1350">
        <f t="shared" si="2821"/>
        <v>0</v>
      </c>
      <c r="CJ996" s="1350">
        <f t="shared" si="2821"/>
        <v>0</v>
      </c>
      <c r="CK996" s="1351">
        <f t="shared" si="2821"/>
        <v>0</v>
      </c>
      <c r="CL996" s="1351">
        <f t="shared" si="2821"/>
        <v>0</v>
      </c>
      <c r="CM996" s="1351">
        <f t="shared" si="2821"/>
        <v>0</v>
      </c>
      <c r="CN996" s="1350">
        <f t="shared" si="2821"/>
        <v>0</v>
      </c>
      <c r="CO996" s="1350">
        <f t="shared" si="2821"/>
        <v>0</v>
      </c>
      <c r="CP996" s="1350">
        <f t="shared" si="2821"/>
        <v>200</v>
      </c>
      <c r="CQ996" s="1350">
        <f t="shared" si="2821"/>
        <v>250</v>
      </c>
      <c r="CR996" s="1350">
        <f t="shared" si="2821"/>
        <v>500</v>
      </c>
      <c r="CS996" s="1349">
        <f t="shared" si="2821"/>
        <v>500</v>
      </c>
      <c r="CT996" s="1352">
        <f t="shared" si="2822"/>
        <v>500</v>
      </c>
      <c r="CU996" s="1439">
        <f t="shared" si="2823"/>
        <v>0</v>
      </c>
      <c r="CV996" s="1380">
        <f t="shared" si="2823"/>
        <v>0</v>
      </c>
      <c r="CW996" s="1381">
        <f t="shared" si="2823"/>
        <v>0</v>
      </c>
      <c r="CX996" s="1381">
        <f t="shared" si="2823"/>
        <v>0</v>
      </c>
      <c r="CY996" s="1381">
        <f t="shared" si="2823"/>
        <v>0</v>
      </c>
      <c r="CZ996" s="1381">
        <f t="shared" si="2823"/>
        <v>0</v>
      </c>
      <c r="DA996" s="1381">
        <f t="shared" si="2823"/>
        <v>0</v>
      </c>
      <c r="DB996" s="1382">
        <f t="shared" si="2823"/>
        <v>0</v>
      </c>
      <c r="DC996" s="1382">
        <f t="shared" si="2823"/>
        <v>0</v>
      </c>
      <c r="DD996" s="1382">
        <f t="shared" si="2823"/>
        <v>0</v>
      </c>
      <c r="DE996" s="1381">
        <f t="shared" si="2823"/>
        <v>0</v>
      </c>
      <c r="DF996" s="1381">
        <f t="shared" si="2823"/>
        <v>500</v>
      </c>
      <c r="DG996" s="1381">
        <f t="shared" si="2823"/>
        <v>700</v>
      </c>
      <c r="DH996" s="1381">
        <f t="shared" si="2823"/>
        <v>1000</v>
      </c>
      <c r="DI996" s="1381">
        <f t="shared" si="2823"/>
        <v>2000</v>
      </c>
      <c r="DJ996" s="1380">
        <f t="shared" si="2823"/>
        <v>3000</v>
      </c>
      <c r="DK996" s="1439">
        <f t="shared" si="2824"/>
        <v>8000</v>
      </c>
      <c r="DL996" s="657">
        <f t="shared" si="2825"/>
        <v>17</v>
      </c>
      <c r="DM996" s="106">
        <f t="shared" si="2826"/>
        <v>17</v>
      </c>
      <c r="DN996" s="106">
        <f t="shared" si="2827"/>
        <v>17</v>
      </c>
      <c r="DO996" s="106">
        <f t="shared" si="2828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407</v>
      </c>
      <c r="B997" s="805">
        <f t="shared" ref="B997:R997" si="2864">SUM(B801,B803)</f>
        <v>0</v>
      </c>
      <c r="C997" s="805">
        <f t="shared" si="2864"/>
        <v>150</v>
      </c>
      <c r="D997" s="805">
        <f t="shared" si="2864"/>
        <v>104</v>
      </c>
      <c r="E997" s="805">
        <f t="shared" si="2864"/>
        <v>0</v>
      </c>
      <c r="F997" s="805">
        <f t="shared" si="2864"/>
        <v>200</v>
      </c>
      <c r="G997" s="805">
        <f t="shared" si="2864"/>
        <v>268</v>
      </c>
      <c r="H997" s="805">
        <f t="shared" si="2864"/>
        <v>156</v>
      </c>
      <c r="I997" s="805">
        <f t="shared" si="2864"/>
        <v>40</v>
      </c>
      <c r="J997" s="805">
        <f t="shared" si="2864"/>
        <v>150</v>
      </c>
      <c r="K997" s="805">
        <f t="shared" si="2864"/>
        <v>0</v>
      </c>
      <c r="L997" s="805">
        <f t="shared" si="2864"/>
        <v>0</v>
      </c>
      <c r="M997" s="805">
        <f t="shared" si="2864"/>
        <v>0</v>
      </c>
      <c r="N997" s="805">
        <f t="shared" si="2864"/>
        <v>0</v>
      </c>
      <c r="O997" s="805">
        <f t="shared" si="2864"/>
        <v>0</v>
      </c>
      <c r="P997" s="805">
        <f t="shared" si="2864"/>
        <v>0</v>
      </c>
      <c r="Q997" s="805">
        <f t="shared" si="2864"/>
        <v>0</v>
      </c>
      <c r="R997" s="805">
        <f t="shared" si="2864"/>
        <v>0</v>
      </c>
      <c r="S997" s="804"/>
      <c r="T997" s="805">
        <f t="shared" ref="T997:AJ997" si="2865">SUM(T801,T803)</f>
        <v>104</v>
      </c>
      <c r="U997" s="805">
        <f t="shared" si="2865"/>
        <v>260</v>
      </c>
      <c r="V997" s="805">
        <f t="shared" si="2865"/>
        <v>30</v>
      </c>
      <c r="W997" s="805">
        <f t="shared" si="2865"/>
        <v>120</v>
      </c>
      <c r="X997" s="805">
        <f t="shared" si="2865"/>
        <v>520</v>
      </c>
      <c r="Y997" s="805">
        <f t="shared" si="2865"/>
        <v>36</v>
      </c>
      <c r="Z997" s="805">
        <f t="shared" si="2865"/>
        <v>122</v>
      </c>
      <c r="AA997" s="805">
        <f t="shared" si="2865"/>
        <v>60</v>
      </c>
      <c r="AB997" s="805">
        <f t="shared" si="2865"/>
        <v>125</v>
      </c>
      <c r="AC997" s="805">
        <f t="shared" si="2865"/>
        <v>0</v>
      </c>
      <c r="AD997" s="805">
        <f t="shared" si="2865"/>
        <v>0</v>
      </c>
      <c r="AE997" s="805">
        <f t="shared" si="2865"/>
        <v>0</v>
      </c>
      <c r="AF997" s="805">
        <f t="shared" si="2865"/>
        <v>0</v>
      </c>
      <c r="AG997" s="805">
        <f t="shared" si="2865"/>
        <v>0</v>
      </c>
      <c r="AH997" s="805">
        <f t="shared" si="2865"/>
        <v>0</v>
      </c>
      <c r="AI997" s="805">
        <f t="shared" si="2865"/>
        <v>0</v>
      </c>
      <c r="AJ997" s="805">
        <f t="shared" si="2865"/>
        <v>0</v>
      </c>
      <c r="AK997" s="804"/>
      <c r="AL997" s="805">
        <f t="shared" ref="AL997:BB997" si="2866">SUM(AL801,AL803)</f>
        <v>100</v>
      </c>
      <c r="AM997" s="805">
        <f t="shared" si="2866"/>
        <v>370</v>
      </c>
      <c r="AN997" s="805">
        <f t="shared" si="2866"/>
        <v>60</v>
      </c>
      <c r="AO997" s="805">
        <f t="shared" si="2866"/>
        <v>144</v>
      </c>
      <c r="AP997" s="805">
        <f t="shared" si="2866"/>
        <v>520</v>
      </c>
      <c r="AQ997" s="805">
        <f t="shared" si="2866"/>
        <v>120</v>
      </c>
      <c r="AR997" s="805">
        <f t="shared" si="2866"/>
        <v>2000</v>
      </c>
      <c r="AS997" s="805">
        <f t="shared" si="2866"/>
        <v>630</v>
      </c>
      <c r="AT997" s="805">
        <f t="shared" si="2866"/>
        <v>1200</v>
      </c>
      <c r="AU997" s="805">
        <f t="shared" si="2866"/>
        <v>0</v>
      </c>
      <c r="AV997" s="805">
        <f t="shared" si="2866"/>
        <v>0</v>
      </c>
      <c r="AW997" s="805">
        <f t="shared" si="2866"/>
        <v>0</v>
      </c>
      <c r="AX997" s="805">
        <f t="shared" si="2866"/>
        <v>0</v>
      </c>
      <c r="AY997" s="805">
        <f t="shared" si="2866"/>
        <v>0</v>
      </c>
      <c r="AZ997" s="805">
        <f t="shared" si="2866"/>
        <v>0</v>
      </c>
      <c r="BA997" s="805">
        <f t="shared" si="2866"/>
        <v>0</v>
      </c>
      <c r="BB997" s="805">
        <f t="shared" si="2866"/>
        <v>0</v>
      </c>
      <c r="BC997" s="804"/>
      <c r="BD997" s="805">
        <f t="shared" ref="BD997:BT997" si="2867">SUM(BD801,BD803)</f>
        <v>600</v>
      </c>
      <c r="BE997" s="805">
        <f t="shared" si="2867"/>
        <v>100</v>
      </c>
      <c r="BF997" s="805">
        <f t="shared" si="2867"/>
        <v>2700</v>
      </c>
      <c r="BG997" s="805">
        <f t="shared" si="2867"/>
        <v>1400</v>
      </c>
      <c r="BH997" s="805">
        <f t="shared" si="2867"/>
        <v>1000</v>
      </c>
      <c r="BI997" s="805">
        <f t="shared" si="2867"/>
        <v>7300</v>
      </c>
      <c r="BJ997" s="805">
        <f t="shared" si="2867"/>
        <v>2000</v>
      </c>
      <c r="BK997" s="805">
        <f t="shared" si="2867"/>
        <v>3600</v>
      </c>
      <c r="BL997" s="805">
        <f t="shared" si="2867"/>
        <v>850</v>
      </c>
      <c r="BM997" s="805">
        <f t="shared" si="2867"/>
        <v>0</v>
      </c>
      <c r="BN997" s="805">
        <f t="shared" si="2867"/>
        <v>0</v>
      </c>
      <c r="BO997" s="805">
        <f t="shared" si="2867"/>
        <v>0</v>
      </c>
      <c r="BP997" s="805">
        <f t="shared" si="2867"/>
        <v>0</v>
      </c>
      <c r="BQ997" s="805">
        <f t="shared" si="2867"/>
        <v>0</v>
      </c>
      <c r="BR997" s="805">
        <f t="shared" si="2867"/>
        <v>0</v>
      </c>
      <c r="BS997" s="805">
        <f t="shared" si="2867"/>
        <v>0</v>
      </c>
      <c r="BT997" s="805">
        <f t="shared" si="2867"/>
        <v>0</v>
      </c>
      <c r="BU997" s="804"/>
      <c r="BV997" s="805">
        <f>SUM(BV803)</f>
        <v>148</v>
      </c>
      <c r="BW997" s="805">
        <f t="shared" ref="BW997:BY997" si="2868">SUM(BW803)</f>
        <v>150</v>
      </c>
      <c r="BX997" s="805">
        <f t="shared" si="2868"/>
        <v>130</v>
      </c>
      <c r="BY997" s="805">
        <f t="shared" si="2868"/>
        <v>1000</v>
      </c>
      <c r="BZ997" s="601">
        <f t="shared" si="2817"/>
        <v>53.333333333333336</v>
      </c>
      <c r="CA997" s="601">
        <f t="shared" si="2818"/>
        <v>57.133333333333333</v>
      </c>
      <c r="CB997" s="601">
        <f t="shared" si="2819"/>
        <v>209.6</v>
      </c>
      <c r="CC997" s="601">
        <f t="shared" si="2820"/>
        <v>816.66666666666663</v>
      </c>
      <c r="CD997" s="1348">
        <f t="shared" si="2821"/>
        <v>0</v>
      </c>
      <c r="CE997" s="1349">
        <f t="shared" si="2821"/>
        <v>0</v>
      </c>
      <c r="CF997" s="1350">
        <f t="shared" si="2821"/>
        <v>0</v>
      </c>
      <c r="CG997" s="1350">
        <f t="shared" si="2821"/>
        <v>0</v>
      </c>
      <c r="CH997" s="1350">
        <f t="shared" si="2821"/>
        <v>0</v>
      </c>
      <c r="CI997" s="1350">
        <f t="shared" si="2821"/>
        <v>0</v>
      </c>
      <c r="CJ997" s="1350">
        <f t="shared" si="2821"/>
        <v>0</v>
      </c>
      <c r="CK997" s="1351">
        <f t="shared" si="2821"/>
        <v>0</v>
      </c>
      <c r="CL997" s="1351">
        <f t="shared" si="2821"/>
        <v>60</v>
      </c>
      <c r="CM997" s="1351">
        <f t="shared" si="2821"/>
        <v>100</v>
      </c>
      <c r="CN997" s="1350">
        <f t="shared" si="2821"/>
        <v>120</v>
      </c>
      <c r="CO997" s="1350">
        <f t="shared" si="2821"/>
        <v>144</v>
      </c>
      <c r="CP997" s="1350">
        <f t="shared" si="2821"/>
        <v>370</v>
      </c>
      <c r="CQ997" s="1350">
        <f t="shared" si="2821"/>
        <v>520</v>
      </c>
      <c r="CR997" s="1350">
        <f t="shared" si="2821"/>
        <v>630</v>
      </c>
      <c r="CS997" s="1349">
        <f t="shared" si="2821"/>
        <v>1200</v>
      </c>
      <c r="CT997" s="1352">
        <f t="shared" si="2822"/>
        <v>2000</v>
      </c>
      <c r="CU997" s="1439">
        <f t="shared" si="2823"/>
        <v>0</v>
      </c>
      <c r="CV997" s="1380">
        <f t="shared" si="2823"/>
        <v>0</v>
      </c>
      <c r="CW997" s="1381">
        <f t="shared" si="2823"/>
        <v>0</v>
      </c>
      <c r="CX997" s="1381">
        <f t="shared" si="2823"/>
        <v>0</v>
      </c>
      <c r="CY997" s="1381">
        <f t="shared" si="2823"/>
        <v>0</v>
      </c>
      <c r="CZ997" s="1381">
        <f t="shared" si="2823"/>
        <v>0</v>
      </c>
      <c r="DA997" s="1381">
        <f t="shared" si="2823"/>
        <v>0</v>
      </c>
      <c r="DB997" s="1382">
        <f t="shared" si="2823"/>
        <v>0</v>
      </c>
      <c r="DC997" s="1382">
        <f t="shared" si="2823"/>
        <v>100</v>
      </c>
      <c r="DD997" s="1382">
        <f t="shared" si="2823"/>
        <v>600</v>
      </c>
      <c r="DE997" s="1381">
        <f t="shared" si="2823"/>
        <v>850</v>
      </c>
      <c r="DF997" s="1381">
        <f t="shared" si="2823"/>
        <v>1000</v>
      </c>
      <c r="DG997" s="1381">
        <f t="shared" si="2823"/>
        <v>1400</v>
      </c>
      <c r="DH997" s="1381">
        <f t="shared" si="2823"/>
        <v>2000</v>
      </c>
      <c r="DI997" s="1381">
        <f t="shared" si="2823"/>
        <v>2700</v>
      </c>
      <c r="DJ997" s="1380">
        <f t="shared" si="2823"/>
        <v>3600</v>
      </c>
      <c r="DK997" s="1439">
        <f t="shared" si="2824"/>
        <v>7300</v>
      </c>
      <c r="DL997" s="657">
        <f t="shared" si="2825"/>
        <v>17</v>
      </c>
      <c r="DM997" s="106">
        <f t="shared" si="2826"/>
        <v>17</v>
      </c>
      <c r="DN997" s="106">
        <f t="shared" si="2827"/>
        <v>17</v>
      </c>
      <c r="DO997" s="106">
        <f t="shared" si="2828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821</v>
      </c>
      <c r="B998" s="805">
        <f t="shared" ref="B998:R998" si="2869">B802</f>
        <v>70</v>
      </c>
      <c r="C998" s="805">
        <f t="shared" si="2869"/>
        <v>200</v>
      </c>
      <c r="D998" s="805">
        <f t="shared" si="2869"/>
        <v>0</v>
      </c>
      <c r="E998" s="805">
        <f t="shared" si="2869"/>
        <v>60</v>
      </c>
      <c r="F998" s="805">
        <f t="shared" si="2869"/>
        <v>120</v>
      </c>
      <c r="G998" s="805">
        <f t="shared" si="2869"/>
        <v>100</v>
      </c>
      <c r="H998" s="805">
        <f t="shared" si="2869"/>
        <v>150</v>
      </c>
      <c r="I998" s="805">
        <f t="shared" si="2869"/>
        <v>60</v>
      </c>
      <c r="J998" s="805">
        <f t="shared" si="2869"/>
        <v>200</v>
      </c>
      <c r="K998" s="805">
        <f t="shared" si="2869"/>
        <v>0</v>
      </c>
      <c r="L998" s="805">
        <f t="shared" si="2869"/>
        <v>0</v>
      </c>
      <c r="M998" s="805">
        <f t="shared" si="2869"/>
        <v>0</v>
      </c>
      <c r="N998" s="805">
        <f t="shared" si="2869"/>
        <v>0</v>
      </c>
      <c r="O998" s="805">
        <f t="shared" si="2869"/>
        <v>0</v>
      </c>
      <c r="P998" s="805">
        <f t="shared" si="2869"/>
        <v>0</v>
      </c>
      <c r="Q998" s="805">
        <f t="shared" si="2869"/>
        <v>0</v>
      </c>
      <c r="R998" s="805">
        <f t="shared" si="2869"/>
        <v>0</v>
      </c>
      <c r="S998" s="804"/>
      <c r="T998" s="805">
        <f t="shared" ref="T998:AJ998" si="2870">T802</f>
        <v>1160</v>
      </c>
      <c r="U998" s="805">
        <f t="shared" si="2870"/>
        <v>0</v>
      </c>
      <c r="V998" s="805">
        <f t="shared" si="2870"/>
        <v>0</v>
      </c>
      <c r="W998" s="805">
        <f t="shared" si="2870"/>
        <v>336</v>
      </c>
      <c r="X998" s="805">
        <f t="shared" si="2870"/>
        <v>1000</v>
      </c>
      <c r="Y998" s="805">
        <f t="shared" si="2870"/>
        <v>300</v>
      </c>
      <c r="Z998" s="805">
        <f t="shared" si="2870"/>
        <v>10</v>
      </c>
      <c r="AA998" s="805">
        <f t="shared" si="2870"/>
        <v>144</v>
      </c>
      <c r="AB998" s="805">
        <f t="shared" si="2870"/>
        <v>288</v>
      </c>
      <c r="AC998" s="805">
        <f t="shared" si="2870"/>
        <v>0</v>
      </c>
      <c r="AD998" s="805">
        <f t="shared" si="2870"/>
        <v>0</v>
      </c>
      <c r="AE998" s="805">
        <f t="shared" si="2870"/>
        <v>0</v>
      </c>
      <c r="AF998" s="805">
        <f t="shared" si="2870"/>
        <v>0</v>
      </c>
      <c r="AG998" s="805">
        <f t="shared" si="2870"/>
        <v>0</v>
      </c>
      <c r="AH998" s="805">
        <f t="shared" si="2870"/>
        <v>0</v>
      </c>
      <c r="AI998" s="805">
        <f t="shared" si="2870"/>
        <v>0</v>
      </c>
      <c r="AJ998" s="805">
        <f t="shared" si="2870"/>
        <v>0</v>
      </c>
      <c r="AK998" s="804"/>
      <c r="AL998" s="805">
        <f t="shared" ref="AL998:BB998" si="2871">AL802</f>
        <v>500</v>
      </c>
      <c r="AM998" s="805">
        <f t="shared" si="2871"/>
        <v>180</v>
      </c>
      <c r="AN998" s="805">
        <f t="shared" si="2871"/>
        <v>1680</v>
      </c>
      <c r="AO998" s="805">
        <f t="shared" si="2871"/>
        <v>1344</v>
      </c>
      <c r="AP998" s="805">
        <f t="shared" si="2871"/>
        <v>500</v>
      </c>
      <c r="AQ998" s="805">
        <f t="shared" si="2871"/>
        <v>960</v>
      </c>
      <c r="AR998" s="805">
        <f t="shared" si="2871"/>
        <v>500</v>
      </c>
      <c r="AS998" s="805">
        <f t="shared" si="2871"/>
        <v>480</v>
      </c>
      <c r="AT998" s="805">
        <f t="shared" si="2871"/>
        <v>400</v>
      </c>
      <c r="AU998" s="805">
        <f t="shared" si="2871"/>
        <v>0</v>
      </c>
      <c r="AV998" s="805">
        <f t="shared" si="2871"/>
        <v>0</v>
      </c>
      <c r="AW998" s="805">
        <f t="shared" si="2871"/>
        <v>0</v>
      </c>
      <c r="AX998" s="805">
        <f t="shared" si="2871"/>
        <v>0</v>
      </c>
      <c r="AY998" s="805">
        <f t="shared" si="2871"/>
        <v>0</v>
      </c>
      <c r="AZ998" s="805">
        <f t="shared" si="2871"/>
        <v>0</v>
      </c>
      <c r="BA998" s="805">
        <f t="shared" si="2871"/>
        <v>0</v>
      </c>
      <c r="BB998" s="805">
        <f t="shared" si="2871"/>
        <v>0</v>
      </c>
      <c r="BC998" s="804"/>
      <c r="BD998" s="805">
        <f t="shared" ref="BD998:BT998" si="2872">BD802</f>
        <v>600</v>
      </c>
      <c r="BE998" s="805">
        <f t="shared" si="2872"/>
        <v>280</v>
      </c>
      <c r="BF998" s="805">
        <f t="shared" si="2872"/>
        <v>3000</v>
      </c>
      <c r="BG998" s="805">
        <f t="shared" si="2872"/>
        <v>2600</v>
      </c>
      <c r="BH998" s="805">
        <f t="shared" si="2872"/>
        <v>900</v>
      </c>
      <c r="BI998" s="805">
        <f t="shared" si="2872"/>
        <v>3500</v>
      </c>
      <c r="BJ998" s="805">
        <f t="shared" si="2872"/>
        <v>5000</v>
      </c>
      <c r="BK998" s="805">
        <f t="shared" si="2872"/>
        <v>3456</v>
      </c>
      <c r="BL998" s="805">
        <f t="shared" si="2872"/>
        <v>360</v>
      </c>
      <c r="BM998" s="805">
        <f t="shared" si="2872"/>
        <v>0</v>
      </c>
      <c r="BN998" s="805">
        <f t="shared" si="2872"/>
        <v>0</v>
      </c>
      <c r="BO998" s="805">
        <f t="shared" si="2872"/>
        <v>0</v>
      </c>
      <c r="BP998" s="805">
        <f t="shared" si="2872"/>
        <v>0</v>
      </c>
      <c r="BQ998" s="805">
        <f t="shared" si="2872"/>
        <v>0</v>
      </c>
      <c r="BR998" s="805">
        <f t="shared" si="2872"/>
        <v>0</v>
      </c>
      <c r="BS998" s="805">
        <f t="shared" si="2872"/>
        <v>0</v>
      </c>
      <c r="BT998" s="805">
        <f t="shared" si="2872"/>
        <v>0</v>
      </c>
      <c r="BU998" s="804"/>
      <c r="BV998" s="805">
        <f>SUM(BV801:BV802)</f>
        <v>350</v>
      </c>
      <c r="BW998" s="805">
        <f t="shared" ref="BW998:BY998" si="2873">SUM(BW801:BW802)</f>
        <v>550</v>
      </c>
      <c r="BX998" s="805">
        <f t="shared" si="2873"/>
        <v>900</v>
      </c>
      <c r="BY998" s="805">
        <f t="shared" si="2873"/>
        <v>4600</v>
      </c>
      <c r="BZ998" s="601">
        <f t="shared" si="2817"/>
        <v>50.666666666666664</v>
      </c>
      <c r="CA998" s="601">
        <f t="shared" si="2818"/>
        <v>138.53333333333333</v>
      </c>
      <c r="CB998" s="601">
        <f t="shared" si="2819"/>
        <v>324.26666666666665</v>
      </c>
      <c r="CC998" s="601">
        <f t="shared" si="2820"/>
        <v>979.73333333333335</v>
      </c>
      <c r="CD998" s="1348">
        <f t="shared" si="2821"/>
        <v>0</v>
      </c>
      <c r="CE998" s="1349">
        <f t="shared" si="2821"/>
        <v>0</v>
      </c>
      <c r="CF998" s="1350">
        <f t="shared" si="2821"/>
        <v>0</v>
      </c>
      <c r="CG998" s="1350">
        <f t="shared" si="2821"/>
        <v>0</v>
      </c>
      <c r="CH998" s="1350">
        <f t="shared" si="2821"/>
        <v>0</v>
      </c>
      <c r="CI998" s="1350">
        <f t="shared" si="2821"/>
        <v>0</v>
      </c>
      <c r="CJ998" s="1350">
        <f t="shared" si="2821"/>
        <v>0</v>
      </c>
      <c r="CK998" s="1351">
        <f t="shared" si="2821"/>
        <v>0</v>
      </c>
      <c r="CL998" s="1351">
        <f t="shared" si="2821"/>
        <v>180</v>
      </c>
      <c r="CM998" s="1351">
        <f t="shared" si="2821"/>
        <v>400</v>
      </c>
      <c r="CN998" s="1350">
        <f t="shared" si="2821"/>
        <v>480</v>
      </c>
      <c r="CO998" s="1350">
        <f t="shared" si="2821"/>
        <v>500</v>
      </c>
      <c r="CP998" s="1350">
        <f t="shared" si="2821"/>
        <v>500</v>
      </c>
      <c r="CQ998" s="1350">
        <f t="shared" si="2821"/>
        <v>500</v>
      </c>
      <c r="CR998" s="1350">
        <f t="shared" si="2821"/>
        <v>960</v>
      </c>
      <c r="CS998" s="1349">
        <f t="shared" si="2821"/>
        <v>1344</v>
      </c>
      <c r="CT998" s="1352">
        <f t="shared" si="2822"/>
        <v>1680</v>
      </c>
      <c r="CU998" s="1439">
        <f t="shared" si="2823"/>
        <v>0</v>
      </c>
      <c r="CV998" s="1380">
        <f t="shared" si="2823"/>
        <v>0</v>
      </c>
      <c r="CW998" s="1381">
        <f t="shared" si="2823"/>
        <v>0</v>
      </c>
      <c r="CX998" s="1381">
        <f t="shared" si="2823"/>
        <v>0</v>
      </c>
      <c r="CY998" s="1381">
        <f t="shared" si="2823"/>
        <v>0</v>
      </c>
      <c r="CZ998" s="1381">
        <f t="shared" si="2823"/>
        <v>0</v>
      </c>
      <c r="DA998" s="1381">
        <f t="shared" si="2823"/>
        <v>0</v>
      </c>
      <c r="DB998" s="1382">
        <f t="shared" si="2823"/>
        <v>0</v>
      </c>
      <c r="DC998" s="1382">
        <f t="shared" si="2823"/>
        <v>280</v>
      </c>
      <c r="DD998" s="1382">
        <f t="shared" si="2823"/>
        <v>360</v>
      </c>
      <c r="DE998" s="1381">
        <f t="shared" si="2823"/>
        <v>600</v>
      </c>
      <c r="DF998" s="1381">
        <f t="shared" si="2823"/>
        <v>900</v>
      </c>
      <c r="DG998" s="1381">
        <f t="shared" si="2823"/>
        <v>2600</v>
      </c>
      <c r="DH998" s="1381">
        <f t="shared" si="2823"/>
        <v>3000</v>
      </c>
      <c r="DI998" s="1381">
        <f t="shared" si="2823"/>
        <v>3456</v>
      </c>
      <c r="DJ998" s="1380">
        <f t="shared" si="2823"/>
        <v>3500</v>
      </c>
      <c r="DK998" s="1439">
        <f t="shared" si="2824"/>
        <v>5000</v>
      </c>
      <c r="DL998" s="657">
        <f t="shared" si="2825"/>
        <v>17</v>
      </c>
      <c r="DM998" s="106">
        <f t="shared" si="2826"/>
        <v>17</v>
      </c>
      <c r="DN998" s="106">
        <f t="shared" si="2827"/>
        <v>17</v>
      </c>
      <c r="DO998" s="106">
        <f t="shared" si="2828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822</v>
      </c>
      <c r="B999" s="805">
        <f t="shared" ref="B999:R999" si="2874">SUM(B804,B807:B809)</f>
        <v>50</v>
      </c>
      <c r="C999" s="805">
        <f t="shared" si="2874"/>
        <v>0</v>
      </c>
      <c r="D999" s="805">
        <f t="shared" si="2874"/>
        <v>0</v>
      </c>
      <c r="E999" s="805">
        <f t="shared" si="2874"/>
        <v>0</v>
      </c>
      <c r="F999" s="805">
        <f t="shared" si="2874"/>
        <v>150</v>
      </c>
      <c r="G999" s="805">
        <f t="shared" si="2874"/>
        <v>0</v>
      </c>
      <c r="H999" s="805">
        <f t="shared" si="2874"/>
        <v>260</v>
      </c>
      <c r="I999" s="805">
        <f t="shared" si="2874"/>
        <v>0</v>
      </c>
      <c r="J999" s="805">
        <f t="shared" si="2874"/>
        <v>100</v>
      </c>
      <c r="K999" s="805">
        <f t="shared" si="2874"/>
        <v>0</v>
      </c>
      <c r="L999" s="805">
        <f t="shared" si="2874"/>
        <v>0</v>
      </c>
      <c r="M999" s="805">
        <f t="shared" si="2874"/>
        <v>0</v>
      </c>
      <c r="N999" s="805">
        <f t="shared" si="2874"/>
        <v>0</v>
      </c>
      <c r="O999" s="805">
        <f t="shared" si="2874"/>
        <v>0</v>
      </c>
      <c r="P999" s="805">
        <f t="shared" si="2874"/>
        <v>0</v>
      </c>
      <c r="Q999" s="805">
        <f t="shared" si="2874"/>
        <v>0</v>
      </c>
      <c r="R999" s="805">
        <f t="shared" si="2874"/>
        <v>0</v>
      </c>
      <c r="S999" s="804"/>
      <c r="T999" s="805">
        <f t="shared" ref="T999:AJ999" si="2875">SUM(T804,T807:T809)</f>
        <v>0</v>
      </c>
      <c r="U999" s="805">
        <f t="shared" si="2875"/>
        <v>365</v>
      </c>
      <c r="V999" s="805">
        <f t="shared" si="2875"/>
        <v>0</v>
      </c>
      <c r="W999" s="805">
        <f t="shared" si="2875"/>
        <v>171</v>
      </c>
      <c r="X999" s="805">
        <f t="shared" si="2875"/>
        <v>60</v>
      </c>
      <c r="Y999" s="805">
        <f t="shared" si="2875"/>
        <v>288</v>
      </c>
      <c r="Z999" s="805">
        <f t="shared" si="2875"/>
        <v>0</v>
      </c>
      <c r="AA999" s="805">
        <f t="shared" si="2875"/>
        <v>112</v>
      </c>
      <c r="AB999" s="805">
        <f t="shared" si="2875"/>
        <v>230</v>
      </c>
      <c r="AC999" s="805">
        <f t="shared" si="2875"/>
        <v>0</v>
      </c>
      <c r="AD999" s="805">
        <f t="shared" si="2875"/>
        <v>0</v>
      </c>
      <c r="AE999" s="805">
        <f t="shared" si="2875"/>
        <v>0</v>
      </c>
      <c r="AF999" s="805">
        <f t="shared" si="2875"/>
        <v>0</v>
      </c>
      <c r="AG999" s="805">
        <f t="shared" si="2875"/>
        <v>0</v>
      </c>
      <c r="AH999" s="805">
        <f t="shared" si="2875"/>
        <v>0</v>
      </c>
      <c r="AI999" s="805">
        <f t="shared" si="2875"/>
        <v>0</v>
      </c>
      <c r="AJ999" s="805">
        <f t="shared" si="2875"/>
        <v>0</v>
      </c>
      <c r="AK999" s="804"/>
      <c r="AL999" s="805">
        <f t="shared" ref="AL999:BB999" si="2876">SUM(AL804,AL807:AL809)</f>
        <v>0</v>
      </c>
      <c r="AM999" s="805">
        <f t="shared" si="2876"/>
        <v>982.5</v>
      </c>
      <c r="AN999" s="805">
        <f t="shared" si="2876"/>
        <v>687</v>
      </c>
      <c r="AO999" s="805">
        <f t="shared" si="2876"/>
        <v>588</v>
      </c>
      <c r="AP999" s="805">
        <f t="shared" si="2876"/>
        <v>500</v>
      </c>
      <c r="AQ999" s="805">
        <f t="shared" si="2876"/>
        <v>3740</v>
      </c>
      <c r="AR999" s="805">
        <f t="shared" si="2876"/>
        <v>0</v>
      </c>
      <c r="AS999" s="805">
        <f t="shared" si="2876"/>
        <v>1056</v>
      </c>
      <c r="AT999" s="805">
        <f t="shared" si="2876"/>
        <v>220</v>
      </c>
      <c r="AU999" s="805">
        <f t="shared" si="2876"/>
        <v>0</v>
      </c>
      <c r="AV999" s="805">
        <f t="shared" si="2876"/>
        <v>0</v>
      </c>
      <c r="AW999" s="805">
        <f t="shared" si="2876"/>
        <v>0</v>
      </c>
      <c r="AX999" s="805">
        <f t="shared" si="2876"/>
        <v>0</v>
      </c>
      <c r="AY999" s="805">
        <f t="shared" si="2876"/>
        <v>0</v>
      </c>
      <c r="AZ999" s="805">
        <f t="shared" si="2876"/>
        <v>0</v>
      </c>
      <c r="BA999" s="805">
        <f t="shared" si="2876"/>
        <v>0</v>
      </c>
      <c r="BB999" s="805">
        <f t="shared" si="2876"/>
        <v>0</v>
      </c>
      <c r="BC999" s="804"/>
      <c r="BD999" s="805">
        <f t="shared" ref="BD999:BT999" si="2877">SUM(BD804,BD807:BD809)</f>
        <v>4520</v>
      </c>
      <c r="BE999" s="805">
        <f t="shared" si="2877"/>
        <v>0</v>
      </c>
      <c r="BF999" s="805">
        <f t="shared" si="2877"/>
        <v>3240</v>
      </c>
      <c r="BG999" s="805">
        <f t="shared" si="2877"/>
        <v>3000</v>
      </c>
      <c r="BH999" s="805">
        <f t="shared" si="2877"/>
        <v>0</v>
      </c>
      <c r="BI999" s="805">
        <f t="shared" si="2877"/>
        <v>2860</v>
      </c>
      <c r="BJ999" s="805">
        <f t="shared" si="2877"/>
        <v>0</v>
      </c>
      <c r="BK999" s="805">
        <f t="shared" si="2877"/>
        <v>1500</v>
      </c>
      <c r="BL999" s="805">
        <f t="shared" si="2877"/>
        <v>600</v>
      </c>
      <c r="BM999" s="805">
        <f t="shared" si="2877"/>
        <v>0</v>
      </c>
      <c r="BN999" s="805">
        <f t="shared" si="2877"/>
        <v>0</v>
      </c>
      <c r="BO999" s="805">
        <f t="shared" si="2877"/>
        <v>0</v>
      </c>
      <c r="BP999" s="805">
        <f t="shared" si="2877"/>
        <v>0</v>
      </c>
      <c r="BQ999" s="805">
        <f t="shared" si="2877"/>
        <v>0</v>
      </c>
      <c r="BR999" s="805">
        <f t="shared" si="2877"/>
        <v>0</v>
      </c>
      <c r="BS999" s="805">
        <f t="shared" si="2877"/>
        <v>0</v>
      </c>
      <c r="BT999" s="805">
        <f t="shared" si="2877"/>
        <v>0</v>
      </c>
      <c r="BU999" s="804"/>
      <c r="BV999" s="805">
        <f>SUM(BV795,BV804)</f>
        <v>150</v>
      </c>
      <c r="BW999" s="805">
        <f t="shared" ref="BW999:BY999" si="2878">SUM(BW795,BW804)</f>
        <v>300</v>
      </c>
      <c r="BX999" s="805">
        <f t="shared" si="2878"/>
        <v>5000</v>
      </c>
      <c r="BY999" s="805">
        <f t="shared" si="2878"/>
        <v>18000</v>
      </c>
      <c r="BZ999" s="601">
        <f t="shared" si="2817"/>
        <v>20</v>
      </c>
      <c r="CA999" s="601">
        <f t="shared" si="2818"/>
        <v>57.4</v>
      </c>
      <c r="CB999" s="601">
        <f t="shared" si="2819"/>
        <v>268.89999999999998</v>
      </c>
      <c r="CC999" s="601">
        <f t="shared" si="2820"/>
        <v>746.66666666666663</v>
      </c>
      <c r="CD999" s="1348">
        <f t="shared" si="2821"/>
        <v>0</v>
      </c>
      <c r="CE999" s="1349">
        <f t="shared" si="2821"/>
        <v>0</v>
      </c>
      <c r="CF999" s="1350">
        <f t="shared" si="2821"/>
        <v>0</v>
      </c>
      <c r="CG999" s="1350">
        <f t="shared" si="2821"/>
        <v>0</v>
      </c>
      <c r="CH999" s="1350">
        <f t="shared" si="2821"/>
        <v>0</v>
      </c>
      <c r="CI999" s="1350">
        <f t="shared" si="2821"/>
        <v>0</v>
      </c>
      <c r="CJ999" s="1350">
        <f t="shared" si="2821"/>
        <v>0</v>
      </c>
      <c r="CK999" s="1351">
        <f t="shared" si="2821"/>
        <v>0</v>
      </c>
      <c r="CL999" s="1351">
        <f t="shared" si="2821"/>
        <v>0</v>
      </c>
      <c r="CM999" s="1351">
        <f t="shared" si="2821"/>
        <v>0</v>
      </c>
      <c r="CN999" s="1350">
        <f t="shared" si="2821"/>
        <v>220</v>
      </c>
      <c r="CO999" s="1350">
        <f t="shared" si="2821"/>
        <v>500</v>
      </c>
      <c r="CP999" s="1350">
        <f t="shared" si="2821"/>
        <v>588</v>
      </c>
      <c r="CQ999" s="1350">
        <f t="shared" si="2821"/>
        <v>687</v>
      </c>
      <c r="CR999" s="1350">
        <f t="shared" si="2821"/>
        <v>982.5</v>
      </c>
      <c r="CS999" s="1349">
        <f t="shared" si="2821"/>
        <v>1056</v>
      </c>
      <c r="CT999" s="1352">
        <f t="shared" si="2822"/>
        <v>3740</v>
      </c>
      <c r="CU999" s="1439">
        <f t="shared" si="2823"/>
        <v>0</v>
      </c>
      <c r="CV999" s="1380">
        <f t="shared" si="2823"/>
        <v>0</v>
      </c>
      <c r="CW999" s="1381">
        <f t="shared" si="2823"/>
        <v>0</v>
      </c>
      <c r="CX999" s="1381">
        <f t="shared" si="2823"/>
        <v>0</v>
      </c>
      <c r="CY999" s="1381">
        <f t="shared" si="2823"/>
        <v>0</v>
      </c>
      <c r="CZ999" s="1381">
        <f t="shared" si="2823"/>
        <v>0</v>
      </c>
      <c r="DA999" s="1381">
        <f t="shared" si="2823"/>
        <v>0</v>
      </c>
      <c r="DB999" s="1382">
        <f t="shared" si="2823"/>
        <v>0</v>
      </c>
      <c r="DC999" s="1382">
        <f t="shared" si="2823"/>
        <v>0</v>
      </c>
      <c r="DD999" s="1382">
        <f t="shared" si="2823"/>
        <v>0</v>
      </c>
      <c r="DE999" s="1381">
        <f t="shared" si="2823"/>
        <v>0</v>
      </c>
      <c r="DF999" s="1381">
        <f t="shared" si="2823"/>
        <v>600</v>
      </c>
      <c r="DG999" s="1381">
        <f t="shared" si="2823"/>
        <v>1500</v>
      </c>
      <c r="DH999" s="1381">
        <f t="shared" si="2823"/>
        <v>2860</v>
      </c>
      <c r="DI999" s="1381">
        <f t="shared" si="2823"/>
        <v>3000</v>
      </c>
      <c r="DJ999" s="1380">
        <f t="shared" si="2823"/>
        <v>3240</v>
      </c>
      <c r="DK999" s="1439">
        <f t="shared" si="2824"/>
        <v>4520</v>
      </c>
      <c r="DL999" s="657">
        <f t="shared" si="2825"/>
        <v>17</v>
      </c>
      <c r="DM999" s="106">
        <f t="shared" si="2826"/>
        <v>17</v>
      </c>
      <c r="DN999" s="106">
        <f t="shared" si="2827"/>
        <v>17</v>
      </c>
      <c r="DO999" s="106">
        <f t="shared" si="2828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707</v>
      </c>
      <c r="B1000" s="805">
        <f>SUM(B806)</f>
        <v>0</v>
      </c>
      <c r="C1000" s="805">
        <f t="shared" ref="C1000:R1000" si="2879">SUM(C806)</f>
        <v>0</v>
      </c>
      <c r="D1000" s="805">
        <f t="shared" si="2879"/>
        <v>0</v>
      </c>
      <c r="E1000" s="805">
        <f t="shared" si="2879"/>
        <v>0</v>
      </c>
      <c r="F1000" s="805">
        <f t="shared" si="2879"/>
        <v>0</v>
      </c>
      <c r="G1000" s="805">
        <f t="shared" si="2879"/>
        <v>0</v>
      </c>
      <c r="H1000" s="805">
        <f t="shared" si="2879"/>
        <v>0</v>
      </c>
      <c r="I1000" s="805">
        <f t="shared" si="2879"/>
        <v>0</v>
      </c>
      <c r="J1000" s="805">
        <f t="shared" si="2879"/>
        <v>0</v>
      </c>
      <c r="K1000" s="805">
        <f t="shared" si="2879"/>
        <v>0</v>
      </c>
      <c r="L1000" s="805">
        <f t="shared" si="2879"/>
        <v>0</v>
      </c>
      <c r="M1000" s="805">
        <f t="shared" si="2879"/>
        <v>0</v>
      </c>
      <c r="N1000" s="805">
        <f t="shared" si="2879"/>
        <v>0</v>
      </c>
      <c r="O1000" s="805">
        <f t="shared" si="2879"/>
        <v>0</v>
      </c>
      <c r="P1000" s="805">
        <f t="shared" si="2879"/>
        <v>0</v>
      </c>
      <c r="Q1000" s="805">
        <f t="shared" si="2879"/>
        <v>0</v>
      </c>
      <c r="R1000" s="805">
        <f t="shared" si="2879"/>
        <v>0</v>
      </c>
      <c r="S1000" s="804"/>
      <c r="T1000" s="805">
        <f>SUM(T806)</f>
        <v>0</v>
      </c>
      <c r="U1000" s="805">
        <f t="shared" ref="U1000:AJ1000" si="2880">SUM(U806)</f>
        <v>0</v>
      </c>
      <c r="V1000" s="805">
        <f t="shared" si="2880"/>
        <v>0</v>
      </c>
      <c r="W1000" s="805">
        <f t="shared" si="2880"/>
        <v>0</v>
      </c>
      <c r="X1000" s="805">
        <f t="shared" si="2880"/>
        <v>0</v>
      </c>
      <c r="Y1000" s="805">
        <f t="shared" si="2880"/>
        <v>0</v>
      </c>
      <c r="Z1000" s="805">
        <f t="shared" si="2880"/>
        <v>0</v>
      </c>
      <c r="AA1000" s="805">
        <f t="shared" si="2880"/>
        <v>0</v>
      </c>
      <c r="AB1000" s="805">
        <f t="shared" si="2880"/>
        <v>0</v>
      </c>
      <c r="AC1000" s="805">
        <f t="shared" si="2880"/>
        <v>0</v>
      </c>
      <c r="AD1000" s="805">
        <f t="shared" si="2880"/>
        <v>0</v>
      </c>
      <c r="AE1000" s="805">
        <f t="shared" si="2880"/>
        <v>0</v>
      </c>
      <c r="AF1000" s="805">
        <f t="shared" si="2880"/>
        <v>0</v>
      </c>
      <c r="AG1000" s="805">
        <f t="shared" si="2880"/>
        <v>0</v>
      </c>
      <c r="AH1000" s="805">
        <f t="shared" si="2880"/>
        <v>0</v>
      </c>
      <c r="AI1000" s="805">
        <f t="shared" si="2880"/>
        <v>0</v>
      </c>
      <c r="AJ1000" s="805">
        <f t="shared" si="2880"/>
        <v>0</v>
      </c>
      <c r="AK1000" s="804"/>
      <c r="AL1000" s="805">
        <f>SUM(AL806)</f>
        <v>0</v>
      </c>
      <c r="AM1000" s="805">
        <f t="shared" ref="AM1000:BB1000" si="2881">SUM(AM806)</f>
        <v>0</v>
      </c>
      <c r="AN1000" s="805">
        <f t="shared" si="2881"/>
        <v>0</v>
      </c>
      <c r="AO1000" s="805">
        <f t="shared" si="2881"/>
        <v>0</v>
      </c>
      <c r="AP1000" s="805">
        <f t="shared" si="2881"/>
        <v>0</v>
      </c>
      <c r="AQ1000" s="805">
        <f t="shared" si="2881"/>
        <v>0</v>
      </c>
      <c r="AR1000" s="805">
        <f t="shared" si="2881"/>
        <v>0</v>
      </c>
      <c r="AS1000" s="805">
        <f t="shared" si="2881"/>
        <v>0</v>
      </c>
      <c r="AT1000" s="805">
        <f t="shared" si="2881"/>
        <v>0</v>
      </c>
      <c r="AU1000" s="805">
        <f t="shared" si="2881"/>
        <v>0</v>
      </c>
      <c r="AV1000" s="805">
        <f t="shared" si="2881"/>
        <v>0</v>
      </c>
      <c r="AW1000" s="805">
        <f t="shared" si="2881"/>
        <v>0</v>
      </c>
      <c r="AX1000" s="805">
        <f t="shared" si="2881"/>
        <v>0</v>
      </c>
      <c r="AY1000" s="805">
        <f t="shared" si="2881"/>
        <v>0</v>
      </c>
      <c r="AZ1000" s="805">
        <f t="shared" si="2881"/>
        <v>0</v>
      </c>
      <c r="BA1000" s="805">
        <f t="shared" si="2881"/>
        <v>0</v>
      </c>
      <c r="BB1000" s="805">
        <f t="shared" si="2881"/>
        <v>0</v>
      </c>
      <c r="BC1000" s="804"/>
      <c r="BD1000" s="805">
        <f>SUM(BD806)</f>
        <v>0</v>
      </c>
      <c r="BE1000" s="805">
        <f t="shared" ref="BE1000:BT1000" si="2882">SUM(BE806)</f>
        <v>0</v>
      </c>
      <c r="BF1000" s="805">
        <f t="shared" si="2882"/>
        <v>0</v>
      </c>
      <c r="BG1000" s="805">
        <f t="shared" si="2882"/>
        <v>0</v>
      </c>
      <c r="BH1000" s="805">
        <f t="shared" si="2882"/>
        <v>0</v>
      </c>
      <c r="BI1000" s="805">
        <f t="shared" si="2882"/>
        <v>0</v>
      </c>
      <c r="BJ1000" s="805">
        <f t="shared" si="2882"/>
        <v>0</v>
      </c>
      <c r="BK1000" s="805">
        <f t="shared" si="2882"/>
        <v>0</v>
      </c>
      <c r="BL1000" s="805">
        <f t="shared" si="2882"/>
        <v>0</v>
      </c>
      <c r="BM1000" s="805">
        <f t="shared" si="2882"/>
        <v>0</v>
      </c>
      <c r="BN1000" s="805">
        <f t="shared" si="2882"/>
        <v>0</v>
      </c>
      <c r="BO1000" s="805">
        <f t="shared" si="2882"/>
        <v>0</v>
      </c>
      <c r="BP1000" s="805">
        <f t="shared" si="2882"/>
        <v>0</v>
      </c>
      <c r="BQ1000" s="805">
        <f t="shared" si="2882"/>
        <v>0</v>
      </c>
      <c r="BR1000" s="805">
        <f t="shared" si="2882"/>
        <v>0</v>
      </c>
      <c r="BS1000" s="805">
        <f t="shared" si="2882"/>
        <v>0</v>
      </c>
      <c r="BT1000" s="805">
        <f t="shared" si="2882"/>
        <v>0</v>
      </c>
      <c r="BU1000" s="804"/>
      <c r="BV1000" s="805">
        <f t="shared" ref="BV1000:BY1001" si="2883">SUM(BV806)</f>
        <v>0</v>
      </c>
      <c r="BW1000" s="805">
        <f t="shared" si="2883"/>
        <v>0</v>
      </c>
      <c r="BX1000" s="805">
        <f t="shared" si="2883"/>
        <v>0</v>
      </c>
      <c r="BY1000" s="805">
        <f t="shared" si="2883"/>
        <v>0</v>
      </c>
      <c r="BZ1000" s="601">
        <f t="shared" si="2817"/>
        <v>0</v>
      </c>
      <c r="CA1000" s="601">
        <f t="shared" si="2818"/>
        <v>0</v>
      </c>
      <c r="CB1000" s="601">
        <f t="shared" si="2819"/>
        <v>0</v>
      </c>
      <c r="CC1000" s="601">
        <f t="shared" si="2820"/>
        <v>0</v>
      </c>
      <c r="CD1000" s="1348">
        <f t="shared" si="2821"/>
        <v>0</v>
      </c>
      <c r="CE1000" s="1349">
        <f t="shared" si="2821"/>
        <v>0</v>
      </c>
      <c r="CF1000" s="1350">
        <f t="shared" si="2821"/>
        <v>0</v>
      </c>
      <c r="CG1000" s="1350">
        <f t="shared" si="2821"/>
        <v>0</v>
      </c>
      <c r="CH1000" s="1350">
        <f t="shared" si="2821"/>
        <v>0</v>
      </c>
      <c r="CI1000" s="1350">
        <f t="shared" si="2821"/>
        <v>0</v>
      </c>
      <c r="CJ1000" s="1350">
        <f t="shared" si="2821"/>
        <v>0</v>
      </c>
      <c r="CK1000" s="1351">
        <f t="shared" si="2821"/>
        <v>0</v>
      </c>
      <c r="CL1000" s="1351">
        <f t="shared" si="2821"/>
        <v>0</v>
      </c>
      <c r="CM1000" s="1351">
        <f t="shared" si="2821"/>
        <v>0</v>
      </c>
      <c r="CN1000" s="1350">
        <f t="shared" si="2821"/>
        <v>0</v>
      </c>
      <c r="CO1000" s="1350">
        <f t="shared" si="2821"/>
        <v>0</v>
      </c>
      <c r="CP1000" s="1350">
        <f t="shared" si="2821"/>
        <v>0</v>
      </c>
      <c r="CQ1000" s="1350">
        <f t="shared" si="2821"/>
        <v>0</v>
      </c>
      <c r="CR1000" s="1350">
        <f t="shared" si="2821"/>
        <v>0</v>
      </c>
      <c r="CS1000" s="1349">
        <f t="shared" si="2821"/>
        <v>0</v>
      </c>
      <c r="CT1000" s="1352">
        <f t="shared" si="2822"/>
        <v>0</v>
      </c>
      <c r="CU1000" s="1439">
        <f t="shared" si="2823"/>
        <v>0</v>
      </c>
      <c r="CV1000" s="1380">
        <f t="shared" si="2823"/>
        <v>0</v>
      </c>
      <c r="CW1000" s="1381">
        <f t="shared" si="2823"/>
        <v>0</v>
      </c>
      <c r="CX1000" s="1381">
        <f t="shared" si="2823"/>
        <v>0</v>
      </c>
      <c r="CY1000" s="1381">
        <f t="shared" si="2823"/>
        <v>0</v>
      </c>
      <c r="CZ1000" s="1381">
        <f t="shared" si="2823"/>
        <v>0</v>
      </c>
      <c r="DA1000" s="1381">
        <f t="shared" si="2823"/>
        <v>0</v>
      </c>
      <c r="DB1000" s="1382">
        <f t="shared" si="2823"/>
        <v>0</v>
      </c>
      <c r="DC1000" s="1382">
        <f t="shared" si="2823"/>
        <v>0</v>
      </c>
      <c r="DD1000" s="1382">
        <f t="shared" si="2823"/>
        <v>0</v>
      </c>
      <c r="DE1000" s="1381">
        <f t="shared" si="2823"/>
        <v>0</v>
      </c>
      <c r="DF1000" s="1381">
        <f t="shared" si="2823"/>
        <v>0</v>
      </c>
      <c r="DG1000" s="1381">
        <f t="shared" si="2823"/>
        <v>0</v>
      </c>
      <c r="DH1000" s="1381">
        <f t="shared" si="2823"/>
        <v>0</v>
      </c>
      <c r="DI1000" s="1381">
        <f t="shared" si="2823"/>
        <v>0</v>
      </c>
      <c r="DJ1000" s="1380">
        <f t="shared" si="2823"/>
        <v>0</v>
      </c>
      <c r="DK1000" s="1439">
        <f t="shared" si="2824"/>
        <v>0</v>
      </c>
      <c r="DL1000" s="657">
        <f t="shared" si="2825"/>
        <v>17</v>
      </c>
      <c r="DM1000" s="106">
        <f t="shared" si="2826"/>
        <v>17</v>
      </c>
      <c r="DN1000" s="106">
        <f t="shared" si="2827"/>
        <v>17</v>
      </c>
      <c r="DO1000" s="106">
        <f t="shared" si="2828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708</v>
      </c>
      <c r="B1001" s="805">
        <f>SUM(B807)</f>
        <v>0</v>
      </c>
      <c r="C1001" s="805">
        <f t="shared" ref="C1001:R1001" si="2884">SUM(C807)</f>
        <v>0</v>
      </c>
      <c r="D1001" s="805">
        <f t="shared" si="2884"/>
        <v>0</v>
      </c>
      <c r="E1001" s="805">
        <f t="shared" si="2884"/>
        <v>0</v>
      </c>
      <c r="F1001" s="805">
        <f t="shared" si="2884"/>
        <v>0</v>
      </c>
      <c r="G1001" s="805">
        <f t="shared" si="2884"/>
        <v>0</v>
      </c>
      <c r="H1001" s="805">
        <f t="shared" si="2884"/>
        <v>0</v>
      </c>
      <c r="I1001" s="805">
        <f t="shared" si="2884"/>
        <v>0</v>
      </c>
      <c r="J1001" s="805">
        <f t="shared" si="2884"/>
        <v>0</v>
      </c>
      <c r="K1001" s="805">
        <f t="shared" si="2884"/>
        <v>0</v>
      </c>
      <c r="L1001" s="805">
        <f t="shared" si="2884"/>
        <v>0</v>
      </c>
      <c r="M1001" s="805">
        <f t="shared" si="2884"/>
        <v>0</v>
      </c>
      <c r="N1001" s="805">
        <f t="shared" si="2884"/>
        <v>0</v>
      </c>
      <c r="O1001" s="805">
        <f t="shared" si="2884"/>
        <v>0</v>
      </c>
      <c r="P1001" s="805">
        <f t="shared" si="2884"/>
        <v>0</v>
      </c>
      <c r="Q1001" s="805">
        <f t="shared" si="2884"/>
        <v>0</v>
      </c>
      <c r="R1001" s="805">
        <f t="shared" si="2884"/>
        <v>0</v>
      </c>
      <c r="S1001" s="804"/>
      <c r="T1001" s="805">
        <f>SUM(T807)</f>
        <v>0</v>
      </c>
      <c r="U1001" s="805">
        <f t="shared" ref="U1001:AJ1001" si="2885">SUM(U807)</f>
        <v>0</v>
      </c>
      <c r="V1001" s="805">
        <f t="shared" si="2885"/>
        <v>0</v>
      </c>
      <c r="W1001" s="805">
        <f t="shared" si="2885"/>
        <v>0</v>
      </c>
      <c r="X1001" s="805">
        <f t="shared" si="2885"/>
        <v>0</v>
      </c>
      <c r="Y1001" s="805">
        <f t="shared" si="2885"/>
        <v>0</v>
      </c>
      <c r="Z1001" s="805">
        <f t="shared" si="2885"/>
        <v>0</v>
      </c>
      <c r="AA1001" s="805">
        <f t="shared" si="2885"/>
        <v>0</v>
      </c>
      <c r="AB1001" s="805">
        <f t="shared" si="2885"/>
        <v>0</v>
      </c>
      <c r="AC1001" s="805">
        <f t="shared" si="2885"/>
        <v>0</v>
      </c>
      <c r="AD1001" s="805">
        <f t="shared" si="2885"/>
        <v>0</v>
      </c>
      <c r="AE1001" s="805">
        <f t="shared" si="2885"/>
        <v>0</v>
      </c>
      <c r="AF1001" s="805">
        <f t="shared" si="2885"/>
        <v>0</v>
      </c>
      <c r="AG1001" s="805">
        <f t="shared" si="2885"/>
        <v>0</v>
      </c>
      <c r="AH1001" s="805">
        <f t="shared" si="2885"/>
        <v>0</v>
      </c>
      <c r="AI1001" s="805">
        <f t="shared" si="2885"/>
        <v>0</v>
      </c>
      <c r="AJ1001" s="805">
        <f t="shared" si="2885"/>
        <v>0</v>
      </c>
      <c r="AK1001" s="804"/>
      <c r="AL1001" s="805">
        <f>SUM(AL807)</f>
        <v>0</v>
      </c>
      <c r="AM1001" s="805">
        <f t="shared" ref="AM1001:BB1001" si="2886">SUM(AM807)</f>
        <v>0</v>
      </c>
      <c r="AN1001" s="805">
        <f t="shared" si="2886"/>
        <v>0</v>
      </c>
      <c r="AO1001" s="805">
        <f t="shared" si="2886"/>
        <v>0</v>
      </c>
      <c r="AP1001" s="805">
        <f t="shared" si="2886"/>
        <v>0</v>
      </c>
      <c r="AQ1001" s="805">
        <f t="shared" si="2886"/>
        <v>0</v>
      </c>
      <c r="AR1001" s="805">
        <f t="shared" si="2886"/>
        <v>0</v>
      </c>
      <c r="AS1001" s="805">
        <f t="shared" si="2886"/>
        <v>0</v>
      </c>
      <c r="AT1001" s="805">
        <f t="shared" si="2886"/>
        <v>0</v>
      </c>
      <c r="AU1001" s="805">
        <f t="shared" si="2886"/>
        <v>0</v>
      </c>
      <c r="AV1001" s="805">
        <f t="shared" si="2886"/>
        <v>0</v>
      </c>
      <c r="AW1001" s="805">
        <f t="shared" si="2886"/>
        <v>0</v>
      </c>
      <c r="AX1001" s="805">
        <f t="shared" si="2886"/>
        <v>0</v>
      </c>
      <c r="AY1001" s="805">
        <f t="shared" si="2886"/>
        <v>0</v>
      </c>
      <c r="AZ1001" s="805">
        <f t="shared" si="2886"/>
        <v>0</v>
      </c>
      <c r="BA1001" s="805">
        <f t="shared" si="2886"/>
        <v>0</v>
      </c>
      <c r="BB1001" s="805">
        <f t="shared" si="2886"/>
        <v>0</v>
      </c>
      <c r="BC1001" s="804"/>
      <c r="BD1001" s="805">
        <f>SUM(BD807)</f>
        <v>0</v>
      </c>
      <c r="BE1001" s="805">
        <f t="shared" ref="BE1001:BT1001" si="2887">SUM(BE807)</f>
        <v>0</v>
      </c>
      <c r="BF1001" s="805">
        <f t="shared" si="2887"/>
        <v>0</v>
      </c>
      <c r="BG1001" s="805">
        <f t="shared" si="2887"/>
        <v>0</v>
      </c>
      <c r="BH1001" s="805">
        <f t="shared" si="2887"/>
        <v>0</v>
      </c>
      <c r="BI1001" s="805">
        <f t="shared" si="2887"/>
        <v>0</v>
      </c>
      <c r="BJ1001" s="805">
        <f t="shared" si="2887"/>
        <v>0</v>
      </c>
      <c r="BK1001" s="805">
        <f t="shared" si="2887"/>
        <v>0</v>
      </c>
      <c r="BL1001" s="805">
        <f t="shared" si="2887"/>
        <v>0</v>
      </c>
      <c r="BM1001" s="805">
        <f t="shared" si="2887"/>
        <v>0</v>
      </c>
      <c r="BN1001" s="805">
        <f t="shared" si="2887"/>
        <v>0</v>
      </c>
      <c r="BO1001" s="805">
        <f t="shared" si="2887"/>
        <v>0</v>
      </c>
      <c r="BP1001" s="805">
        <f t="shared" si="2887"/>
        <v>0</v>
      </c>
      <c r="BQ1001" s="805">
        <f t="shared" si="2887"/>
        <v>0</v>
      </c>
      <c r="BR1001" s="805">
        <f t="shared" si="2887"/>
        <v>0</v>
      </c>
      <c r="BS1001" s="805">
        <f t="shared" si="2887"/>
        <v>0</v>
      </c>
      <c r="BT1001" s="805">
        <f t="shared" si="2887"/>
        <v>0</v>
      </c>
      <c r="BU1001" s="804"/>
      <c r="BV1001" s="805">
        <f t="shared" si="2883"/>
        <v>0</v>
      </c>
      <c r="BW1001" s="805">
        <f t="shared" si="2883"/>
        <v>0</v>
      </c>
      <c r="BX1001" s="805">
        <f t="shared" si="2883"/>
        <v>0</v>
      </c>
      <c r="BY1001" s="805">
        <f t="shared" si="2883"/>
        <v>0</v>
      </c>
      <c r="BZ1001" s="601">
        <f t="shared" si="2817"/>
        <v>0</v>
      </c>
      <c r="CA1001" s="601">
        <f t="shared" si="2818"/>
        <v>0</v>
      </c>
      <c r="CB1001" s="601">
        <f t="shared" si="2819"/>
        <v>0</v>
      </c>
      <c r="CC1001" s="601">
        <f t="shared" si="2820"/>
        <v>0</v>
      </c>
      <c r="CD1001" s="1348">
        <f t="shared" si="2821"/>
        <v>0</v>
      </c>
      <c r="CE1001" s="1349">
        <f t="shared" si="2821"/>
        <v>0</v>
      </c>
      <c r="CF1001" s="1350">
        <f t="shared" si="2821"/>
        <v>0</v>
      </c>
      <c r="CG1001" s="1350">
        <f t="shared" si="2821"/>
        <v>0</v>
      </c>
      <c r="CH1001" s="1350">
        <f t="shared" si="2821"/>
        <v>0</v>
      </c>
      <c r="CI1001" s="1350">
        <f t="shared" si="2821"/>
        <v>0</v>
      </c>
      <c r="CJ1001" s="1350">
        <f t="shared" si="2821"/>
        <v>0</v>
      </c>
      <c r="CK1001" s="1351">
        <f t="shared" si="2821"/>
        <v>0</v>
      </c>
      <c r="CL1001" s="1351">
        <f t="shared" si="2821"/>
        <v>0</v>
      </c>
      <c r="CM1001" s="1351">
        <f t="shared" si="2821"/>
        <v>0</v>
      </c>
      <c r="CN1001" s="1350">
        <f t="shared" si="2821"/>
        <v>0</v>
      </c>
      <c r="CO1001" s="1350">
        <f t="shared" si="2821"/>
        <v>0</v>
      </c>
      <c r="CP1001" s="1350">
        <f t="shared" si="2821"/>
        <v>0</v>
      </c>
      <c r="CQ1001" s="1350">
        <f t="shared" si="2821"/>
        <v>0</v>
      </c>
      <c r="CR1001" s="1350">
        <f t="shared" si="2821"/>
        <v>0</v>
      </c>
      <c r="CS1001" s="1349">
        <f t="shared" si="2821"/>
        <v>0</v>
      </c>
      <c r="CT1001" s="1352">
        <f t="shared" si="2822"/>
        <v>0</v>
      </c>
      <c r="CU1001" s="1439">
        <f t="shared" si="2823"/>
        <v>0</v>
      </c>
      <c r="CV1001" s="1380">
        <f t="shared" si="2823"/>
        <v>0</v>
      </c>
      <c r="CW1001" s="1381">
        <f t="shared" si="2823"/>
        <v>0</v>
      </c>
      <c r="CX1001" s="1381">
        <f t="shared" si="2823"/>
        <v>0</v>
      </c>
      <c r="CY1001" s="1381">
        <f t="shared" si="2823"/>
        <v>0</v>
      </c>
      <c r="CZ1001" s="1381">
        <f t="shared" si="2823"/>
        <v>0</v>
      </c>
      <c r="DA1001" s="1381">
        <f t="shared" si="2823"/>
        <v>0</v>
      </c>
      <c r="DB1001" s="1382">
        <f t="shared" si="2823"/>
        <v>0</v>
      </c>
      <c r="DC1001" s="1382">
        <f t="shared" si="2823"/>
        <v>0</v>
      </c>
      <c r="DD1001" s="1382">
        <f t="shared" si="2823"/>
        <v>0</v>
      </c>
      <c r="DE1001" s="1381">
        <f t="shared" si="2823"/>
        <v>0</v>
      </c>
      <c r="DF1001" s="1381">
        <f t="shared" si="2823"/>
        <v>0</v>
      </c>
      <c r="DG1001" s="1381">
        <f t="shared" si="2823"/>
        <v>0</v>
      </c>
      <c r="DH1001" s="1381">
        <f t="shared" si="2823"/>
        <v>0</v>
      </c>
      <c r="DI1001" s="1381">
        <f t="shared" si="2823"/>
        <v>0</v>
      </c>
      <c r="DJ1001" s="1380">
        <f t="shared" si="2823"/>
        <v>0</v>
      </c>
      <c r="DK1001" s="1439">
        <f t="shared" si="2824"/>
        <v>0</v>
      </c>
      <c r="DL1001" s="657">
        <f t="shared" si="2825"/>
        <v>17</v>
      </c>
      <c r="DM1001" s="106">
        <f t="shared" si="2826"/>
        <v>17</v>
      </c>
      <c r="DN1001" s="106">
        <f t="shared" si="2827"/>
        <v>17</v>
      </c>
      <c r="DO1001" s="106">
        <f t="shared" si="2828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409</v>
      </c>
      <c r="B1002" s="805">
        <f t="shared" ref="B1002:R1002" si="2888">B985-SUM(B988:B999)</f>
        <v>118.98000000000002</v>
      </c>
      <c r="C1002" s="805">
        <f t="shared" si="2888"/>
        <v>530.31999999999971</v>
      </c>
      <c r="D1002" s="805">
        <f t="shared" si="2888"/>
        <v>51.072799999999916</v>
      </c>
      <c r="E1002" s="805">
        <f t="shared" si="2888"/>
        <v>343</v>
      </c>
      <c r="F1002" s="805">
        <f t="shared" si="2888"/>
        <v>188.7199999999998</v>
      </c>
      <c r="G1002" s="805">
        <f t="shared" si="2888"/>
        <v>1828</v>
      </c>
      <c r="H1002" s="805">
        <f t="shared" si="2888"/>
        <v>268</v>
      </c>
      <c r="I1002" s="805">
        <f t="shared" si="2888"/>
        <v>596.07299999999987</v>
      </c>
      <c r="J1002" s="805">
        <f t="shared" si="2888"/>
        <v>65.046000000000049</v>
      </c>
      <c r="K1002" s="805">
        <f t="shared" si="2888"/>
        <v>0</v>
      </c>
      <c r="L1002" s="805">
        <f t="shared" si="2888"/>
        <v>0</v>
      </c>
      <c r="M1002" s="805">
        <f t="shared" si="2888"/>
        <v>0</v>
      </c>
      <c r="N1002" s="805">
        <f t="shared" si="2888"/>
        <v>0</v>
      </c>
      <c r="O1002" s="805">
        <f t="shared" si="2888"/>
        <v>0</v>
      </c>
      <c r="P1002" s="805">
        <f t="shared" si="2888"/>
        <v>0</v>
      </c>
      <c r="Q1002" s="805">
        <f t="shared" si="2888"/>
        <v>0</v>
      </c>
      <c r="R1002" s="805">
        <f t="shared" si="2888"/>
        <v>0</v>
      </c>
      <c r="S1002" s="804"/>
      <c r="T1002" s="805">
        <f t="shared" ref="T1002:AJ1002" si="2889">T985-SUM(T988:T999)</f>
        <v>1888.1559999999999</v>
      </c>
      <c r="U1002" s="805">
        <f t="shared" si="2889"/>
        <v>63.807999999999993</v>
      </c>
      <c r="V1002" s="805">
        <f t="shared" si="2889"/>
        <v>8.0839999999998327</v>
      </c>
      <c r="W1002" s="805">
        <f t="shared" si="2889"/>
        <v>185.07200000000012</v>
      </c>
      <c r="X1002" s="805">
        <f t="shared" si="2889"/>
        <v>710.03600000000006</v>
      </c>
      <c r="Y1002" s="805">
        <f t="shared" si="2889"/>
        <v>20.36200000000008</v>
      </c>
      <c r="Z1002" s="805">
        <f t="shared" si="2889"/>
        <v>186</v>
      </c>
      <c r="AA1002" s="805">
        <f t="shared" si="2889"/>
        <v>30.195200000000114</v>
      </c>
      <c r="AB1002" s="805">
        <f t="shared" si="2889"/>
        <v>287</v>
      </c>
      <c r="AC1002" s="805">
        <f t="shared" si="2889"/>
        <v>0</v>
      </c>
      <c r="AD1002" s="805">
        <f t="shared" si="2889"/>
        <v>0</v>
      </c>
      <c r="AE1002" s="805">
        <f t="shared" si="2889"/>
        <v>0</v>
      </c>
      <c r="AF1002" s="805">
        <f t="shared" si="2889"/>
        <v>0</v>
      </c>
      <c r="AG1002" s="805">
        <f t="shared" si="2889"/>
        <v>0</v>
      </c>
      <c r="AH1002" s="805">
        <f t="shared" si="2889"/>
        <v>0</v>
      </c>
      <c r="AI1002" s="805">
        <f t="shared" si="2889"/>
        <v>0</v>
      </c>
      <c r="AJ1002" s="805">
        <f t="shared" si="2889"/>
        <v>0</v>
      </c>
      <c r="AK1002" s="804"/>
      <c r="AL1002" s="805">
        <f t="shared" ref="AL1002:BB1002" si="2890">AL985-SUM(AL988:AL999)</f>
        <v>3116</v>
      </c>
      <c r="AM1002" s="805">
        <f t="shared" si="2890"/>
        <v>524.95099999999911</v>
      </c>
      <c r="AN1002" s="805">
        <f t="shared" si="2890"/>
        <v>2791.7000000000007</v>
      </c>
      <c r="AO1002" s="805">
        <f t="shared" si="2890"/>
        <v>4952.880000000001</v>
      </c>
      <c r="AP1002" s="805">
        <f t="shared" si="2890"/>
        <v>8501.9599999999991</v>
      </c>
      <c r="AQ1002" s="805">
        <f t="shared" si="2890"/>
        <v>624</v>
      </c>
      <c r="AR1002" s="805">
        <f t="shared" si="2890"/>
        <v>987.06399999999849</v>
      </c>
      <c r="AS1002" s="805">
        <f t="shared" si="2890"/>
        <v>6645.8220000000001</v>
      </c>
      <c r="AT1002" s="805">
        <f t="shared" si="2890"/>
        <v>270.21560000000318</v>
      </c>
      <c r="AU1002" s="805">
        <f t="shared" si="2890"/>
        <v>0</v>
      </c>
      <c r="AV1002" s="805">
        <f t="shared" si="2890"/>
        <v>0</v>
      </c>
      <c r="AW1002" s="805">
        <f t="shared" si="2890"/>
        <v>0</v>
      </c>
      <c r="AX1002" s="805">
        <f t="shared" si="2890"/>
        <v>0</v>
      </c>
      <c r="AY1002" s="805">
        <f t="shared" si="2890"/>
        <v>0</v>
      </c>
      <c r="AZ1002" s="805">
        <f t="shared" si="2890"/>
        <v>0</v>
      </c>
      <c r="BA1002" s="805">
        <f t="shared" si="2890"/>
        <v>0</v>
      </c>
      <c r="BB1002" s="805">
        <f t="shared" si="2890"/>
        <v>0</v>
      </c>
      <c r="BC1002" s="804"/>
      <c r="BD1002" s="805">
        <f t="shared" ref="BD1002:BT1002" si="2891">BD985-SUM(BD988:BD999)</f>
        <v>12194.119999999995</v>
      </c>
      <c r="BE1002" s="805">
        <f t="shared" si="2891"/>
        <v>6021</v>
      </c>
      <c r="BF1002" s="805">
        <f t="shared" si="2891"/>
        <v>392085.99800000002</v>
      </c>
      <c r="BG1002" s="805">
        <f t="shared" si="2891"/>
        <v>66173.074999999997</v>
      </c>
      <c r="BH1002" s="805">
        <f t="shared" si="2891"/>
        <v>522.08000000000175</v>
      </c>
      <c r="BI1002" s="805">
        <f t="shared" si="2891"/>
        <v>119671</v>
      </c>
      <c r="BJ1002" s="805">
        <f t="shared" si="2891"/>
        <v>155942</v>
      </c>
      <c r="BK1002" s="805">
        <f t="shared" si="2891"/>
        <v>6604.3000000000029</v>
      </c>
      <c r="BL1002" s="805">
        <f t="shared" si="2891"/>
        <v>24206.953999999998</v>
      </c>
      <c r="BM1002" s="805">
        <f t="shared" si="2891"/>
        <v>0</v>
      </c>
      <c r="BN1002" s="805">
        <f t="shared" si="2891"/>
        <v>0</v>
      </c>
      <c r="BO1002" s="805">
        <f t="shared" si="2891"/>
        <v>0</v>
      </c>
      <c r="BP1002" s="805">
        <f t="shared" si="2891"/>
        <v>0</v>
      </c>
      <c r="BQ1002" s="805">
        <f t="shared" si="2891"/>
        <v>0</v>
      </c>
      <c r="BR1002" s="805">
        <f t="shared" si="2891"/>
        <v>0</v>
      </c>
      <c r="BS1002" s="805">
        <f t="shared" si="2891"/>
        <v>0</v>
      </c>
      <c r="BT1002" s="805">
        <f t="shared" si="2891"/>
        <v>0</v>
      </c>
      <c r="BU1002" s="804"/>
      <c r="BV1002" s="805">
        <f>BV985-SUM(BV988:BV1001)</f>
        <v>588</v>
      </c>
      <c r="BW1002" s="805">
        <f t="shared" ref="BW1002:BY1002" si="2892">BW985-SUM(BW988:BW1001)</f>
        <v>1214</v>
      </c>
      <c r="BX1002" s="805">
        <f t="shared" si="2892"/>
        <v>1739</v>
      </c>
      <c r="BY1002" s="805">
        <f t="shared" si="2892"/>
        <v>14954</v>
      </c>
      <c r="BZ1002" s="601">
        <f t="shared" si="2817"/>
        <v>144.0807866666666</v>
      </c>
      <c r="CA1002" s="601">
        <f t="shared" si="2818"/>
        <v>99.370480000000015</v>
      </c>
      <c r="CB1002" s="601">
        <f t="shared" si="2819"/>
        <v>1327.5088400000002</v>
      </c>
      <c r="CC1002" s="601">
        <f t="shared" si="2820"/>
        <v>26088.968600000007</v>
      </c>
      <c r="CD1002" s="1348">
        <f t="shared" si="2821"/>
        <v>0</v>
      </c>
      <c r="CE1002" s="1349">
        <f t="shared" si="2821"/>
        <v>0</v>
      </c>
      <c r="CF1002" s="1350">
        <f t="shared" si="2821"/>
        <v>0</v>
      </c>
      <c r="CG1002" s="1350">
        <f t="shared" si="2821"/>
        <v>0</v>
      </c>
      <c r="CH1002" s="1350">
        <f t="shared" si="2821"/>
        <v>0</v>
      </c>
      <c r="CI1002" s="1350">
        <f t="shared" si="2821"/>
        <v>0</v>
      </c>
      <c r="CJ1002" s="1350">
        <f t="shared" si="2821"/>
        <v>0</v>
      </c>
      <c r="CK1002" s="1351">
        <f t="shared" si="2821"/>
        <v>0</v>
      </c>
      <c r="CL1002" s="1351">
        <f t="shared" si="2821"/>
        <v>270.21560000000318</v>
      </c>
      <c r="CM1002" s="1351">
        <f t="shared" si="2821"/>
        <v>524.95099999999911</v>
      </c>
      <c r="CN1002" s="1350">
        <f t="shared" si="2821"/>
        <v>624</v>
      </c>
      <c r="CO1002" s="1350">
        <f t="shared" si="2821"/>
        <v>987.06399999999849</v>
      </c>
      <c r="CP1002" s="1350">
        <f t="shared" si="2821"/>
        <v>2791.7000000000007</v>
      </c>
      <c r="CQ1002" s="1350">
        <f t="shared" si="2821"/>
        <v>3116</v>
      </c>
      <c r="CR1002" s="1350">
        <f t="shared" si="2821"/>
        <v>4952.880000000001</v>
      </c>
      <c r="CS1002" s="1349">
        <f t="shared" si="2821"/>
        <v>6645.8220000000001</v>
      </c>
      <c r="CT1002" s="1352">
        <f t="shared" si="2822"/>
        <v>8501.9599999999991</v>
      </c>
      <c r="CU1002" s="1439">
        <f t="shared" si="2823"/>
        <v>0</v>
      </c>
      <c r="CV1002" s="1380">
        <f t="shared" si="2823"/>
        <v>0</v>
      </c>
      <c r="CW1002" s="1381">
        <f t="shared" si="2823"/>
        <v>0</v>
      </c>
      <c r="CX1002" s="1381">
        <f t="shared" si="2823"/>
        <v>0</v>
      </c>
      <c r="CY1002" s="1381">
        <f t="shared" si="2823"/>
        <v>0</v>
      </c>
      <c r="CZ1002" s="1381">
        <f t="shared" si="2823"/>
        <v>0</v>
      </c>
      <c r="DA1002" s="1381">
        <f t="shared" si="2823"/>
        <v>0</v>
      </c>
      <c r="DB1002" s="1382">
        <f t="shared" si="2823"/>
        <v>0</v>
      </c>
      <c r="DC1002" s="1382">
        <f t="shared" si="2823"/>
        <v>522.08000000000175</v>
      </c>
      <c r="DD1002" s="1382">
        <f t="shared" si="2823"/>
        <v>6021</v>
      </c>
      <c r="DE1002" s="1381">
        <f t="shared" si="2823"/>
        <v>6604.3000000000029</v>
      </c>
      <c r="DF1002" s="1381">
        <f t="shared" si="2823"/>
        <v>12194.119999999995</v>
      </c>
      <c r="DG1002" s="1381">
        <f t="shared" si="2823"/>
        <v>24206.953999999998</v>
      </c>
      <c r="DH1002" s="1381">
        <f t="shared" si="2823"/>
        <v>66173.074999999997</v>
      </c>
      <c r="DI1002" s="1381">
        <f t="shared" si="2823"/>
        <v>119671</v>
      </c>
      <c r="DJ1002" s="1380">
        <f t="shared" si="2823"/>
        <v>155942</v>
      </c>
      <c r="DK1002" s="1439">
        <f t="shared" si="2824"/>
        <v>392085.99800000002</v>
      </c>
      <c r="DL1002" s="657">
        <f t="shared" si="2825"/>
        <v>17</v>
      </c>
      <c r="DM1002" s="106">
        <f t="shared" si="2826"/>
        <v>17</v>
      </c>
      <c r="DN1002" s="106">
        <f t="shared" si="2827"/>
        <v>17</v>
      </c>
      <c r="DO1002" s="106">
        <f t="shared" si="2828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3">SUM(B988:B1003)</f>
        <v>1429.98</v>
      </c>
      <c r="C1004" s="805">
        <f t="shared" si="2893"/>
        <v>4850</v>
      </c>
      <c r="D1004" s="805">
        <f t="shared" si="2893"/>
        <v>1612</v>
      </c>
      <c r="E1004" s="805">
        <f t="shared" si="2893"/>
        <v>1620</v>
      </c>
      <c r="F1004" s="805">
        <f t="shared" si="2893"/>
        <v>2524.9</v>
      </c>
      <c r="G1004" s="805">
        <f t="shared" si="2893"/>
        <v>4638</v>
      </c>
      <c r="H1004" s="805">
        <f t="shared" si="2893"/>
        <v>3380</v>
      </c>
      <c r="I1004" s="805">
        <f t="shared" si="2893"/>
        <v>2090</v>
      </c>
      <c r="J1004" s="805">
        <f t="shared" si="2893"/>
        <v>1565</v>
      </c>
      <c r="K1004" s="805">
        <f t="shared" si="2893"/>
        <v>0</v>
      </c>
      <c r="L1004" s="805">
        <f t="shared" si="2893"/>
        <v>0</v>
      </c>
      <c r="M1004" s="805">
        <f t="shared" si="2893"/>
        <v>0</v>
      </c>
      <c r="N1004" s="805">
        <f t="shared" si="2893"/>
        <v>0</v>
      </c>
      <c r="O1004" s="805">
        <f t="shared" si="2893"/>
        <v>0</v>
      </c>
      <c r="P1004" s="805">
        <f t="shared" si="2893"/>
        <v>0</v>
      </c>
      <c r="Q1004" s="805">
        <f t="shared" si="2893"/>
        <v>0</v>
      </c>
      <c r="R1004" s="805">
        <f t="shared" si="2893"/>
        <v>0</v>
      </c>
      <c r="S1004" s="804"/>
      <c r="T1004" s="805">
        <f t="shared" ref="T1004:AJ1004" si="2894">SUM(T988:T1003)</f>
        <v>7600</v>
      </c>
      <c r="U1004" s="805">
        <f t="shared" si="2894"/>
        <v>2010</v>
      </c>
      <c r="V1004" s="805">
        <f t="shared" si="2894"/>
        <v>3020</v>
      </c>
      <c r="W1004" s="805">
        <f t="shared" si="2894"/>
        <v>4774</v>
      </c>
      <c r="X1004" s="805">
        <f t="shared" si="2894"/>
        <v>4995</v>
      </c>
      <c r="Y1004" s="805">
        <f t="shared" si="2894"/>
        <v>3916</v>
      </c>
      <c r="Z1004" s="805">
        <f t="shared" si="2894"/>
        <v>2450</v>
      </c>
      <c r="AA1004" s="805">
        <f t="shared" si="2894"/>
        <v>1754</v>
      </c>
      <c r="AB1004" s="805">
        <f t="shared" si="2894"/>
        <v>3938</v>
      </c>
      <c r="AC1004" s="805">
        <f t="shared" si="2894"/>
        <v>0</v>
      </c>
      <c r="AD1004" s="805">
        <f t="shared" si="2894"/>
        <v>0</v>
      </c>
      <c r="AE1004" s="805">
        <f t="shared" si="2894"/>
        <v>0</v>
      </c>
      <c r="AF1004" s="805">
        <f t="shared" si="2894"/>
        <v>0</v>
      </c>
      <c r="AG1004" s="805">
        <f t="shared" si="2894"/>
        <v>0</v>
      </c>
      <c r="AH1004" s="805">
        <f t="shared" si="2894"/>
        <v>0</v>
      </c>
      <c r="AI1004" s="805">
        <f t="shared" si="2894"/>
        <v>0</v>
      </c>
      <c r="AJ1004" s="805">
        <f t="shared" si="2894"/>
        <v>0</v>
      </c>
      <c r="AK1004" s="804"/>
      <c r="AL1004" s="805">
        <f t="shared" ref="AL1004:BB1004" si="2895">SUM(AL988:AL1003)</f>
        <v>10840</v>
      </c>
      <c r="AM1004" s="805">
        <f t="shared" si="2895"/>
        <v>9314.4</v>
      </c>
      <c r="AN1004" s="805">
        <f t="shared" si="2895"/>
        <v>11029.7</v>
      </c>
      <c r="AO1004" s="805">
        <f t="shared" si="2895"/>
        <v>19254.88</v>
      </c>
      <c r="AP1004" s="805">
        <f t="shared" si="2895"/>
        <v>12929.96</v>
      </c>
      <c r="AQ1004" s="805">
        <f t="shared" si="2895"/>
        <v>18910</v>
      </c>
      <c r="AR1004" s="805">
        <f t="shared" si="2895"/>
        <v>23364.944</v>
      </c>
      <c r="AS1004" s="805">
        <f t="shared" si="2895"/>
        <v>26633.822</v>
      </c>
      <c r="AT1004" s="805">
        <f t="shared" si="2895"/>
        <v>22389.997600000002</v>
      </c>
      <c r="AU1004" s="805">
        <f t="shared" si="2895"/>
        <v>0</v>
      </c>
      <c r="AV1004" s="805">
        <f t="shared" si="2895"/>
        <v>0</v>
      </c>
      <c r="AW1004" s="805">
        <f t="shared" si="2895"/>
        <v>0</v>
      </c>
      <c r="AX1004" s="805">
        <f t="shared" si="2895"/>
        <v>0</v>
      </c>
      <c r="AY1004" s="805">
        <f t="shared" si="2895"/>
        <v>0</v>
      </c>
      <c r="AZ1004" s="805">
        <f t="shared" si="2895"/>
        <v>0</v>
      </c>
      <c r="BA1004" s="805">
        <f t="shared" si="2895"/>
        <v>0</v>
      </c>
      <c r="BB1004" s="805">
        <f t="shared" si="2895"/>
        <v>0</v>
      </c>
      <c r="BC1004" s="804"/>
      <c r="BD1004" s="805">
        <f t="shared" ref="BD1004:BT1004" si="2896">SUM(BD988:BD1003)</f>
        <v>63290</v>
      </c>
      <c r="BE1004" s="805">
        <f t="shared" si="2896"/>
        <v>30485</v>
      </c>
      <c r="BF1004" s="805">
        <f t="shared" si="2896"/>
        <v>486999.94000000006</v>
      </c>
      <c r="BG1004" s="805">
        <f t="shared" si="2896"/>
        <v>148505</v>
      </c>
      <c r="BH1004" s="805">
        <f t="shared" si="2896"/>
        <v>36190</v>
      </c>
      <c r="BI1004" s="805">
        <f t="shared" si="2896"/>
        <v>345750</v>
      </c>
      <c r="BJ1004" s="805">
        <f t="shared" si="2896"/>
        <v>282200</v>
      </c>
      <c r="BK1004" s="805">
        <f t="shared" si="2896"/>
        <v>35200.300000000003</v>
      </c>
      <c r="BL1004" s="805">
        <f t="shared" si="2896"/>
        <v>59089.599999999999</v>
      </c>
      <c r="BM1004" s="805">
        <f t="shared" si="2896"/>
        <v>0</v>
      </c>
      <c r="BN1004" s="805">
        <f t="shared" si="2896"/>
        <v>0</v>
      </c>
      <c r="BO1004" s="805">
        <f t="shared" si="2896"/>
        <v>0</v>
      </c>
      <c r="BP1004" s="805">
        <f t="shared" si="2896"/>
        <v>0</v>
      </c>
      <c r="BQ1004" s="805">
        <f t="shared" si="2896"/>
        <v>0</v>
      </c>
      <c r="BR1004" s="805">
        <f t="shared" si="2896"/>
        <v>0</v>
      </c>
      <c r="BS1004" s="805">
        <f t="shared" si="2896"/>
        <v>0</v>
      </c>
      <c r="BT1004" s="805">
        <f t="shared" si="2896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410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411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412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413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414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415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416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417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418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419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420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421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422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423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810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0" t="s">
        <v>50</v>
      </c>
      <c r="DR4" s="1510"/>
      <c r="DS4" s="1510"/>
      <c r="DT4" s="1510"/>
      <c r="DU4" s="1510"/>
      <c r="DV4" s="1510"/>
      <c r="DW4" s="1510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1" t="s">
        <v>47</v>
      </c>
      <c r="CE5" s="151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2" t="s">
        <v>48</v>
      </c>
      <c r="CT5" s="1512"/>
      <c r="CU5" s="1508" t="s">
        <v>47</v>
      </c>
      <c r="CV5" s="150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9" t="s">
        <v>48</v>
      </c>
      <c r="DK5" s="1509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292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293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310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311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292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293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310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311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292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293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310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311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292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293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310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311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3" t="s">
        <v>776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292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293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310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311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341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292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293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310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311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292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293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311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292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293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310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311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292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293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310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311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434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292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293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310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311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292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293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310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311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292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293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310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311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3"/>
      <c r="C84" s="673"/>
      <c r="D84" s="673"/>
      <c r="E84" s="673"/>
      <c r="F84" s="673"/>
      <c r="G84" s="673"/>
      <c r="H84" s="673" t="s">
        <v>777</v>
      </c>
      <c r="I84" s="673" t="s">
        <v>777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292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293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310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311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292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293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310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311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292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293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310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311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292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293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310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311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292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293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310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311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292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293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310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311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444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284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292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293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310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311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292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293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310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311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292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293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310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311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292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293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310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311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292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293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310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311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450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292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293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310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311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292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293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310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311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292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293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310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311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433</v>
      </c>
      <c r="B174" s="673" t="s">
        <v>804</v>
      </c>
      <c r="C174" s="673"/>
      <c r="D174" s="673" t="s">
        <v>805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292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293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310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311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433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292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293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310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311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292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293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310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311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433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292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293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310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311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433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292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293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310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311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292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293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310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311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457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459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292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293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310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311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460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292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293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281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324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311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790</v>
      </c>
      <c r="BE225" s="673"/>
      <c r="BF225" s="673" t="s">
        <v>780</v>
      </c>
      <c r="BG225" s="673"/>
      <c r="BH225" s="673"/>
      <c r="BI225" s="673" t="s">
        <v>790</v>
      </c>
      <c r="BJ225" s="673"/>
      <c r="BK225" s="673"/>
      <c r="BL225" s="673" t="s">
        <v>780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292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293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310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311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461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292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293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310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311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462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783</v>
      </c>
      <c r="AR237" s="673"/>
      <c r="AS237" s="673" t="s">
        <v>786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292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293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310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311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809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781</v>
      </c>
      <c r="AN243" s="673"/>
      <c r="AO243" s="673" t="s">
        <v>780</v>
      </c>
      <c r="AP243" s="673"/>
      <c r="AQ243" s="673" t="s">
        <v>780</v>
      </c>
      <c r="AR243" s="673" t="s">
        <v>782</v>
      </c>
      <c r="AS243" s="673" t="s">
        <v>784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789</v>
      </c>
      <c r="BE243" s="673"/>
      <c r="BF243" s="673" t="s">
        <v>789</v>
      </c>
      <c r="BG243" s="673" t="s">
        <v>789</v>
      </c>
      <c r="BH243" s="673"/>
      <c r="BI243" s="673" t="s">
        <v>789</v>
      </c>
      <c r="BJ243" s="673"/>
      <c r="BK243" s="673" t="s">
        <v>791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292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293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310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311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463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464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292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20"/>
      <c r="BW253" s="1420"/>
      <c r="BX253" s="1420"/>
      <c r="BY253" s="1420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293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310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311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690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292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2"/>
      <c r="BW259" s="1422"/>
      <c r="BX259" s="1422"/>
      <c r="BY259" s="1422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293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310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311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466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292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293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310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311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292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1"/>
      <c r="BW271" s="1421"/>
      <c r="BX271" s="1421"/>
      <c r="BY271" s="1421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293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310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311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292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2"/>
      <c r="BW277" s="1422"/>
      <c r="BX277" s="1422"/>
      <c r="BY277" s="1422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293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310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311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292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293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310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311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292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293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310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311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433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292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293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310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311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467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468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469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292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293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310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311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470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292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293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310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311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433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292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293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310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311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433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292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293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310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311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471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472</v>
      </c>
      <c r="B1" s="60"/>
      <c r="C1" s="60"/>
      <c r="D1" s="1442" t="s">
        <v>716</v>
      </c>
      <c r="E1" s="1443"/>
      <c r="F1" s="1443"/>
      <c r="G1" s="1440">
        <f>Data!$F$1</f>
        <v>2100</v>
      </c>
      <c r="H1" s="1441" t="str">
        <f>Data!$G$1</f>
        <v>kcal</v>
      </c>
      <c r="I1" s="458"/>
      <c r="J1" s="1461" t="s">
        <v>720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475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249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250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249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250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249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250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249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250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249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250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476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477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478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249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250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479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250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480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250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481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250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482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250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483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1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484</v>
      </c>
      <c r="B1" s="60"/>
      <c r="C1" s="60"/>
      <c r="D1" s="1442" t="s">
        <v>716</v>
      </c>
      <c r="E1" s="1443"/>
      <c r="F1" s="1443"/>
      <c r="G1" s="1440">
        <f>Data!$F$1</f>
        <v>2100</v>
      </c>
      <c r="H1" s="1441" t="str">
        <f>Data!$G$1</f>
        <v>kcal</v>
      </c>
      <c r="I1" s="458"/>
      <c r="J1" s="1461" t="s">
        <v>720</v>
      </c>
      <c r="K1" s="1462">
        <f>Data!$K$1</f>
        <v>1</v>
      </c>
      <c r="L1" s="60"/>
      <c r="M1" s="60"/>
      <c r="N1" s="60"/>
      <c r="O1" s="60"/>
      <c r="P1" s="60"/>
      <c r="Q1" s="60"/>
      <c r="R1" s="60"/>
      <c r="S1" s="60"/>
      <c r="T1" s="1480"/>
      <c r="U1" s="1480"/>
      <c r="V1" s="1480"/>
      <c r="W1" s="1480"/>
      <c r="X1" s="1480"/>
      <c r="Y1" s="148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80"/>
      <c r="U2" s="1480"/>
      <c r="V2" s="1480"/>
      <c r="W2" s="1480"/>
      <c r="X2" s="1480"/>
      <c r="Y2" s="148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473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474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810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1" t="s">
        <v>47</v>
      </c>
      <c r="CE6" s="151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2" t="s">
        <v>48</v>
      </c>
      <c r="CT6" s="1512"/>
      <c r="CU6" s="1508" t="s">
        <v>47</v>
      </c>
      <c r="CV6" s="150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9" t="s">
        <v>48</v>
      </c>
      <c r="DK6" s="1509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485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4" t="s">
        <v>745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4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4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4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4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260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280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281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261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285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283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3" t="s">
        <v>820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788</v>
      </c>
      <c r="BL19" s="299" t="s">
        <v>261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280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261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4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283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3" t="s">
        <v>819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6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962" t="s">
        <v>261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6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6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6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5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261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4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283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3" t="s">
        <v>817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260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280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281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261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4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283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260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280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281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261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4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285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283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818</v>
      </c>
      <c r="B55" s="299"/>
      <c r="C55" s="962" t="s">
        <v>768</v>
      </c>
      <c r="D55" s="299"/>
      <c r="E55" s="962" t="s">
        <v>769</v>
      </c>
      <c r="F55" s="299" t="s">
        <v>770</v>
      </c>
      <c r="G55" s="962"/>
      <c r="H55" s="299"/>
      <c r="I55" s="962"/>
      <c r="J55" s="299" t="s">
        <v>768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769</v>
      </c>
      <c r="W55" s="299" t="s">
        <v>261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261</v>
      </c>
      <c r="AN55" s="962"/>
      <c r="AO55" s="299"/>
      <c r="AP55" s="962"/>
      <c r="AQ55" s="299"/>
      <c r="AR55" s="962"/>
      <c r="AS55" s="299"/>
      <c r="AT55" s="962" t="s">
        <v>771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261</v>
      </c>
      <c r="BL55" s="299" t="s">
        <v>261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260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280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281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261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4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285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283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260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280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281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261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4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285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283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4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486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80"/>
      <c r="U75" s="1480"/>
      <c r="V75" s="1480"/>
      <c r="W75" s="1480"/>
      <c r="X75" s="1480"/>
      <c r="Y75" s="148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80"/>
      <c r="U76" s="1480"/>
      <c r="V76" s="1480"/>
      <c r="W76" s="1480"/>
      <c r="X76" s="1480"/>
      <c r="Y76" s="148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80"/>
      <c r="U77" s="1480"/>
      <c r="V77" s="1480"/>
      <c r="W77" s="1480"/>
      <c r="X77" s="1480"/>
      <c r="Y77" s="148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80"/>
      <c r="U78" s="1480"/>
      <c r="V78" s="1480"/>
      <c r="W78" s="1480"/>
      <c r="X78" s="1480"/>
      <c r="Y78" s="148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80"/>
      <c r="U79" s="1480"/>
      <c r="V79" s="1480"/>
      <c r="W79" s="1480"/>
      <c r="X79" s="1480"/>
      <c r="Y79" s="148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80"/>
      <c r="U80" s="1480"/>
      <c r="V80" s="1480"/>
      <c r="W80" s="1480"/>
      <c r="X80" s="1480"/>
      <c r="Y80" s="148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80"/>
      <c r="U81" s="1480"/>
      <c r="V81" s="1480"/>
      <c r="W81" s="1480"/>
      <c r="X81" s="1480"/>
      <c r="Y81" s="148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80"/>
      <c r="U82" s="1480"/>
      <c r="V82" s="1480"/>
      <c r="W82" s="1480"/>
      <c r="X82" s="1480"/>
      <c r="Y82" s="148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80"/>
      <c r="U83" s="1480"/>
      <c r="V83" s="1480"/>
      <c r="W83" s="1480"/>
      <c r="X83" s="1480"/>
      <c r="Y83" s="148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80"/>
      <c r="U84" s="1480"/>
      <c r="V84" s="1480"/>
      <c r="W84" s="1480"/>
      <c r="X84" s="1480"/>
      <c r="Y84" s="148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80"/>
      <c r="U85" s="1480"/>
      <c r="V85" s="1480"/>
      <c r="W85" s="1480"/>
      <c r="X85" s="1480"/>
      <c r="Y85" s="148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80"/>
      <c r="U86" s="1480"/>
      <c r="V86" s="1480"/>
      <c r="W86" s="1480"/>
      <c r="X86" s="1480"/>
      <c r="Y86" s="148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80"/>
      <c r="U87" s="1480"/>
      <c r="V87" s="1480"/>
      <c r="W87" s="1480"/>
      <c r="X87" s="1480"/>
      <c r="Y87" s="148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80"/>
      <c r="U88" s="1480"/>
      <c r="V88" s="1480"/>
      <c r="W88" s="1480"/>
      <c r="X88" s="1480"/>
      <c r="Y88" s="148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80"/>
      <c r="U89" s="1480"/>
      <c r="V89" s="1480"/>
      <c r="W89" s="1480"/>
      <c r="X89" s="1480"/>
      <c r="Y89" s="148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6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E1067" sqref="E1067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ZM09</v>
      </c>
      <c r="D1" s="461"/>
      <c r="E1" s="461"/>
      <c r="F1" s="461"/>
      <c r="G1" s="1042"/>
      <c r="H1" s="460" t="str">
        <f>IF(C1="","",C1)</f>
        <v>ZM09</v>
      </c>
      <c r="I1" s="461"/>
      <c r="J1" s="461"/>
      <c r="K1" s="461"/>
      <c r="L1" s="1042"/>
      <c r="M1" s="1444" t="s">
        <v>716</v>
      </c>
      <c r="N1" s="1445"/>
      <c r="O1" s="1445"/>
      <c r="P1" s="1446">
        <f>Data!$F$1</f>
        <v>2100</v>
      </c>
      <c r="Q1" s="1447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3"/>
      <c r="B2" s="470"/>
      <c r="C2" s="1044" t="s">
        <v>109</v>
      </c>
      <c r="D2" s="1045"/>
      <c r="E2" s="1045"/>
      <c r="F2" s="1045"/>
      <c r="G2" s="1046"/>
      <c r="H2" s="1044" t="s">
        <v>473</v>
      </c>
      <c r="I2" s="1045"/>
      <c r="J2" s="1045"/>
      <c r="K2" s="1045"/>
      <c r="L2" s="1046"/>
      <c r="M2" s="458"/>
      <c r="N2" s="1461" t="s">
        <v>720</v>
      </c>
      <c r="O2" s="1462">
        <f>[1]ExpFactors!$F$1</f>
        <v>1</v>
      </c>
      <c r="P2" s="1045"/>
      <c r="Q2" s="43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7" t="s">
        <v>112</v>
      </c>
      <c r="D3" s="1048"/>
      <c r="E3" s="1048"/>
      <c r="F3" s="1048"/>
      <c r="G3" s="1049"/>
      <c r="H3" s="1047" t="s">
        <v>474</v>
      </c>
      <c r="I3" s="1048"/>
      <c r="J3" s="1048"/>
      <c r="K3" s="1048"/>
      <c r="L3" s="1049"/>
      <c r="M3" s="1047" t="s">
        <v>487</v>
      </c>
      <c r="N3" s="1048"/>
      <c r="O3" s="1048"/>
      <c r="P3" s="1048"/>
      <c r="Q3" s="43"/>
      <c r="R3" s="865"/>
      <c r="S3" s="865"/>
      <c r="T3" s="865"/>
      <c r="U3" s="887"/>
      <c r="V3" s="865"/>
    </row>
    <row r="4" spans="1:22" s="888" customFormat="1" ht="42.75" customHeight="1">
      <c r="A4" s="1050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1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1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2" t="s">
        <v>488</v>
      </c>
      <c r="B5" s="511"/>
      <c r="C5" s="97"/>
      <c r="D5" s="884"/>
      <c r="E5" s="884"/>
      <c r="F5" s="884"/>
      <c r="G5" s="1053"/>
      <c r="H5" s="97"/>
      <c r="I5" s="884"/>
      <c r="J5" s="884"/>
      <c r="K5" s="884"/>
      <c r="L5" s="1053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2" t="s">
        <v>120</v>
      </c>
      <c r="B6" s="883"/>
      <c r="C6" s="884"/>
      <c r="D6" s="884"/>
      <c r="E6" s="884"/>
      <c r="F6" s="884"/>
      <c r="G6" s="1054"/>
      <c r="H6" s="884"/>
      <c r="I6" s="884"/>
      <c r="J6" s="884"/>
      <c r="K6" s="884"/>
      <c r="L6" s="1054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5" t="s">
        <v>121</v>
      </c>
      <c r="B7" s="1056"/>
      <c r="C7" s="1057"/>
      <c r="D7" s="1057"/>
      <c r="E7" s="1057"/>
      <c r="F7" s="1057"/>
      <c r="G7" s="1056"/>
      <c r="H7" s="1057"/>
      <c r="I7" s="1057"/>
      <c r="J7" s="1057"/>
      <c r="K7" s="1057"/>
      <c r="L7" s="1056"/>
      <c r="M7" s="1057"/>
      <c r="N7" s="1057"/>
      <c r="O7" s="1057"/>
      <c r="P7" s="1057"/>
      <c r="Q7" s="887"/>
      <c r="R7" s="887"/>
      <c r="S7" s="887"/>
      <c r="T7" s="887"/>
      <c r="U7" s="887"/>
      <c r="V7" s="887"/>
    </row>
    <row r="8" spans="1:22" s="888" customFormat="1" ht="15.75" customHeight="1">
      <c r="A8" s="1058" t="s">
        <v>122</v>
      </c>
      <c r="B8" s="1059"/>
      <c r="C8" s="1060" t="str">
        <f>IF(Data!BV8="","",Data!BV8)</f>
        <v>2013/14</v>
      </c>
      <c r="D8" s="1060" t="str">
        <f>IF(Data!BW8="","",Data!BW8)</f>
        <v>2013/14</v>
      </c>
      <c r="E8" s="1060" t="str">
        <f>IF(Data!BX8="","",Data!BX8)</f>
        <v>2013/14</v>
      </c>
      <c r="F8" s="1060" t="str">
        <f>IF(Data!BY8="","",Data!BY8)</f>
        <v>2013/14</v>
      </c>
      <c r="G8" s="1054"/>
      <c r="H8" s="954"/>
      <c r="I8" s="954"/>
      <c r="J8" s="954"/>
      <c r="K8" s="954"/>
      <c r="L8" s="1054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5" t="s">
        <v>126</v>
      </c>
      <c r="B9" s="1056"/>
      <c r="C9" s="1061" t="str">
        <f>IF(Data!BV9="","",Data!BV9)</f>
        <v>ZMW</v>
      </c>
      <c r="D9" s="1061" t="str">
        <f>IF(Data!BW9="","",Data!BW9)</f>
        <v>ZMW</v>
      </c>
      <c r="E9" s="1061" t="str">
        <f>IF(Data!BX9="","",Data!BX9)</f>
        <v>ZMW</v>
      </c>
      <c r="F9" s="1061" t="str">
        <f>IF(Data!BY9="","",Data!BY9)</f>
        <v>ZMW</v>
      </c>
      <c r="G9" s="1054"/>
      <c r="H9" s="960"/>
      <c r="I9" s="960"/>
      <c r="J9" s="960"/>
      <c r="K9" s="960"/>
      <c r="L9" s="1054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2" t="s">
        <v>127</v>
      </c>
      <c r="B10" s="1063"/>
      <c r="C10" s="1064">
        <f>SUM(C11:C19)</f>
        <v>1.0054305283757339</v>
      </c>
      <c r="D10" s="1064">
        <f>SUM(D11:D19)</f>
        <v>1.0601264767703125</v>
      </c>
      <c r="E10" s="1064">
        <f>SUM(E11:E19)</f>
        <v>1.2336347031963468</v>
      </c>
      <c r="F10" s="1064">
        <f>SUM(F11:F19)</f>
        <v>1.361423352902805</v>
      </c>
      <c r="G10" s="1063"/>
      <c r="H10" s="1065"/>
      <c r="I10" s="1065"/>
      <c r="J10" s="1065"/>
      <c r="K10" s="1065"/>
      <c r="L10" s="1063"/>
      <c r="M10" s="1064">
        <f>SUM(M11:M19)</f>
        <v>-9.2110707296617245E-2</v>
      </c>
      <c r="N10" s="1064">
        <f>SUM(N11:N19)</f>
        <v>-7.768297455968691E-2</v>
      </c>
      <c r="O10" s="1064">
        <f>SUM(O11:O19)</f>
        <v>1.4518773646444876</v>
      </c>
      <c r="P10" s="1064">
        <f>SUM(P11:P19)</f>
        <v>10.584140900195695</v>
      </c>
      <c r="Q10" s="1066"/>
      <c r="R10" s="1067"/>
      <c r="S10" s="1029"/>
      <c r="T10" s="1029"/>
      <c r="U10" s="1068">
        <v>10</v>
      </c>
      <c r="V10" s="852"/>
    </row>
    <row r="11" spans="1:22" s="888" customFormat="1" ht="15.75" customHeight="1">
      <c r="A11" s="1069" t="s">
        <v>695</v>
      </c>
      <c r="B11" s="40"/>
      <c r="C11" s="547">
        <f>SUM(C832:C835,C838:C841,C844,C847)</f>
        <v>0.38926474699468833</v>
      </c>
      <c r="D11" s="547">
        <f t="shared" ref="D11:F11" si="0">SUM(D832:D835,D838:D841,D844,D847)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1"/>
      <c r="I11" s="1071"/>
      <c r="J11" s="1071"/>
      <c r="K11" s="1071"/>
      <c r="L11" s="40"/>
      <c r="M11" s="547">
        <f>SUM(M832:M835,M838:M841,M844)</f>
        <v>0</v>
      </c>
      <c r="N11" s="547">
        <f>SUM(N832:N835,N838:N841,N844)</f>
        <v>0</v>
      </c>
      <c r="O11" s="547">
        <f>SUM(O832:O835,O838:O841,O844)</f>
        <v>1.5391389432485323</v>
      </c>
      <c r="P11" s="547">
        <f>SUM(P832:P835,P838:P841,P844)</f>
        <v>10.892367906066536</v>
      </c>
      <c r="Q11" s="1073" t="s">
        <v>489</v>
      </c>
      <c r="R11" s="1067"/>
      <c r="S11" s="1029"/>
      <c r="T11" s="1029"/>
      <c r="U11" s="1068">
        <v>11</v>
      </c>
      <c r="V11" s="852"/>
    </row>
    <row r="12" spans="1:22" s="888" customFormat="1" ht="15.75" customHeight="1">
      <c r="A12" s="1069" t="s">
        <v>696</v>
      </c>
      <c r="B12" s="40"/>
      <c r="C12" s="547">
        <f>SUM(C830:C831,C836:C837,C842:C843,C845:C846,C848:C849)</f>
        <v>0.29740704500978477</v>
      </c>
      <c r="D12" s="547">
        <f t="shared" ref="D12:F12" si="1">SUM(D830:D831,D836:D837,D842:D843,D845:D846,D848:D849)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1"/>
      <c r="I12" s="1071"/>
      <c r="J12" s="1071"/>
      <c r="K12" s="1071"/>
      <c r="L12" s="40"/>
      <c r="M12" s="547">
        <f>SUM(M830:M831,M836:M837,M842:M843,M845:M849)</f>
        <v>0</v>
      </c>
      <c r="N12" s="547">
        <f>SUM(N830:N831,N836:N837,N842:N843,N845:N849)</f>
        <v>0</v>
      </c>
      <c r="O12" s="547">
        <f>SUM(O830:O831,O836:O837,O842:O843,O845:O849)</f>
        <v>0.14507501630789299</v>
      </c>
      <c r="P12" s="547">
        <f>SUM(P830:P831,P836:P837,P842:P843,P845:P849)</f>
        <v>0.1385909980430528</v>
      </c>
      <c r="Q12" s="1073"/>
      <c r="R12" s="1067"/>
      <c r="S12" s="1029"/>
      <c r="T12" s="1029"/>
      <c r="U12" s="1068">
        <v>12</v>
      </c>
      <c r="V12" s="852"/>
    </row>
    <row r="13" spans="1:22" s="888" customFormat="1" ht="15.75" customHeight="1">
      <c r="A13" s="1069" t="s">
        <v>128</v>
      </c>
      <c r="B13" s="40"/>
      <c r="C13" s="547">
        <f>SUM(C820:C829)</f>
        <v>0</v>
      </c>
      <c r="D13" s="547">
        <f>SUM(D820:D829)</f>
        <v>7.6226715952743343E-2</v>
      </c>
      <c r="E13" s="547">
        <f>SUM(E820:E829)</f>
        <v>0.33015003261578602</v>
      </c>
      <c r="F13" s="547">
        <f>SUM(F820:F829)</f>
        <v>0.37822570123939986</v>
      </c>
      <c r="G13" s="40"/>
      <c r="H13" s="1071"/>
      <c r="I13" s="1071"/>
      <c r="J13" s="1071"/>
      <c r="K13" s="1071"/>
      <c r="L13" s="40"/>
      <c r="M13" s="1070">
        <f>SUM(M820:M829)</f>
        <v>0</v>
      </c>
      <c r="N13" s="1070">
        <f>SUM(N820:N829)</f>
        <v>0</v>
      </c>
      <c r="O13" s="1070">
        <f>SUM(O820:O829)</f>
        <v>-5.4272667971298094E-2</v>
      </c>
      <c r="P13" s="1070">
        <f>SUM(P820:P829)</f>
        <v>-0.19830397912589692</v>
      </c>
      <c r="Q13" s="898"/>
      <c r="R13" s="1067"/>
      <c r="S13" s="1029"/>
      <c r="T13" s="1029"/>
      <c r="U13" s="1068">
        <v>13</v>
      </c>
      <c r="V13" s="852"/>
    </row>
    <row r="14" spans="1:22" s="888" customFormat="1" ht="15.75" customHeight="1">
      <c r="A14" s="713" t="s">
        <v>490</v>
      </c>
      <c r="B14" s="40"/>
      <c r="C14" s="547">
        <f>+SUM(C851:C852)</f>
        <v>0</v>
      </c>
      <c r="D14" s="547">
        <f>+SUM(D851:D852)</f>
        <v>0</v>
      </c>
      <c r="E14" s="547">
        <f>+SUM(E851:E852)</f>
        <v>0</v>
      </c>
      <c r="F14" s="547">
        <f>+SUM(F851:F852)</f>
        <v>0</v>
      </c>
      <c r="G14" s="40"/>
      <c r="H14" s="1071"/>
      <c r="I14" s="1071"/>
      <c r="J14" s="1071"/>
      <c r="K14" s="1071"/>
      <c r="L14" s="40"/>
      <c r="M14" s="1070"/>
      <c r="N14" s="1070"/>
      <c r="O14" s="1070"/>
      <c r="P14" s="1070"/>
      <c r="Q14" s="898"/>
      <c r="R14" s="1067"/>
      <c r="S14" s="1029"/>
      <c r="T14" s="1029"/>
      <c r="U14" s="1068">
        <v>14</v>
      </c>
      <c r="V14" s="852"/>
    </row>
    <row r="15" spans="1:22" s="888" customFormat="1" ht="15.75" customHeight="1">
      <c r="A15" s="1069" t="s">
        <v>491</v>
      </c>
      <c r="B15" s="40"/>
      <c r="C15" s="547">
        <f>SUM(C854:C858)</f>
        <v>0.12177802627900475</v>
      </c>
      <c r="D15" s="547">
        <f>SUM(D854:D858)</f>
        <v>0.10734507501630791</v>
      </c>
      <c r="E15" s="547">
        <f>SUM(E854:E858)</f>
        <v>0</v>
      </c>
      <c r="F15" s="547">
        <f>SUM(F854:F858)</f>
        <v>0</v>
      </c>
      <c r="G15" s="40"/>
      <c r="H15" s="1071"/>
      <c r="I15" s="1071"/>
      <c r="J15" s="1071"/>
      <c r="K15" s="1071"/>
      <c r="L15" s="40"/>
      <c r="M15" s="1072">
        <f>SUM(M854:M858)</f>
        <v>2.4355605255800959E-2</v>
      </c>
      <c r="N15" s="1072">
        <f>SUM(N854:N858)</f>
        <v>2.1469015003261569E-2</v>
      </c>
      <c r="O15" s="1072">
        <f>SUM(O854:O858)</f>
        <v>0</v>
      </c>
      <c r="P15" s="1072">
        <f>SUM(P854:P858)</f>
        <v>0</v>
      </c>
      <c r="Q15" s="898"/>
      <c r="R15" s="1067"/>
      <c r="S15" s="1029"/>
      <c r="T15" s="1029"/>
      <c r="U15" s="1068">
        <v>15</v>
      </c>
      <c r="V15" s="852"/>
    </row>
    <row r="16" spans="1:22" s="888" customFormat="1" ht="15.75" customHeight="1">
      <c r="A16" s="1069" t="s">
        <v>697</v>
      </c>
      <c r="B16" s="40"/>
      <c r="C16" s="547">
        <f>SUM(C859:C865,C878:C879)</f>
        <v>8.3064020128599383E-2</v>
      </c>
      <c r="D16" s="547">
        <f t="shared" ref="D16:F16" si="2">SUM(D859:D865,D878:D879)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1"/>
      <c r="I16" s="1071"/>
      <c r="J16" s="1071"/>
      <c r="K16" s="1071"/>
      <c r="L16" s="40"/>
      <c r="M16" s="547">
        <f>SUM(M859:M862)</f>
        <v>0</v>
      </c>
      <c r="N16" s="547">
        <f>SUM(N859:N862)</f>
        <v>0</v>
      </c>
      <c r="O16" s="547">
        <f>SUM(O859:O862)</f>
        <v>-2.7710371819960861E-2</v>
      </c>
      <c r="P16" s="547">
        <f>SUM(P859:P862)</f>
        <v>-2.7710371819960861E-2</v>
      </c>
      <c r="Q16" s="898"/>
      <c r="R16" s="1067"/>
      <c r="S16" s="1029"/>
      <c r="T16" s="1029"/>
      <c r="U16" s="1068">
        <v>16</v>
      </c>
      <c r="V16" s="852"/>
    </row>
    <row r="17" spans="1:22" s="888" customFormat="1" ht="15.75" customHeight="1">
      <c r="A17" s="1069" t="s">
        <v>698</v>
      </c>
      <c r="B17" s="40"/>
      <c r="C17" s="547">
        <f>SUM(C866:C877,C880:C887)</f>
        <v>0.11391668996365668</v>
      </c>
      <c r="D17" s="547">
        <f t="shared" ref="D17:F17" si="3">SUM(D866:D877,D880:D887)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1"/>
      <c r="I17" s="1071"/>
      <c r="J17" s="1071"/>
      <c r="K17" s="1071"/>
      <c r="L17" s="40"/>
      <c r="M17" s="547">
        <f>SUM(M863:M888)</f>
        <v>-0.11646631255241821</v>
      </c>
      <c r="N17" s="547">
        <f>SUM(N863:N888)</f>
        <v>-9.9151989562948475E-2</v>
      </c>
      <c r="O17" s="547">
        <f>SUM(O863:O888)</f>
        <v>-0.15035355512067841</v>
      </c>
      <c r="P17" s="547">
        <f>SUM(P863:P888)</f>
        <v>-0.22080365296803653</v>
      </c>
      <c r="Q17" s="898"/>
      <c r="R17" s="1067"/>
      <c r="S17" s="1029"/>
      <c r="T17" s="1029"/>
      <c r="U17" s="1068">
        <v>17</v>
      </c>
      <c r="V17" s="852"/>
    </row>
    <row r="18" spans="1:22" s="888" customFormat="1" ht="15.75" customHeight="1">
      <c r="A18" s="1069" t="s">
        <v>492</v>
      </c>
      <c r="B18" s="40"/>
      <c r="C18" s="547">
        <f>SUM(C889:C895)</f>
        <v>0</v>
      </c>
      <c r="D18" s="547">
        <f>SUM(D889:D895)</f>
        <v>0</v>
      </c>
      <c r="E18" s="547">
        <f>SUM(E889:E895)</f>
        <v>0</v>
      </c>
      <c r="F18" s="547">
        <f>SUM(F889:F895)</f>
        <v>0</v>
      </c>
      <c r="G18" s="40"/>
      <c r="H18" s="1071"/>
      <c r="I18" s="1071"/>
      <c r="J18" s="1071"/>
      <c r="K18" s="1071"/>
      <c r="L18" s="40"/>
      <c r="M18" s="1072">
        <f>SUM(M889:M895)</f>
        <v>0</v>
      </c>
      <c r="N18" s="1072">
        <f>SUM(N889:N895)</f>
        <v>0</v>
      </c>
      <c r="O18" s="1072">
        <f>SUM(O889:O895)</f>
        <v>0</v>
      </c>
      <c r="P18" s="1072">
        <f>SUM(P889:P895)</f>
        <v>0</v>
      </c>
      <c r="Q18" s="898"/>
      <c r="R18" s="1067"/>
      <c r="S18" s="1029"/>
      <c r="T18" s="1029"/>
      <c r="U18" s="1068">
        <v>18</v>
      </c>
      <c r="V18" s="852"/>
    </row>
    <row r="19" spans="1:22" s="888" customFormat="1" ht="15.75" customHeight="1">
      <c r="A19" s="1069" t="s">
        <v>493</v>
      </c>
      <c r="B19" s="40"/>
      <c r="C19" s="547">
        <f t="shared" ref="C19:F19" si="4">SUM(C896:C899)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1"/>
      <c r="I19" s="1071"/>
      <c r="J19" s="1071"/>
      <c r="K19" s="1071"/>
      <c r="L19" s="40"/>
      <c r="M19" s="1072">
        <f>SUM(M896:M899)+SUM(M851:M852)</f>
        <v>0</v>
      </c>
      <c r="N19" s="1072">
        <f>SUM(N896:N899)+SUM(N851:N852)</f>
        <v>0</v>
      </c>
      <c r="O19" s="1072">
        <f>SUM(O896:O899)+SUM(O851:O852)</f>
        <v>0</v>
      </c>
      <c r="P19" s="1072">
        <f>SUM(P896:P899)+SUM(P851:P852)</f>
        <v>0</v>
      </c>
      <c r="Q19" s="898"/>
      <c r="R19" s="1067"/>
      <c r="S19" s="1029"/>
      <c r="T19" s="1029"/>
      <c r="U19" s="1068">
        <v>19</v>
      </c>
      <c r="V19" s="852"/>
    </row>
    <row r="20" spans="1:22" s="888" customFormat="1" ht="15.75" customHeight="1">
      <c r="A20" s="1409" t="s">
        <v>133</v>
      </c>
      <c r="B20" s="1074"/>
      <c r="C20" s="1075">
        <f>SUM(C21:C30)</f>
        <v>3710</v>
      </c>
      <c r="D20" s="1075">
        <f>SUM(D21:D30)</f>
        <v>7230</v>
      </c>
      <c r="E20" s="1075">
        <f>SUM(E21:E30)</f>
        <v>19585</v>
      </c>
      <c r="F20" s="1075">
        <f>SUM(F21:F30)</f>
        <v>96920</v>
      </c>
      <c r="G20" s="1074"/>
      <c r="H20" s="1076"/>
      <c r="I20" s="1076"/>
      <c r="J20" s="1076"/>
      <c r="K20" s="1076"/>
      <c r="L20" s="1074"/>
      <c r="M20" s="1075">
        <f>SUM(M21:M30)</f>
        <v>476</v>
      </c>
      <c r="N20" s="1075">
        <f>SUM(N21:N30)</f>
        <v>630</v>
      </c>
      <c r="O20" s="1075">
        <f>SUM(O21:O30)</f>
        <v>-3345</v>
      </c>
      <c r="P20" s="1075">
        <f>SUM(P21:P30)</f>
        <v>-20360</v>
      </c>
      <c r="Q20" s="898"/>
      <c r="R20" s="904"/>
      <c r="S20" s="1036"/>
      <c r="T20" s="1036"/>
      <c r="U20" s="1068">
        <v>20</v>
      </c>
      <c r="V20" s="852"/>
    </row>
    <row r="21" spans="1:22" s="1079" customFormat="1" ht="15.75" customHeight="1">
      <c r="A21" s="705" t="s">
        <v>134</v>
      </c>
      <c r="B21" s="1074"/>
      <c r="C21" s="1077">
        <f>SUM(C932:C961)</f>
        <v>300</v>
      </c>
      <c r="D21" s="1077">
        <f>SUM(D932:D961)</f>
        <v>600</v>
      </c>
      <c r="E21" s="1077">
        <f>SUM(E932:E961)</f>
        <v>9315</v>
      </c>
      <c r="F21" s="1077">
        <f>SUM(F932:F961)</f>
        <v>34170</v>
      </c>
      <c r="G21" s="1074"/>
      <c r="H21" s="1076"/>
      <c r="I21" s="1076"/>
      <c r="J21" s="1076"/>
      <c r="K21" s="1076"/>
      <c r="L21" s="1074"/>
      <c r="M21" s="1077">
        <f>SUM(M932:M961)</f>
        <v>0</v>
      </c>
      <c r="N21" s="1077">
        <f>SUM(N932:N961)</f>
        <v>0</v>
      </c>
      <c r="O21" s="1077">
        <f>SUM(O932:O961)</f>
        <v>-5175</v>
      </c>
      <c r="P21" s="1077">
        <f>SUM(P932:P961)</f>
        <v>-30670</v>
      </c>
      <c r="Q21" s="1078"/>
      <c r="R21" s="904"/>
      <c r="S21" s="1036"/>
      <c r="T21" s="1036"/>
      <c r="U21" s="1068">
        <v>21</v>
      </c>
      <c r="V21" s="1036"/>
    </row>
    <row r="22" spans="1:22" s="1079" customFormat="1" ht="15.75" customHeight="1">
      <c r="A22" s="705" t="s">
        <v>135</v>
      </c>
      <c r="B22" s="1074"/>
      <c r="C22" s="1077">
        <f>SUM(C904:C919)</f>
        <v>0</v>
      </c>
      <c r="D22" s="1077">
        <f>SUM(D904:D919)</f>
        <v>0</v>
      </c>
      <c r="E22" s="1077">
        <f>SUM(E904:E919)</f>
        <v>2600</v>
      </c>
      <c r="F22" s="1077">
        <f>SUM(F904:F919)</f>
        <v>21000</v>
      </c>
      <c r="G22" s="1074"/>
      <c r="H22" s="1076"/>
      <c r="I22" s="1076"/>
      <c r="J22" s="1076"/>
      <c r="K22" s="1076"/>
      <c r="L22" s="1074"/>
      <c r="M22" s="1080">
        <f>SUM(M904:M919)</f>
        <v>0</v>
      </c>
      <c r="N22" s="1080">
        <f>SUM(N904:N919)</f>
        <v>0</v>
      </c>
      <c r="O22" s="1080">
        <f>SUM(O904:O919)</f>
        <v>1300</v>
      </c>
      <c r="P22" s="1080">
        <f>SUM(P904:P919)</f>
        <v>4250</v>
      </c>
      <c r="Q22" s="1078"/>
      <c r="R22" s="904"/>
      <c r="S22" s="1036"/>
      <c r="T22" s="1036"/>
      <c r="U22" s="1068">
        <v>22</v>
      </c>
      <c r="V22" s="1036"/>
    </row>
    <row r="23" spans="1:22" s="1079" customFormat="1" ht="15.75" customHeight="1">
      <c r="A23" s="705" t="s">
        <v>136</v>
      </c>
      <c r="B23" s="1074"/>
      <c r="C23" s="1077">
        <f>SUM(C920:C931)</f>
        <v>170</v>
      </c>
      <c r="D23" s="1077">
        <f>SUM(D920:D931)</f>
        <v>440</v>
      </c>
      <c r="E23" s="1077">
        <f>SUM(E920:E931)</f>
        <v>2270</v>
      </c>
      <c r="F23" s="1077">
        <f>SUM(F920:F931)</f>
        <v>12550</v>
      </c>
      <c r="G23" s="1074"/>
      <c r="H23" s="1076"/>
      <c r="I23" s="1076"/>
      <c r="J23" s="1076"/>
      <c r="K23" s="1076"/>
      <c r="L23" s="1074"/>
      <c r="M23" s="1080">
        <f>SUM(M920:M931)</f>
        <v>0</v>
      </c>
      <c r="N23" s="1080">
        <f>SUM(N920:N931)</f>
        <v>-120</v>
      </c>
      <c r="O23" s="1080">
        <f>SUM(O920:O931)</f>
        <v>530</v>
      </c>
      <c r="P23" s="1080">
        <f>SUM(P920:P931)</f>
        <v>6060</v>
      </c>
      <c r="Q23" s="898"/>
      <c r="R23" s="904"/>
      <c r="S23" s="1036"/>
      <c r="T23" s="1036"/>
      <c r="U23" s="1068">
        <v>23</v>
      </c>
      <c r="V23" s="1036"/>
    </row>
    <row r="24" spans="1:22" s="1079" customFormat="1" ht="15.75" customHeight="1">
      <c r="A24" s="556" t="s">
        <v>670</v>
      </c>
      <c r="B24" s="1074"/>
      <c r="C24" s="1077">
        <f>SUM(C966:C969)</f>
        <v>1430</v>
      </c>
      <c r="D24" s="1077">
        <f>SUM(D966:D969)</f>
        <v>1920</v>
      </c>
      <c r="E24" s="1077">
        <f>SUM(E966:E969)</f>
        <v>0</v>
      </c>
      <c r="F24" s="1077">
        <f>SUM(F966:F969)</f>
        <v>0</v>
      </c>
      <c r="G24" s="1074"/>
      <c r="H24" s="1076"/>
      <c r="I24" s="1076"/>
      <c r="J24" s="1076"/>
      <c r="K24" s="1076"/>
      <c r="L24" s="1074"/>
      <c r="M24" s="1077">
        <f>SUM(M966:M969)</f>
        <v>286</v>
      </c>
      <c r="N24" s="1077">
        <f>SUM(N966:N969)</f>
        <v>384</v>
      </c>
      <c r="O24" s="1077">
        <f>SUM(O966:O969)</f>
        <v>0</v>
      </c>
      <c r="P24" s="1077">
        <f>SUM(P966:P969)</f>
        <v>0</v>
      </c>
      <c r="Q24" s="1078"/>
      <c r="R24" s="904"/>
      <c r="S24" s="1036"/>
      <c r="T24" s="1036"/>
      <c r="U24" s="1068">
        <v>24</v>
      </c>
      <c r="V24" s="1036"/>
    </row>
    <row r="25" spans="1:22" s="1079" customFormat="1" ht="15.75" customHeight="1">
      <c r="A25" s="556" t="s">
        <v>671</v>
      </c>
      <c r="B25" s="1074"/>
      <c r="C25" s="1077">
        <f>SUM(C970:C972)</f>
        <v>0</v>
      </c>
      <c r="D25" s="1077">
        <f>SUM(D970:D972)</f>
        <v>0</v>
      </c>
      <c r="E25" s="1077">
        <f>SUM(E970:E972)</f>
        <v>0</v>
      </c>
      <c r="F25" s="1077">
        <f>SUM(F970:F972)</f>
        <v>0</v>
      </c>
      <c r="G25" s="1074"/>
      <c r="H25" s="1076"/>
      <c r="I25" s="1076"/>
      <c r="J25" s="1076"/>
      <c r="K25" s="1076"/>
      <c r="L25" s="1074"/>
      <c r="M25" s="1077">
        <f>SUM(M970:M972)</f>
        <v>0</v>
      </c>
      <c r="N25" s="1077">
        <f>SUM(N970:N972)</f>
        <v>0</v>
      </c>
      <c r="O25" s="1077">
        <f>SUM(O970:O972)</f>
        <v>0</v>
      </c>
      <c r="P25" s="1077">
        <f>SUM(P970:P972)</f>
        <v>0</v>
      </c>
      <c r="Q25" s="1419"/>
      <c r="R25" s="904"/>
      <c r="S25" s="1036"/>
      <c r="T25" s="1036"/>
      <c r="U25" s="1068">
        <v>25</v>
      </c>
      <c r="V25" s="1036"/>
    </row>
    <row r="26" spans="1:22" s="1079" customFormat="1" ht="15.75" customHeight="1">
      <c r="A26" s="705" t="s">
        <v>137</v>
      </c>
      <c r="B26" s="1074"/>
      <c r="C26" s="1077">
        <f>SUM(C973:C974)</f>
        <v>950</v>
      </c>
      <c r="D26" s="1077">
        <f>SUM(D973:D974)</f>
        <v>1830</v>
      </c>
      <c r="E26" s="1077">
        <f>SUM(E973:E974)</f>
        <v>0</v>
      </c>
      <c r="F26" s="1077">
        <f>SUM(F973:F974)</f>
        <v>0</v>
      </c>
      <c r="G26" s="1074"/>
      <c r="H26" s="1076"/>
      <c r="I26" s="1076"/>
      <c r="J26" s="1076"/>
      <c r="K26" s="1076"/>
      <c r="L26" s="1074"/>
      <c r="M26" s="1077">
        <f>SUM(M973:M974)</f>
        <v>190</v>
      </c>
      <c r="N26" s="1077">
        <f>SUM(N973:N974)</f>
        <v>366</v>
      </c>
      <c r="O26" s="1077">
        <f>SUM(O973:O974)</f>
        <v>0</v>
      </c>
      <c r="P26" s="1077">
        <f>SUM(P973:P974)</f>
        <v>0</v>
      </c>
      <c r="Q26" s="1078"/>
      <c r="R26" s="904"/>
      <c r="S26" s="1036"/>
      <c r="T26" s="1036"/>
      <c r="U26" s="1068">
        <v>26</v>
      </c>
      <c r="V26" s="1036"/>
    </row>
    <row r="27" spans="1:22" s="1079" customFormat="1" ht="15.75" customHeight="1">
      <c r="A27" s="705" t="s">
        <v>138</v>
      </c>
      <c r="B27" s="1074"/>
      <c r="C27" s="1077">
        <f>SUM(C976:C976)</f>
        <v>860</v>
      </c>
      <c r="D27" s="1077">
        <f>SUM(D976:D976)</f>
        <v>2440</v>
      </c>
      <c r="E27" s="1077">
        <f>SUM(E976:E976)</f>
        <v>5400</v>
      </c>
      <c r="F27" s="1077">
        <f>SUM(F976:F976)</f>
        <v>29200</v>
      </c>
      <c r="G27" s="1074"/>
      <c r="H27" s="1076"/>
      <c r="I27" s="1076"/>
      <c r="J27" s="1076"/>
      <c r="K27" s="1076"/>
      <c r="L27" s="1074"/>
      <c r="M27" s="1077">
        <f>SUM(M976:M976)</f>
        <v>0</v>
      </c>
      <c r="N27" s="1077">
        <f>SUM(N976:N976)</f>
        <v>0</v>
      </c>
      <c r="O27" s="1077">
        <f>SUM(O976:O976)</f>
        <v>0</v>
      </c>
      <c r="P27" s="1077">
        <f>SUM(P976:P976)</f>
        <v>0</v>
      </c>
      <c r="Q27" s="898"/>
      <c r="R27" s="904"/>
      <c r="S27" s="1036"/>
      <c r="T27" s="1036"/>
      <c r="U27" s="1068">
        <v>27</v>
      </c>
      <c r="V27" s="1036"/>
    </row>
    <row r="28" spans="1:22" s="888" customFormat="1" ht="15.75" customHeight="1">
      <c r="A28" s="705" t="s">
        <v>139</v>
      </c>
      <c r="B28" s="1074"/>
      <c r="C28" s="1077">
        <f>SUM(C978:C981)</f>
        <v>0</v>
      </c>
      <c r="D28" s="1077">
        <f>SUM(D978:D981)</f>
        <v>0</v>
      </c>
      <c r="E28" s="1077">
        <f>SUM(E978:E981)</f>
        <v>0</v>
      </c>
      <c r="F28" s="1077">
        <f>SUM(F978:F981)</f>
        <v>0</v>
      </c>
      <c r="G28" s="1074"/>
      <c r="H28" s="1076"/>
      <c r="I28" s="1076"/>
      <c r="J28" s="1076"/>
      <c r="K28" s="1076"/>
      <c r="L28" s="1074"/>
      <c r="M28" s="1077">
        <f>SUM(M978:M981)</f>
        <v>0</v>
      </c>
      <c r="N28" s="1077">
        <f>SUM(N978:N981)</f>
        <v>0</v>
      </c>
      <c r="O28" s="1077">
        <f>SUM(O978:O981)</f>
        <v>0</v>
      </c>
      <c r="P28" s="1077">
        <f>SUM(P978:P981)</f>
        <v>0</v>
      </c>
      <c r="Q28" s="898"/>
      <c r="R28" s="904"/>
      <c r="S28" s="1036"/>
      <c r="T28" s="1036"/>
      <c r="U28" s="1068">
        <v>28</v>
      </c>
      <c r="V28" s="852"/>
    </row>
    <row r="29" spans="1:22" s="888" customFormat="1" ht="15.75" customHeight="1">
      <c r="A29" s="705" t="s">
        <v>140</v>
      </c>
      <c r="B29" s="1074"/>
      <c r="C29" s="1077">
        <f>SUM(C982:C985)</f>
        <v>0</v>
      </c>
      <c r="D29" s="1077">
        <f>SUM(D982:D985)</f>
        <v>0</v>
      </c>
      <c r="E29" s="1077">
        <f>SUM(E982:E985)</f>
        <v>0</v>
      </c>
      <c r="F29" s="1077">
        <f>SUM(F982:F985)</f>
        <v>0</v>
      </c>
      <c r="G29" s="1074"/>
      <c r="H29" s="1076"/>
      <c r="I29" s="1076"/>
      <c r="J29" s="1076"/>
      <c r="K29" s="1076"/>
      <c r="L29" s="1074"/>
      <c r="M29" s="1077">
        <f>SUM(M982:M985)</f>
        <v>0</v>
      </c>
      <c r="N29" s="1077">
        <f>SUM(N982:N985)</f>
        <v>0</v>
      </c>
      <c r="O29" s="1077">
        <f>SUM(O982:O985)</f>
        <v>0</v>
      </c>
      <c r="P29" s="1077">
        <f>SUM(P982:P985)</f>
        <v>0</v>
      </c>
      <c r="Q29" s="898"/>
      <c r="R29" s="904"/>
      <c r="S29" s="1036"/>
      <c r="T29" s="1036"/>
      <c r="U29" s="1068">
        <v>29</v>
      </c>
      <c r="V29" s="852"/>
    </row>
    <row r="30" spans="1:22" s="888" customFormat="1" ht="15.75" customHeight="1">
      <c r="A30" s="705" t="s">
        <v>494</v>
      </c>
      <c r="B30" s="1074"/>
      <c r="C30" s="1077">
        <f>SUM(C963:C965)</f>
        <v>0</v>
      </c>
      <c r="D30" s="1077">
        <f>SUM(D963:D965)</f>
        <v>0</v>
      </c>
      <c r="E30" s="1077">
        <f>SUM(E963:E965)</f>
        <v>0</v>
      </c>
      <c r="F30" s="1077">
        <f>SUM(F963:F965)</f>
        <v>0</v>
      </c>
      <c r="G30" s="1074"/>
      <c r="H30" s="1076"/>
      <c r="I30" s="1076"/>
      <c r="J30" s="1076"/>
      <c r="K30" s="1076"/>
      <c r="L30" s="1074"/>
      <c r="M30" s="1077">
        <f>SUM(M963:M965)</f>
        <v>0</v>
      </c>
      <c r="N30" s="1077">
        <f>SUM(N963:N965)</f>
        <v>0</v>
      </c>
      <c r="O30" s="1077">
        <f>SUM(O963:O965)</f>
        <v>0</v>
      </c>
      <c r="P30" s="1077">
        <f>SUM(P963:P965)</f>
        <v>0</v>
      </c>
      <c r="Q30" s="898"/>
      <c r="R30" s="904"/>
      <c r="S30" s="1036"/>
      <c r="T30" s="1036"/>
      <c r="U30" s="1068">
        <v>30</v>
      </c>
      <c r="V30" s="852"/>
    </row>
    <row r="31" spans="1:22" s="888" customFormat="1" ht="15.75" customHeight="1">
      <c r="A31" s="1409" t="s">
        <v>142</v>
      </c>
      <c r="B31" s="1074"/>
      <c r="C31" s="1075">
        <f>SUM(C32:C41)</f>
        <v>3122</v>
      </c>
      <c r="D31" s="1075">
        <f>SUM(D32:D41)</f>
        <v>6016</v>
      </c>
      <c r="E31" s="1075">
        <f>SUM(E32:E41)</f>
        <v>17846</v>
      </c>
      <c r="F31" s="1075">
        <f>SUM(F32:F41)</f>
        <v>81966</v>
      </c>
      <c r="G31" s="1074"/>
      <c r="H31" s="1076"/>
      <c r="I31" s="1076"/>
      <c r="J31" s="1076"/>
      <c r="K31" s="1076"/>
      <c r="L31" s="1074"/>
      <c r="M31" s="1075">
        <f>SUM(M32:M41)</f>
        <v>-1456</v>
      </c>
      <c r="N31" s="1075">
        <f>SUM(N32:N41)</f>
        <v>-2398</v>
      </c>
      <c r="O31" s="1075">
        <f>SUM(O32:O41)</f>
        <v>-9832</v>
      </c>
      <c r="P31" s="1075">
        <f>SUM(P32:P41)</f>
        <v>-35670</v>
      </c>
      <c r="Q31" s="898"/>
      <c r="R31" s="904"/>
      <c r="S31" s="1036"/>
      <c r="T31" s="1036"/>
      <c r="U31" s="1068">
        <v>31</v>
      </c>
      <c r="V31" s="852"/>
    </row>
    <row r="32" spans="1:22" s="888" customFormat="1" ht="15.75" customHeight="1">
      <c r="A32" s="1052" t="s">
        <v>143</v>
      </c>
      <c r="B32" s="1081"/>
      <c r="C32" s="562">
        <f>C989</f>
        <v>192</v>
      </c>
      <c r="D32" s="562">
        <f t="shared" ref="D32:F32" si="5">D989</f>
        <v>312</v>
      </c>
      <c r="E32" s="562">
        <f t="shared" si="5"/>
        <v>972</v>
      </c>
      <c r="F32" s="562">
        <f t="shared" si="5"/>
        <v>1020</v>
      </c>
      <c r="G32" s="1081"/>
      <c r="H32" s="1083"/>
      <c r="I32" s="1083"/>
      <c r="J32" s="1083"/>
      <c r="K32" s="1083"/>
      <c r="L32" s="1081"/>
      <c r="M32" s="1084">
        <f>M989</f>
        <v>-24</v>
      </c>
      <c r="N32" s="1084">
        <f>N989</f>
        <v>-72</v>
      </c>
      <c r="O32" s="1084">
        <f>O989</f>
        <v>-972</v>
      </c>
      <c r="P32" s="1084">
        <f>P989</f>
        <v>-1020</v>
      </c>
      <c r="Q32" s="898"/>
      <c r="R32" s="904"/>
      <c r="S32" s="1036"/>
      <c r="T32" s="1036"/>
      <c r="U32" s="1068">
        <v>32</v>
      </c>
      <c r="V32" s="852"/>
    </row>
    <row r="33" spans="1:36" s="888" customFormat="1" ht="15.75" customHeight="1">
      <c r="A33" s="1052" t="s">
        <v>144</v>
      </c>
      <c r="B33" s="1081"/>
      <c r="C33" s="562">
        <f>SUM(C990:C992)</f>
        <v>1260</v>
      </c>
      <c r="D33" s="562">
        <f t="shared" ref="D33:F33" si="6">SUM(D990:D992)</f>
        <v>1754</v>
      </c>
      <c r="E33" s="562">
        <f t="shared" si="6"/>
        <v>2744</v>
      </c>
      <c r="F33" s="562">
        <f t="shared" si="6"/>
        <v>6146</v>
      </c>
      <c r="G33" s="1081"/>
      <c r="H33" s="1083"/>
      <c r="I33" s="1083"/>
      <c r="J33" s="1083"/>
      <c r="K33" s="1083"/>
      <c r="L33" s="1081"/>
      <c r="M33" s="1084">
        <f t="shared" ref="M33:P41" si="7">M992</f>
        <v>-60</v>
      </c>
      <c r="N33" s="1084">
        <f t="shared" si="7"/>
        <v>0</v>
      </c>
      <c r="O33" s="1084">
        <f t="shared" si="7"/>
        <v>0</v>
      </c>
      <c r="P33" s="1084">
        <f t="shared" si="7"/>
        <v>0</v>
      </c>
      <c r="Q33" s="898"/>
      <c r="R33" s="904"/>
      <c r="S33" s="1036"/>
      <c r="T33" s="1036"/>
      <c r="U33" s="1068">
        <v>33</v>
      </c>
      <c r="V33" s="852"/>
    </row>
    <row r="34" spans="1:36" s="888" customFormat="1" ht="15.75" customHeight="1">
      <c r="A34" s="1052" t="s">
        <v>145</v>
      </c>
      <c r="B34" s="1085"/>
      <c r="C34" s="562">
        <f t="shared" ref="C34:C41" si="8">C993</f>
        <v>402</v>
      </c>
      <c r="D34" s="562">
        <f t="shared" ref="D34:F34" si="9">D993</f>
        <v>660</v>
      </c>
      <c r="E34" s="562">
        <f t="shared" si="9"/>
        <v>1050</v>
      </c>
      <c r="F34" s="562">
        <f t="shared" si="9"/>
        <v>1500</v>
      </c>
      <c r="G34" s="1085"/>
      <c r="H34" s="1086"/>
      <c r="I34" s="1086"/>
      <c r="J34" s="1086"/>
      <c r="K34" s="1086"/>
      <c r="L34" s="1085"/>
      <c r="M34" s="1084">
        <f t="shared" si="7"/>
        <v>-252</v>
      </c>
      <c r="N34" s="1084">
        <f t="shared" si="7"/>
        <v>-476</v>
      </c>
      <c r="O34" s="1084">
        <f t="shared" si="7"/>
        <v>-800</v>
      </c>
      <c r="P34" s="1084">
        <f t="shared" si="7"/>
        <v>-1050</v>
      </c>
      <c r="Q34" s="898"/>
      <c r="R34" s="904"/>
      <c r="S34" s="1036"/>
      <c r="T34" s="1036"/>
      <c r="U34" s="1068">
        <v>34</v>
      </c>
      <c r="V34" s="852"/>
    </row>
    <row r="35" spans="1:36" s="888" customFormat="1" ht="15.75" customHeight="1">
      <c r="A35" s="1052" t="s">
        <v>54</v>
      </c>
      <c r="B35" s="40"/>
      <c r="C35" s="562">
        <f t="shared" si="8"/>
        <v>0</v>
      </c>
      <c r="D35" s="562">
        <f t="shared" ref="D35:F35" si="10">D994</f>
        <v>0</v>
      </c>
      <c r="E35" s="562">
        <f t="shared" si="10"/>
        <v>0</v>
      </c>
      <c r="F35" s="562">
        <f t="shared" si="10"/>
        <v>0</v>
      </c>
      <c r="G35" s="1085"/>
      <c r="H35" s="1086"/>
      <c r="I35" s="1086"/>
      <c r="J35" s="1086"/>
      <c r="K35" s="1086"/>
      <c r="L35" s="1085"/>
      <c r="M35" s="1084">
        <f t="shared" si="7"/>
        <v>0</v>
      </c>
      <c r="N35" s="1084">
        <f t="shared" si="7"/>
        <v>0</v>
      </c>
      <c r="O35" s="1084">
        <f t="shared" si="7"/>
        <v>0</v>
      </c>
      <c r="P35" s="1084">
        <f t="shared" si="7"/>
        <v>0</v>
      </c>
      <c r="Q35" s="898"/>
      <c r="R35" s="904"/>
      <c r="S35" s="1036"/>
      <c r="T35" s="1036"/>
      <c r="U35" s="1068">
        <v>35</v>
      </c>
      <c r="V35" s="852"/>
    </row>
    <row r="36" spans="1:36" s="888" customFormat="1" ht="15.75" customHeight="1">
      <c r="A36" s="1052" t="s">
        <v>146</v>
      </c>
      <c r="B36" s="1087"/>
      <c r="C36" s="562">
        <f t="shared" si="8"/>
        <v>0</v>
      </c>
      <c r="D36" s="562">
        <f t="shared" ref="D36:F36" si="11">D995</f>
        <v>1290</v>
      </c>
      <c r="E36" s="562">
        <f t="shared" si="11"/>
        <v>4890</v>
      </c>
      <c r="F36" s="562">
        <f t="shared" si="11"/>
        <v>40200</v>
      </c>
      <c r="G36" s="1085"/>
      <c r="H36" s="1086"/>
      <c r="I36" s="1086"/>
      <c r="J36" s="1086"/>
      <c r="K36" s="1086"/>
      <c r="L36" s="1085"/>
      <c r="M36" s="1084">
        <f t="shared" si="7"/>
        <v>0</v>
      </c>
      <c r="N36" s="1084">
        <f t="shared" si="7"/>
        <v>0</v>
      </c>
      <c r="O36" s="1084">
        <f t="shared" si="7"/>
        <v>0</v>
      </c>
      <c r="P36" s="1084">
        <f t="shared" si="7"/>
        <v>-1500</v>
      </c>
      <c r="Q36" s="898"/>
      <c r="R36" s="904"/>
      <c r="S36" s="1036"/>
      <c r="T36" s="1036"/>
      <c r="U36" s="1068">
        <v>36</v>
      </c>
      <c r="V36" s="852"/>
    </row>
    <row r="37" spans="1:36" s="888" customFormat="1" ht="15.75" customHeight="1">
      <c r="A37" s="1052" t="s">
        <v>147</v>
      </c>
      <c r="B37" s="1063"/>
      <c r="C37" s="562">
        <f t="shared" si="8"/>
        <v>470</v>
      </c>
      <c r="D37" s="562">
        <f t="shared" ref="D37:F37" si="12">D996</f>
        <v>750</v>
      </c>
      <c r="E37" s="562">
        <f t="shared" si="12"/>
        <v>1660</v>
      </c>
      <c r="F37" s="562">
        <f t="shared" si="12"/>
        <v>7500</v>
      </c>
      <c r="G37" s="1085"/>
      <c r="H37" s="1086"/>
      <c r="I37" s="1086"/>
      <c r="J37" s="1086"/>
      <c r="K37" s="1086"/>
      <c r="L37" s="1085"/>
      <c r="M37" s="1084">
        <f t="shared" si="7"/>
        <v>-470</v>
      </c>
      <c r="N37" s="1084">
        <f t="shared" si="7"/>
        <v>-750</v>
      </c>
      <c r="O37" s="1084">
        <f t="shared" si="7"/>
        <v>-1660</v>
      </c>
      <c r="P37" s="1084">
        <f t="shared" si="7"/>
        <v>-7500</v>
      </c>
      <c r="Q37" s="898"/>
      <c r="R37" s="904"/>
      <c r="S37" s="1036"/>
      <c r="T37" s="1036"/>
      <c r="U37" s="1068">
        <v>37</v>
      </c>
      <c r="V37" s="852"/>
    </row>
    <row r="38" spans="1:36" s="888" customFormat="1" ht="15.75" customHeight="1">
      <c r="A38" s="1052" t="s">
        <v>148</v>
      </c>
      <c r="B38" s="1088"/>
      <c r="C38" s="562">
        <f t="shared" si="8"/>
        <v>150</v>
      </c>
      <c r="D38" s="562">
        <f t="shared" ref="D38:F38" si="13">D997</f>
        <v>250</v>
      </c>
      <c r="E38" s="562">
        <f t="shared" si="13"/>
        <v>500</v>
      </c>
      <c r="F38" s="562">
        <f t="shared" si="13"/>
        <v>2000</v>
      </c>
      <c r="G38" s="1085"/>
      <c r="H38" s="1086"/>
      <c r="I38" s="1086"/>
      <c r="J38" s="1086"/>
      <c r="K38" s="1086"/>
      <c r="L38" s="1085"/>
      <c r="M38" s="1084">
        <f t="shared" si="7"/>
        <v>-150</v>
      </c>
      <c r="N38" s="1084">
        <f t="shared" si="7"/>
        <v>-250</v>
      </c>
      <c r="O38" s="1084">
        <f t="shared" si="7"/>
        <v>-500</v>
      </c>
      <c r="P38" s="1084">
        <f t="shared" si="7"/>
        <v>-2000</v>
      </c>
      <c r="Q38" s="898"/>
      <c r="R38" s="904"/>
      <c r="S38" s="1036"/>
      <c r="T38" s="1036"/>
      <c r="U38" s="1068">
        <v>38</v>
      </c>
      <c r="V38" s="852"/>
    </row>
    <row r="39" spans="1:36" s="888" customFormat="1" ht="15.75" customHeight="1">
      <c r="A39" s="1052" t="s">
        <v>495</v>
      </c>
      <c r="B39" s="1088"/>
      <c r="C39" s="562">
        <f t="shared" si="8"/>
        <v>148</v>
      </c>
      <c r="D39" s="562">
        <f t="shared" ref="D39:F39" si="14">D998</f>
        <v>150</v>
      </c>
      <c r="E39" s="562">
        <f t="shared" si="14"/>
        <v>130</v>
      </c>
      <c r="F39" s="562">
        <f t="shared" si="14"/>
        <v>1000</v>
      </c>
      <c r="G39" s="1085"/>
      <c r="H39" s="1086"/>
      <c r="I39" s="1086"/>
      <c r="J39" s="1086"/>
      <c r="K39" s="1086"/>
      <c r="L39" s="1085"/>
      <c r="M39" s="1082">
        <f t="shared" si="7"/>
        <v>0</v>
      </c>
      <c r="N39" s="1082">
        <f t="shared" si="7"/>
        <v>0</v>
      </c>
      <c r="O39" s="1082">
        <f t="shared" si="7"/>
        <v>0</v>
      </c>
      <c r="P39" s="1082">
        <f t="shared" si="7"/>
        <v>0</v>
      </c>
      <c r="Q39" s="898"/>
      <c r="R39" s="904"/>
      <c r="S39" s="1036"/>
      <c r="T39" s="1036"/>
      <c r="U39" s="1068">
        <v>39</v>
      </c>
      <c r="V39" s="852"/>
    </row>
    <row r="40" spans="1:36" s="888" customFormat="1" ht="15.75" customHeight="1">
      <c r="A40" s="1052" t="s">
        <v>496</v>
      </c>
      <c r="B40" s="1088"/>
      <c r="C40" s="562">
        <f t="shared" si="8"/>
        <v>350</v>
      </c>
      <c r="D40" s="562">
        <f t="shared" ref="D40:F40" si="15">D999</f>
        <v>550</v>
      </c>
      <c r="E40" s="562">
        <f t="shared" si="15"/>
        <v>900</v>
      </c>
      <c r="F40" s="562">
        <f t="shared" si="15"/>
        <v>4600</v>
      </c>
      <c r="G40" s="1085"/>
      <c r="H40" s="1086"/>
      <c r="I40" s="1086"/>
      <c r="J40" s="1086"/>
      <c r="K40" s="1086"/>
      <c r="L40" s="1085"/>
      <c r="M40" s="1082">
        <f t="shared" si="7"/>
        <v>-350</v>
      </c>
      <c r="N40" s="1082">
        <f t="shared" si="7"/>
        <v>-550</v>
      </c>
      <c r="O40" s="1082">
        <f t="shared" si="7"/>
        <v>-900</v>
      </c>
      <c r="P40" s="1082">
        <f t="shared" si="7"/>
        <v>-4600</v>
      </c>
      <c r="Q40" s="898"/>
      <c r="R40" s="904"/>
      <c r="S40" s="1036"/>
      <c r="T40" s="1036"/>
      <c r="U40" s="1068">
        <v>40</v>
      </c>
      <c r="V40" s="852"/>
    </row>
    <row r="41" spans="1:36" s="888" customFormat="1" ht="15.75" customHeight="1">
      <c r="A41" s="1052" t="s">
        <v>409</v>
      </c>
      <c r="B41" s="1088"/>
      <c r="C41" s="562">
        <f t="shared" si="8"/>
        <v>150</v>
      </c>
      <c r="D41" s="562">
        <f t="shared" ref="D41:F41" si="16">D1000</f>
        <v>300</v>
      </c>
      <c r="E41" s="562">
        <f t="shared" si="16"/>
        <v>5000</v>
      </c>
      <c r="F41" s="562">
        <f t="shared" si="16"/>
        <v>18000</v>
      </c>
      <c r="G41" s="1085"/>
      <c r="H41" s="1086"/>
      <c r="I41" s="1086"/>
      <c r="J41" s="1086"/>
      <c r="K41" s="1086"/>
      <c r="L41" s="1085"/>
      <c r="M41" s="1082">
        <f t="shared" si="7"/>
        <v>-150</v>
      </c>
      <c r="N41" s="1082">
        <f t="shared" si="7"/>
        <v>-300</v>
      </c>
      <c r="O41" s="1082">
        <f t="shared" si="7"/>
        <v>-5000</v>
      </c>
      <c r="P41" s="1082">
        <f t="shared" si="7"/>
        <v>-18000</v>
      </c>
      <c r="Q41" s="898"/>
      <c r="R41" s="904"/>
      <c r="S41" s="1036"/>
      <c r="T41" s="1036"/>
      <c r="U41" s="1068">
        <v>41</v>
      </c>
      <c r="V41" s="852"/>
    </row>
    <row r="42" spans="1:36" s="888" customFormat="1" ht="15.75" customHeight="1">
      <c r="A42" s="1052" t="s">
        <v>152</v>
      </c>
      <c r="B42" s="1088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1"/>
      <c r="I42" s="1071"/>
      <c r="J42" s="1071"/>
      <c r="K42" s="1071"/>
      <c r="L42" s="40"/>
      <c r="M42" s="1089"/>
      <c r="N42" s="1089"/>
      <c r="O42" s="1089"/>
      <c r="P42" s="1089"/>
      <c r="Q42" s="898"/>
      <c r="R42" s="887"/>
      <c r="S42" s="852"/>
      <c r="T42" s="852"/>
      <c r="U42" s="1068">
        <v>42</v>
      </c>
      <c r="V42" s="852"/>
    </row>
    <row r="43" spans="1:36" s="888" customFormat="1" ht="15.75" customHeight="1">
      <c r="A43" s="1090" t="s">
        <v>370</v>
      </c>
      <c r="B43" s="949"/>
      <c r="C43" s="567">
        <f>C811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7"/>
      <c r="H43" s="1091"/>
      <c r="I43" s="1091"/>
      <c r="J43" s="1091"/>
      <c r="K43" s="1091"/>
      <c r="L43" s="1087"/>
      <c r="M43" s="1092"/>
      <c r="N43" s="1092"/>
      <c r="O43" s="1092"/>
      <c r="P43" s="1092"/>
      <c r="Q43" s="898"/>
      <c r="R43" s="887"/>
      <c r="S43" s="852"/>
      <c r="T43" s="852"/>
      <c r="U43" s="1068">
        <v>43</v>
      </c>
      <c r="V43" s="852"/>
    </row>
    <row r="44" spans="1:36" s="1096" customFormat="1" ht="15.75" customHeight="1">
      <c r="A44" s="1093" t="s">
        <v>58</v>
      </c>
      <c r="B44" s="949"/>
      <c r="C44" s="1064"/>
      <c r="D44" s="1064"/>
      <c r="E44" s="1064"/>
      <c r="F44" s="1064"/>
      <c r="G44" s="1063"/>
      <c r="H44" s="1094"/>
      <c r="I44" s="1094"/>
      <c r="J44" s="1094"/>
      <c r="K44" s="1094"/>
      <c r="L44" s="1063"/>
      <c r="M44" s="1064"/>
      <c r="N44" s="1064"/>
      <c r="O44" s="1064"/>
      <c r="P44" s="1064"/>
      <c r="Q44" s="1095"/>
      <c r="R44" s="865"/>
      <c r="S44" s="476"/>
      <c r="T44" s="476"/>
      <c r="U44" s="1068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8" t="s">
        <v>497</v>
      </c>
      <c r="B45" s="949"/>
      <c r="C45" s="1097">
        <f>IF(WB!CK9="","",WB!CK9)</f>
        <v>0.38</v>
      </c>
      <c r="D45" s="1097">
        <f>IF(WB!CK10="","",WB!CK10)</f>
        <v>0.33</v>
      </c>
      <c r="E45" s="1097">
        <f>IF(WB!CK11="","",WB!CK11)</f>
        <v>0.2</v>
      </c>
      <c r="F45" s="1097">
        <f>IF(WB!CK12="","",WB!CK12)</f>
        <v>0.09</v>
      </c>
      <c r="G45" s="1088"/>
      <c r="H45" s="1098"/>
      <c r="I45" s="1098"/>
      <c r="J45" s="1098"/>
      <c r="K45" s="1098"/>
      <c r="L45" s="1088"/>
      <c r="M45" s="1099"/>
      <c r="N45" s="1099"/>
      <c r="O45" s="1099"/>
      <c r="P45" s="1099"/>
      <c r="Q45" s="1095"/>
      <c r="R45" s="1067"/>
      <c r="S45" s="1029"/>
      <c r="T45" s="1029"/>
      <c r="U45" s="1068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8"/>
      <c r="H46" s="1098">
        <f>SUM(C46)</f>
        <v>7</v>
      </c>
      <c r="I46" s="1098">
        <f>SUM(D46)</f>
        <v>9</v>
      </c>
      <c r="J46" s="1098">
        <f>SUM(E46)</f>
        <v>10</v>
      </c>
      <c r="K46" s="1098">
        <f>SUM(F46)</f>
        <v>10</v>
      </c>
      <c r="L46" s="1088"/>
      <c r="M46" s="1099"/>
      <c r="N46" s="1099"/>
      <c r="O46" s="1099"/>
      <c r="P46" s="1099"/>
      <c r="Q46" s="1095"/>
      <c r="R46" s="904"/>
      <c r="S46" s="1036"/>
      <c r="T46" s="1036"/>
      <c r="U46" s="1068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8" t="s">
        <v>498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8"/>
      <c r="H47" s="1098"/>
      <c r="I47" s="1098"/>
      <c r="J47" s="1098"/>
      <c r="K47" s="1098"/>
      <c r="L47" s="1088"/>
      <c r="M47" s="1099"/>
      <c r="N47" s="1099"/>
      <c r="O47" s="1099"/>
      <c r="P47" s="1099"/>
      <c r="Q47" s="1095"/>
      <c r="R47" s="904"/>
      <c r="S47" s="1036"/>
      <c r="T47" s="1036"/>
      <c r="U47" s="1068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8" t="s">
        <v>499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8"/>
      <c r="H48" s="1098"/>
      <c r="I48" s="1098"/>
      <c r="J48" s="1098"/>
      <c r="K48" s="1098"/>
      <c r="L48" s="1088"/>
      <c r="M48" s="1099"/>
      <c r="N48" s="1099"/>
      <c r="O48" s="1099"/>
      <c r="P48" s="1099"/>
      <c r="Q48" s="1095"/>
      <c r="R48" s="904"/>
      <c r="S48" s="1036"/>
      <c r="T48" s="1036"/>
      <c r="U48" s="1068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8" t="s">
        <v>500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8"/>
      <c r="H49" s="1098"/>
      <c r="I49" s="1098"/>
      <c r="J49" s="1098"/>
      <c r="K49" s="1098"/>
      <c r="L49" s="1088"/>
      <c r="M49" s="1099"/>
      <c r="N49" s="1099"/>
      <c r="O49" s="1099"/>
      <c r="P49" s="1099"/>
      <c r="Q49" s="1095"/>
      <c r="R49" s="904"/>
      <c r="S49" s="1036"/>
      <c r="T49" s="1036"/>
      <c r="U49" s="1068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8" t="s">
        <v>501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8"/>
      <c r="H50" s="1098"/>
      <c r="I50" s="1098"/>
      <c r="J50" s="1098"/>
      <c r="K50" s="1098"/>
      <c r="L50" s="1088"/>
      <c r="M50" s="1099"/>
      <c r="N50" s="1099"/>
      <c r="O50" s="1099"/>
      <c r="P50" s="1099"/>
      <c r="Q50" s="1095"/>
      <c r="R50" s="904"/>
      <c r="S50" s="1036"/>
      <c r="T50" s="1036"/>
      <c r="U50" s="1068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8"/>
      <c r="H51" s="1100">
        <f t="shared" ref="H51:K52" si="17">SUM(C51)</f>
        <v>0</v>
      </c>
      <c r="I51" s="1100">
        <f t="shared" si="17"/>
        <v>0</v>
      </c>
      <c r="J51" s="1100">
        <f t="shared" si="17"/>
        <v>0</v>
      </c>
      <c r="K51" s="1100">
        <f t="shared" si="17"/>
        <v>0</v>
      </c>
      <c r="L51" s="1088"/>
      <c r="M51" s="1099"/>
      <c r="N51" s="1099"/>
      <c r="O51" s="1099"/>
      <c r="P51" s="1099"/>
      <c r="Q51" s="1095"/>
      <c r="R51" s="904"/>
      <c r="S51" s="1036"/>
      <c r="T51" s="1036"/>
      <c r="U51" s="1068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100">
        <f t="shared" si="17"/>
        <v>0</v>
      </c>
      <c r="I52" s="1100">
        <f t="shared" si="17"/>
        <v>2</v>
      </c>
      <c r="J52" s="1100">
        <f t="shared" si="17"/>
        <v>18</v>
      </c>
      <c r="K52" s="1100">
        <f t="shared" si="17"/>
        <v>100</v>
      </c>
      <c r="L52" s="949"/>
      <c r="M52" s="970"/>
      <c r="N52" s="970"/>
      <c r="O52" s="970"/>
      <c r="P52" s="970"/>
      <c r="Q52" s="1095"/>
      <c r="R52" s="904"/>
      <c r="S52" s="1036"/>
      <c r="T52" s="1036"/>
      <c r="U52" s="1068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100"/>
      <c r="I53" s="1100"/>
      <c r="J53" s="1100"/>
      <c r="K53" s="1100"/>
      <c r="L53" s="949"/>
      <c r="M53" s="970"/>
      <c r="N53" s="970"/>
      <c r="O53" s="970"/>
      <c r="P53" s="970"/>
      <c r="Q53" s="1095"/>
      <c r="R53" s="904"/>
      <c r="S53" s="1036"/>
      <c r="T53" s="1036"/>
      <c r="U53" s="1068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100">
        <f t="shared" ref="H54:K55" si="18">SUM(C54)</f>
        <v>2</v>
      </c>
      <c r="I54" s="1100">
        <f t="shared" si="18"/>
        <v>6</v>
      </c>
      <c r="J54" s="1100">
        <f t="shared" si="18"/>
        <v>15</v>
      </c>
      <c r="K54" s="1100">
        <f t="shared" si="18"/>
        <v>20</v>
      </c>
      <c r="L54" s="949"/>
      <c r="M54" s="970"/>
      <c r="N54" s="970"/>
      <c r="O54" s="970"/>
      <c r="P54" s="970"/>
      <c r="Q54" s="1095"/>
      <c r="R54" s="904"/>
      <c r="S54" s="1036"/>
      <c r="T54" s="1036"/>
      <c r="U54" s="1068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100">
        <f t="shared" si="18"/>
        <v>0</v>
      </c>
      <c r="I55" s="1100">
        <f t="shared" si="18"/>
        <v>0</v>
      </c>
      <c r="J55" s="1100">
        <f t="shared" si="18"/>
        <v>3</v>
      </c>
      <c r="K55" s="1100">
        <f t="shared" si="18"/>
        <v>9</v>
      </c>
      <c r="L55" s="949"/>
      <c r="M55" s="970"/>
      <c r="N55" s="970"/>
      <c r="O55" s="970"/>
      <c r="P55" s="970"/>
      <c r="Q55" s="1095"/>
      <c r="R55" s="904"/>
      <c r="S55" s="1036"/>
      <c r="T55" s="1036"/>
      <c r="U55" s="1068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100"/>
      <c r="I56" s="1100"/>
      <c r="J56" s="1100"/>
      <c r="K56" s="1100"/>
      <c r="L56" s="949"/>
      <c r="M56" s="970"/>
      <c r="N56" s="970"/>
      <c r="O56" s="970"/>
      <c r="P56" s="970"/>
      <c r="Q56" s="1095"/>
      <c r="R56" s="904"/>
      <c r="S56" s="1036"/>
      <c r="T56" s="1036"/>
      <c r="U56" s="1068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100"/>
      <c r="I57" s="1100"/>
      <c r="J57" s="1100"/>
      <c r="K57" s="1100"/>
      <c r="L57" s="949"/>
      <c r="M57" s="970"/>
      <c r="N57" s="970"/>
      <c r="O57" s="970"/>
      <c r="P57" s="970"/>
      <c r="Q57" s="1095"/>
      <c r="R57" s="904"/>
      <c r="S57" s="1036"/>
      <c r="T57" s="1036"/>
      <c r="U57" s="1068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100"/>
      <c r="I58" s="1100"/>
      <c r="J58" s="1100"/>
      <c r="K58" s="1100"/>
      <c r="L58" s="949"/>
      <c r="M58" s="970"/>
      <c r="N58" s="970"/>
      <c r="O58" s="970"/>
      <c r="P58" s="970"/>
      <c r="Q58" s="1095"/>
      <c r="R58" s="904"/>
      <c r="S58" s="1036"/>
      <c r="T58" s="1036"/>
      <c r="U58" s="1068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100"/>
      <c r="I59" s="1100"/>
      <c r="J59" s="1100"/>
      <c r="K59" s="1100"/>
      <c r="L59" s="949"/>
      <c r="M59" s="970"/>
      <c r="N59" s="970"/>
      <c r="O59" s="970"/>
      <c r="P59" s="970"/>
      <c r="Q59" s="1095"/>
      <c r="R59" s="904"/>
      <c r="S59" s="1036"/>
      <c r="T59" s="1036"/>
      <c r="U59" s="1068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8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100"/>
      <c r="I60" s="1100"/>
      <c r="J60" s="1100"/>
      <c r="K60" s="1100"/>
      <c r="L60" s="949"/>
      <c r="M60" s="970"/>
      <c r="N60" s="970"/>
      <c r="O60" s="970"/>
      <c r="P60" s="970"/>
      <c r="Q60" s="1095"/>
      <c r="R60" s="904"/>
      <c r="S60" s="1036"/>
      <c r="T60" s="1036"/>
      <c r="U60" s="1068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100"/>
      <c r="I61" s="1100"/>
      <c r="J61" s="1100"/>
      <c r="K61" s="1100"/>
      <c r="L61" s="949"/>
      <c r="M61" s="970"/>
      <c r="N61" s="970"/>
      <c r="O61" s="970"/>
      <c r="P61" s="970"/>
      <c r="Q61" s="1095"/>
      <c r="R61" s="904"/>
      <c r="S61" s="1036"/>
      <c r="T61" s="1036"/>
      <c r="U61" s="1068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100"/>
      <c r="I62" s="1100"/>
      <c r="J62" s="1100"/>
      <c r="K62" s="1100"/>
      <c r="L62" s="949"/>
      <c r="M62" s="970"/>
      <c r="N62" s="970"/>
      <c r="O62" s="970"/>
      <c r="P62" s="970"/>
      <c r="Q62" s="1095"/>
      <c r="R62" s="904"/>
      <c r="S62" s="1036"/>
      <c r="T62" s="1036"/>
      <c r="U62" s="1068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>Other: Hoes</v>
      </c>
      <c r="B63" s="1108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9"/>
      <c r="I63" s="1109"/>
      <c r="J63" s="1109"/>
      <c r="K63" s="1109"/>
      <c r="L63" s="949"/>
      <c r="M63" s="1110"/>
      <c r="N63" s="1110"/>
      <c r="O63" s="1110"/>
      <c r="P63" s="1110"/>
      <c r="Q63" s="1095"/>
      <c r="R63" s="904"/>
      <c r="S63" s="1036"/>
      <c r="T63" s="1036"/>
      <c r="U63" s="1068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6"/>
      <c r="T64" s="476"/>
      <c r="U64" s="1068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6"/>
      <c r="G65" s="1088"/>
      <c r="H65" s="1116"/>
      <c r="I65" s="1116"/>
      <c r="J65" s="1116"/>
      <c r="K65" s="1116"/>
      <c r="L65" s="1088"/>
      <c r="M65" s="1099"/>
      <c r="N65" s="1099"/>
      <c r="O65" s="1099"/>
      <c r="P65" s="1099"/>
      <c r="Q65" s="1095"/>
      <c r="R65" s="865"/>
      <c r="S65" s="476"/>
      <c r="T65" s="476"/>
      <c r="U65" s="1068">
        <v>65</v>
      </c>
      <c r="V65" s="476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169</v>
      </c>
      <c r="B66" s="1117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6">
        <f>IF(Data!BY66="","",Data!BY66)</f>
        <v>0</v>
      </c>
      <c r="G66" s="1105"/>
      <c r="H66" s="970"/>
      <c r="I66" s="970"/>
      <c r="J66" s="970"/>
      <c r="K66" s="970"/>
      <c r="L66" s="1105"/>
      <c r="M66" s="970"/>
      <c r="N66" s="970"/>
      <c r="O66" s="970"/>
      <c r="P66" s="970"/>
      <c r="Q66" s="1095"/>
      <c r="R66" s="1118"/>
      <c r="S66" s="1119"/>
      <c r="T66" s="1119"/>
      <c r="U66" s="1068">
        <v>66</v>
      </c>
      <c r="V66" s="476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171</v>
      </c>
      <c r="B67" s="1105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6" t="str">
        <f>IF(Data!BY67="","",Data!BY67)</f>
        <v/>
      </c>
      <c r="G67" s="1105"/>
      <c r="H67" s="970"/>
      <c r="I67" s="970"/>
      <c r="J67" s="970"/>
      <c r="K67" s="970"/>
      <c r="L67" s="1105"/>
      <c r="M67" s="970"/>
      <c r="N67" s="970"/>
      <c r="O67" s="970"/>
      <c r="P67" s="970"/>
      <c r="Q67" s="1095"/>
      <c r="R67" s="904"/>
      <c r="S67" s="1036"/>
      <c r="T67" s="1036"/>
      <c r="U67" s="1068">
        <v>67</v>
      </c>
      <c r="V67" s="476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173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6" t="str">
        <f>IF(Data!BY68="","",Data!BY68)</f>
        <v/>
      </c>
      <c r="G68" s="1108"/>
      <c r="H68" s="970"/>
      <c r="I68" s="970"/>
      <c r="J68" s="970"/>
      <c r="K68" s="970"/>
      <c r="L68" s="1108"/>
      <c r="M68" s="1121"/>
      <c r="N68" s="1121"/>
      <c r="O68" s="1121"/>
      <c r="P68" s="1121"/>
      <c r="Q68" s="1095"/>
      <c r="R68" s="1118"/>
      <c r="S68" s="1119"/>
      <c r="T68" s="1119"/>
      <c r="U68" s="1068">
        <v>68</v>
      </c>
      <c r="V68" s="476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70"/>
      <c r="I69" s="970"/>
      <c r="J69" s="970"/>
      <c r="K69" s="970"/>
      <c r="L69" s="1106"/>
      <c r="M69" s="1121"/>
      <c r="N69" s="1121"/>
      <c r="O69" s="1121"/>
      <c r="P69" s="1121"/>
      <c r="Q69" s="1095"/>
      <c r="R69" s="904"/>
      <c r="S69" s="1036"/>
      <c r="T69" s="1036"/>
      <c r="U69" s="1068">
        <v>69</v>
      </c>
      <c r="V69" s="476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179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6" t="str">
        <f>IF(Data!BY70="","",Data!BY70)</f>
        <v/>
      </c>
      <c r="G70" s="1108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6"/>
      <c r="T70" s="1036"/>
      <c r="U70" s="1068">
        <v>70</v>
      </c>
      <c r="V70" s="476"/>
    </row>
    <row r="71" spans="1:36" s="1096" customFormat="1" ht="15.75" hidden="1" customHeight="1">
      <c r="A71" s="1102" t="s">
        <v>181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6" t="str">
        <f>IF(Data!BY71="","",Data!BY71)</f>
        <v/>
      </c>
      <c r="G71" s="1108"/>
      <c r="H71" s="970"/>
      <c r="I71" s="970"/>
      <c r="J71" s="970"/>
      <c r="K71" s="970"/>
      <c r="L71" s="1108"/>
      <c r="M71" s="1121"/>
      <c r="N71" s="1121"/>
      <c r="O71" s="1121"/>
      <c r="P71" s="1121"/>
      <c r="Q71" s="1095"/>
      <c r="R71" s="1118"/>
      <c r="S71" s="1119"/>
      <c r="T71" s="1119"/>
      <c r="U71" s="1068">
        <v>71</v>
      </c>
      <c r="V71" s="476"/>
    </row>
    <row r="72" spans="1:36" s="1096" customFormat="1" ht="15.75" hidden="1" customHeight="1">
      <c r="A72" s="1102" t="s">
        <v>183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6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6"/>
      <c r="T72" s="1036"/>
      <c r="U72" s="1068">
        <v>72</v>
      </c>
      <c r="V72" s="476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70"/>
      <c r="I73" s="970"/>
      <c r="J73" s="970"/>
      <c r="K73" s="970"/>
      <c r="L73" s="1117"/>
      <c r="M73" s="970"/>
      <c r="N73" s="970"/>
      <c r="O73" s="970"/>
      <c r="P73" s="970"/>
      <c r="Q73" s="1095"/>
      <c r="R73" s="904"/>
      <c r="S73" s="1036"/>
      <c r="T73" s="1036"/>
      <c r="U73" s="1068">
        <v>73</v>
      </c>
      <c r="V73" s="476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5"/>
      <c r="I74" s="655"/>
      <c r="J74" s="655"/>
      <c r="K74" s="655"/>
      <c r="L74" s="1117"/>
      <c r="M74" s="970"/>
      <c r="N74" s="970"/>
      <c r="O74" s="970"/>
      <c r="P74" s="970"/>
      <c r="Q74" s="1095"/>
      <c r="R74" s="904"/>
      <c r="S74" s="1036"/>
      <c r="T74" s="1036"/>
      <c r="U74" s="1068">
        <v>74</v>
      </c>
      <c r="V74" s="476"/>
    </row>
    <row r="75" spans="1:36" s="1096" customFormat="1" ht="15.75" hidden="1" customHeight="1">
      <c r="A75" s="1120" t="s">
        <v>189</v>
      </c>
      <c r="B75" s="1129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6" t="str">
        <f>IF(Data!BY75="","",Data!BY75)</f>
        <v/>
      </c>
      <c r="G75" s="1105"/>
      <c r="H75" s="970"/>
      <c r="I75" s="970"/>
      <c r="J75" s="970"/>
      <c r="K75" s="970"/>
      <c r="L75" s="1105"/>
      <c r="M75" s="970"/>
      <c r="N75" s="970"/>
      <c r="O75" s="970"/>
      <c r="P75" s="970"/>
      <c r="Q75" s="1095"/>
      <c r="R75" s="904"/>
      <c r="S75" s="1036"/>
      <c r="T75" s="1036"/>
      <c r="U75" s="1068">
        <v>75</v>
      </c>
      <c r="V75" s="476"/>
    </row>
    <row r="76" spans="1:36" s="1096" customFormat="1" ht="15.75" hidden="1" customHeight="1">
      <c r="A76" s="1102" t="s">
        <v>173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6" t="str">
        <f>IF(Data!BY76="","",Data!BY76)</f>
        <v/>
      </c>
      <c r="G76" s="1108"/>
      <c r="H76" s="970"/>
      <c r="I76" s="970"/>
      <c r="J76" s="970"/>
      <c r="K76" s="970"/>
      <c r="L76" s="1108"/>
      <c r="M76" s="1121"/>
      <c r="N76" s="1121"/>
      <c r="O76" s="1121"/>
      <c r="P76" s="1121"/>
      <c r="Q76" s="1095"/>
      <c r="R76" s="1118"/>
      <c r="S76" s="1119"/>
      <c r="T76" s="1119"/>
      <c r="U76" s="1068">
        <v>76</v>
      </c>
      <c r="V76" s="476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70"/>
      <c r="I77" s="970"/>
      <c r="J77" s="970"/>
      <c r="K77" s="970"/>
      <c r="L77" s="1108"/>
      <c r="M77" s="1121"/>
      <c r="N77" s="1121"/>
      <c r="O77" s="1121"/>
      <c r="P77" s="1121"/>
      <c r="Q77" s="1095"/>
      <c r="R77" s="904"/>
      <c r="S77" s="1036"/>
      <c r="T77" s="1036"/>
      <c r="U77" s="1068">
        <v>77</v>
      </c>
      <c r="V77" s="476"/>
    </row>
    <row r="78" spans="1:36" s="1096" customFormat="1" ht="15.75" hidden="1" customHeight="1">
      <c r="A78" s="1102" t="s">
        <v>179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6" t="str">
        <f>IF(Data!BY78="","",Data!BY78)</f>
        <v/>
      </c>
      <c r="G78" s="1108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6"/>
      <c r="T78" s="1036"/>
      <c r="U78" s="1068">
        <v>78</v>
      </c>
      <c r="V78" s="476"/>
    </row>
    <row r="79" spans="1:36" s="1096" customFormat="1" ht="15.75" hidden="1" customHeight="1">
      <c r="A79" s="1102" t="s">
        <v>181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6" t="str">
        <f>IF(Data!BY79="","",Data!BY79)</f>
        <v/>
      </c>
      <c r="G79" s="1108"/>
      <c r="H79" s="970"/>
      <c r="I79" s="970"/>
      <c r="J79" s="970"/>
      <c r="K79" s="970"/>
      <c r="L79" s="1108"/>
      <c r="M79" s="1121"/>
      <c r="N79" s="1121"/>
      <c r="O79" s="1121"/>
      <c r="P79" s="1121"/>
      <c r="Q79" s="1095"/>
      <c r="R79" s="1118"/>
      <c r="S79" s="1119"/>
      <c r="T79" s="1119"/>
      <c r="U79" s="1068">
        <v>79</v>
      </c>
      <c r="V79" s="476"/>
    </row>
    <row r="80" spans="1:36" s="1096" customFormat="1" ht="15.75" hidden="1" customHeight="1">
      <c r="A80" s="1133" t="s">
        <v>183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6" t="str">
        <f>IF(SUM(F78)=0,"",F78*F79)</f>
        <v/>
      </c>
      <c r="G80" s="1124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6"/>
      <c r="T80" s="1036"/>
      <c r="U80" s="1068">
        <v>80</v>
      </c>
      <c r="V80" s="476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70"/>
      <c r="I81" s="970"/>
      <c r="J81" s="970"/>
      <c r="K81" s="970"/>
      <c r="L81" s="1127"/>
      <c r="M81" s="970"/>
      <c r="N81" s="970"/>
      <c r="O81" s="970"/>
      <c r="P81" s="970"/>
      <c r="Q81" s="1134"/>
      <c r="R81" s="904"/>
      <c r="S81" s="1036"/>
      <c r="T81" s="1036"/>
      <c r="U81" s="1068">
        <v>81</v>
      </c>
      <c r="V81" s="476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5"/>
      <c r="I82" s="655"/>
      <c r="J82" s="655"/>
      <c r="K82" s="655"/>
      <c r="L82" s="1127"/>
      <c r="M82" s="1121"/>
      <c r="N82" s="1121"/>
      <c r="O82" s="1121"/>
      <c r="P82" s="1121"/>
      <c r="Q82" s="1134"/>
      <c r="R82" s="904"/>
      <c r="S82" s="1036"/>
      <c r="T82" s="1036"/>
      <c r="U82" s="1068">
        <v>82</v>
      </c>
      <c r="V82" s="476"/>
    </row>
    <row r="83" spans="1:22" ht="15.75" hidden="1" customHeight="1">
      <c r="A83" s="1126" t="s">
        <v>194</v>
      </c>
      <c r="B83" s="1088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7"/>
      <c r="S83" s="1029"/>
      <c r="T83" s="1029"/>
      <c r="U83" s="1068">
        <v>83</v>
      </c>
      <c r="V83" s="476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6"/>
      <c r="T84" s="1036"/>
      <c r="U84" s="1068">
        <v>84</v>
      </c>
      <c r="V84" s="476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8">
        <v>85</v>
      </c>
      <c r="V85" s="476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8">
        <v>86</v>
      </c>
      <c r="V86" s="476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70"/>
      <c r="I87" s="970"/>
      <c r="J87" s="970"/>
      <c r="K87" s="970"/>
      <c r="L87" s="1131"/>
      <c r="M87" s="1146"/>
      <c r="N87" s="1146"/>
      <c r="O87" s="1146"/>
      <c r="P87" s="1146"/>
      <c r="Q87" s="1147"/>
      <c r="R87" s="1118"/>
      <c r="S87" s="1119"/>
      <c r="T87" s="1119"/>
      <c r="U87" s="1068">
        <v>87</v>
      </c>
      <c r="V87" s="476"/>
    </row>
    <row r="88" spans="1:22" s="1151" customFormat="1" ht="15.75" hidden="1" customHeight="1">
      <c r="A88" s="1101" t="s">
        <v>202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6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19">IF(H88="","",SUM(H88)-SUM(C88))</f>
        <v/>
      </c>
      <c r="N88" s="1125" t="str">
        <f t="shared" si="19"/>
        <v/>
      </c>
      <c r="O88" s="1125" t="str">
        <f t="shared" si="19"/>
        <v/>
      </c>
      <c r="P88" s="1125" t="str">
        <f t="shared" si="19"/>
        <v/>
      </c>
      <c r="Q88" s="1149"/>
      <c r="R88" s="904"/>
      <c r="S88" s="1036"/>
      <c r="T88" s="1036"/>
      <c r="U88" s="1068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19"/>
        <v/>
      </c>
      <c r="N89" s="1153" t="str">
        <f t="shared" si="19"/>
        <v/>
      </c>
      <c r="O89" s="1153" t="str">
        <f t="shared" si="19"/>
        <v/>
      </c>
      <c r="P89" s="1153" t="str">
        <f t="shared" si="19"/>
        <v/>
      </c>
      <c r="Q89" s="1134"/>
      <c r="R89" s="1067"/>
      <c r="S89" s="1029"/>
      <c r="T89" s="1029"/>
      <c r="U89" s="1068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19"/>
        <v/>
      </c>
      <c r="N90" s="1153" t="str">
        <f t="shared" si="19"/>
        <v/>
      </c>
      <c r="O90" s="1153" t="str">
        <f t="shared" si="19"/>
        <v/>
      </c>
      <c r="P90" s="1153" t="str">
        <f t="shared" si="19"/>
        <v/>
      </c>
      <c r="Q90" s="1134"/>
      <c r="R90" s="1067"/>
      <c r="S90" s="1029"/>
      <c r="T90" s="1029"/>
      <c r="U90" s="1068">
        <v>90</v>
      </c>
      <c r="V90" s="476"/>
    </row>
    <row r="91" spans="1:22" ht="15.75" hidden="1" customHeight="1">
      <c r="A91" s="1154" t="s">
        <v>204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70"/>
      <c r="N91" s="970"/>
      <c r="O91" s="970"/>
      <c r="P91" s="970"/>
      <c r="Q91" s="1134"/>
      <c r="R91" s="1067"/>
      <c r="S91" s="1029"/>
      <c r="T91" s="1029"/>
      <c r="U91" s="1068">
        <v>91</v>
      </c>
      <c r="V91" s="476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8"/>
      <c r="H92" s="970"/>
      <c r="I92" s="970"/>
      <c r="J92" s="970"/>
      <c r="K92" s="970"/>
      <c r="L92" s="1088"/>
      <c r="M92" s="1099"/>
      <c r="N92" s="1099"/>
      <c r="O92" s="1099"/>
      <c r="P92" s="1099"/>
      <c r="Q92" s="1095"/>
      <c r="R92" s="865"/>
      <c r="S92" s="865"/>
      <c r="T92" s="865"/>
      <c r="U92" s="1068">
        <v>92</v>
      </c>
      <c r="V92" s="476"/>
    </row>
    <row r="93" spans="1:22" s="1096" customFormat="1" ht="15.75" customHeight="1">
      <c r="A93" s="1101" t="s">
        <v>169</v>
      </c>
      <c r="B93" s="1105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5"/>
      <c r="H93" s="970"/>
      <c r="I93" s="970"/>
      <c r="J93" s="970"/>
      <c r="K93" s="970"/>
      <c r="L93" s="1105"/>
      <c r="M93" s="970"/>
      <c r="N93" s="970"/>
      <c r="O93" s="970"/>
      <c r="P93" s="970"/>
      <c r="Q93" s="1095"/>
      <c r="R93" s="1118"/>
      <c r="S93" s="1119"/>
      <c r="T93" s="1119"/>
      <c r="U93" s="1068">
        <v>93</v>
      </c>
      <c r="V93" s="476"/>
    </row>
    <row r="94" spans="1:22" s="1096" customFormat="1" ht="15.75" customHeight="1">
      <c r="A94" s="1120" t="s">
        <v>171</v>
      </c>
      <c r="B94" s="1117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5"/>
      <c r="H94" s="970"/>
      <c r="I94" s="970"/>
      <c r="J94" s="970"/>
      <c r="K94" s="970"/>
      <c r="L94" s="1105"/>
      <c r="M94" s="970"/>
      <c r="N94" s="970"/>
      <c r="O94" s="970"/>
      <c r="P94" s="970"/>
      <c r="Q94" s="1095"/>
      <c r="R94" s="904"/>
      <c r="S94" s="1036"/>
      <c r="T94" s="1036"/>
      <c r="U94" s="1068">
        <v>94</v>
      </c>
      <c r="V94" s="476"/>
    </row>
    <row r="95" spans="1:22" s="1096" customFormat="1" ht="15.75" customHeight="1">
      <c r="A95" s="1102" t="s">
        <v>173</v>
      </c>
      <c r="B95" s="1105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8"/>
      <c r="H95" s="970"/>
      <c r="I95" s="970"/>
      <c r="J95" s="970"/>
      <c r="K95" s="970"/>
      <c r="L95" s="1108"/>
      <c r="M95" s="1121"/>
      <c r="N95" s="1121"/>
      <c r="O95" s="1121"/>
      <c r="P95" s="1121"/>
      <c r="Q95" s="1095"/>
      <c r="R95" s="1118"/>
      <c r="S95" s="1119"/>
      <c r="T95" s="1119"/>
      <c r="U95" s="1068">
        <v>95</v>
      </c>
      <c r="V95" s="476"/>
    </row>
    <row r="96" spans="1:22" s="1096" customFormat="1" ht="15.75" customHeight="1">
      <c r="A96" s="1102" t="s">
        <v>177</v>
      </c>
      <c r="B96" s="1105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8">
        <f>IF(F95="","",F93*F94*F95)</f>
        <v>13125</v>
      </c>
      <c r="G96" s="1106"/>
      <c r="H96" s="970"/>
      <c r="I96" s="970"/>
      <c r="J96" s="970"/>
      <c r="K96" s="970"/>
      <c r="L96" s="1106"/>
      <c r="M96" s="1121"/>
      <c r="N96" s="1121"/>
      <c r="O96" s="1121"/>
      <c r="P96" s="1121"/>
      <c r="Q96" s="1095"/>
      <c r="R96" s="904"/>
      <c r="S96" s="1036"/>
      <c r="T96" s="1036"/>
      <c r="U96" s="1068">
        <v>96</v>
      </c>
      <c r="V96" s="476"/>
    </row>
    <row r="97" spans="1:22" s="1096" customFormat="1" ht="15.75" customHeight="1">
      <c r="A97" s="1102" t="s">
        <v>179</v>
      </c>
      <c r="B97" s="1117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8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8"/>
      <c r="M97" s="1121"/>
      <c r="N97" s="1121"/>
      <c r="O97" s="1121"/>
      <c r="P97" s="1121"/>
      <c r="Q97" s="1095"/>
      <c r="R97" s="904"/>
      <c r="S97" s="1036"/>
      <c r="T97" s="1036"/>
      <c r="U97" s="1068">
        <v>97</v>
      </c>
      <c r="V97" s="476"/>
    </row>
    <row r="98" spans="1:22" s="1096" customFormat="1" ht="15.75" customHeight="1">
      <c r="A98" s="1102" t="s">
        <v>181</v>
      </c>
      <c r="B98" s="1105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8"/>
      <c r="H98" s="970"/>
      <c r="I98" s="970"/>
      <c r="J98" s="970"/>
      <c r="K98" s="970"/>
      <c r="L98" s="1108"/>
      <c r="M98" s="1121"/>
      <c r="N98" s="1121"/>
      <c r="O98" s="1121"/>
      <c r="P98" s="1121"/>
      <c r="Q98" s="1095"/>
      <c r="R98" s="1118"/>
      <c r="S98" s="1119"/>
      <c r="T98" s="1119"/>
      <c r="U98" s="1068">
        <v>98</v>
      </c>
      <c r="V98" s="476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2600</v>
      </c>
      <c r="F99" s="1125">
        <f>IF(SUM(F97)=0,"",F97*F98)</f>
        <v>21000</v>
      </c>
      <c r="G99" s="1108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1300</v>
      </c>
      <c r="P99" s="1125">
        <f>IF(K99="","",SUM(K99)-SUM(F99))</f>
        <v>4250</v>
      </c>
      <c r="Q99" s="1095"/>
      <c r="R99" s="904"/>
      <c r="S99" s="1036"/>
      <c r="T99" s="1036"/>
      <c r="U99" s="1068">
        <v>99</v>
      </c>
      <c r="V99" s="476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70"/>
      <c r="I100" s="970"/>
      <c r="J100" s="970"/>
      <c r="K100" s="970"/>
      <c r="L100" s="1117"/>
      <c r="M100" s="970"/>
      <c r="N100" s="970"/>
      <c r="O100" s="970"/>
      <c r="P100" s="970"/>
      <c r="Q100" s="1095"/>
      <c r="R100" s="904"/>
      <c r="S100" s="1036"/>
      <c r="T100" s="1036"/>
      <c r="U100" s="1068">
        <v>100</v>
      </c>
      <c r="V100" s="476"/>
    </row>
    <row r="101" spans="1:22" s="1096" customFormat="1" ht="15.75" customHeight="1">
      <c r="A101" s="1126" t="s">
        <v>187</v>
      </c>
      <c r="B101" s="1127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8">
        <f>IF(Data!BY101="","",Data!BY101)</f>
        <v>500</v>
      </c>
      <c r="G101" s="1117"/>
      <c r="H101" s="655"/>
      <c r="I101" s="655"/>
      <c r="J101" s="655"/>
      <c r="K101" s="655"/>
      <c r="L101" s="1117"/>
      <c r="M101" s="970"/>
      <c r="N101" s="970"/>
      <c r="O101" s="970"/>
      <c r="P101" s="970"/>
      <c r="Q101" s="1095"/>
      <c r="R101" s="904"/>
      <c r="S101" s="1036"/>
      <c r="T101" s="1036"/>
      <c r="U101" s="1068">
        <v>101</v>
      </c>
      <c r="V101" s="476"/>
    </row>
    <row r="102" spans="1:22" s="1096" customFormat="1" ht="15.75" customHeight="1">
      <c r="A102" s="1120" t="s">
        <v>189</v>
      </c>
      <c r="B102" s="1105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5"/>
      <c r="H102" s="970"/>
      <c r="I102" s="970"/>
      <c r="J102" s="970"/>
      <c r="K102" s="970"/>
      <c r="L102" s="1105"/>
      <c r="M102" s="970"/>
      <c r="N102" s="970"/>
      <c r="O102" s="970"/>
      <c r="P102" s="970"/>
      <c r="Q102" s="1095"/>
      <c r="R102" s="904"/>
      <c r="S102" s="1036"/>
      <c r="T102" s="1036"/>
      <c r="U102" s="1068">
        <v>102</v>
      </c>
      <c r="V102" s="476"/>
    </row>
    <row r="103" spans="1:22" s="1096" customFormat="1" ht="15.75" customHeight="1">
      <c r="A103" s="1102" t="s">
        <v>173</v>
      </c>
      <c r="B103" s="1105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8"/>
      <c r="H103" s="970"/>
      <c r="I103" s="970"/>
      <c r="J103" s="970"/>
      <c r="K103" s="970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8">
        <v>103</v>
      </c>
      <c r="V103" s="476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540</v>
      </c>
      <c r="F104" s="1100">
        <f>IF(F103="","",F$93*F102*F103)</f>
        <v>1890</v>
      </c>
      <c r="G104" s="1108"/>
      <c r="H104" s="970"/>
      <c r="I104" s="970"/>
      <c r="J104" s="970"/>
      <c r="K104" s="970"/>
      <c r="L104" s="1108"/>
      <c r="M104" s="1121"/>
      <c r="N104" s="1121"/>
      <c r="O104" s="1121"/>
      <c r="P104" s="1121"/>
      <c r="Q104" s="1095"/>
      <c r="R104" s="904"/>
      <c r="S104" s="1036"/>
      <c r="T104" s="1036"/>
      <c r="U104" s="1068">
        <v>104</v>
      </c>
      <c r="V104" s="476"/>
    </row>
    <row r="105" spans="1:22" s="1096" customFormat="1" ht="15.75" customHeight="1">
      <c r="A105" s="1102" t="s">
        <v>179</v>
      </c>
      <c r="B105" s="1108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8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8"/>
      <c r="M105" s="1121"/>
      <c r="N105" s="1121"/>
      <c r="O105" s="1121"/>
      <c r="P105" s="1121"/>
      <c r="Q105" s="1095"/>
      <c r="R105" s="904"/>
      <c r="S105" s="1036"/>
      <c r="T105" s="1036"/>
      <c r="U105" s="1068">
        <v>105</v>
      </c>
      <c r="V105" s="476"/>
    </row>
    <row r="106" spans="1:22" s="1096" customFormat="1" ht="15.75" customHeight="1">
      <c r="A106" s="1102" t="s">
        <v>181</v>
      </c>
      <c r="B106" s="1105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8"/>
      <c r="H106" s="970"/>
      <c r="I106" s="970"/>
      <c r="J106" s="970"/>
      <c r="K106" s="970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8">
        <v>106</v>
      </c>
      <c r="V106" s="476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>
        <f>IF(SUM(F105)=0,"",F105*F106)</f>
        <v>0</v>
      </c>
      <c r="G107" s="1124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>
        <f>IF(K107="","",SUM(K107)-SUM(F107))</f>
        <v>0</v>
      </c>
      <c r="Q107" s="1095"/>
      <c r="R107" s="904"/>
      <c r="S107" s="1036"/>
      <c r="T107" s="1036"/>
      <c r="U107" s="1068">
        <v>107</v>
      </c>
      <c r="V107" s="476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70"/>
      <c r="I108" s="970"/>
      <c r="J108" s="970"/>
      <c r="K108" s="970"/>
      <c r="L108" s="1127"/>
      <c r="M108" s="970"/>
      <c r="N108" s="970"/>
      <c r="O108" s="970"/>
      <c r="P108" s="970"/>
      <c r="Q108" s="1134"/>
      <c r="R108" s="904"/>
      <c r="S108" s="1036"/>
      <c r="T108" s="1036"/>
      <c r="U108" s="1068">
        <v>108</v>
      </c>
      <c r="V108" s="476"/>
    </row>
    <row r="109" spans="1:22" s="1096" customFormat="1" ht="15.75" customHeight="1">
      <c r="A109" s="1126" t="s">
        <v>187</v>
      </c>
      <c r="B109" s="1127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7"/>
      <c r="H109" s="655"/>
      <c r="I109" s="655"/>
      <c r="J109" s="655"/>
      <c r="K109" s="655"/>
      <c r="L109" s="1117"/>
      <c r="M109" s="970"/>
      <c r="N109" s="970"/>
      <c r="O109" s="970"/>
      <c r="P109" s="970"/>
      <c r="Q109" s="1095"/>
      <c r="R109" s="904"/>
      <c r="S109" s="1036"/>
      <c r="T109" s="1036"/>
      <c r="U109" s="1068">
        <v>109</v>
      </c>
      <c r="V109" s="476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</v>
      </c>
      <c r="E110" s="1137">
        <f>IF(SUM(E96,E104)&gt;0,SUM(E97,E105)/SUM(E96,E104),"")</f>
        <v>0.28322440087145967</v>
      </c>
      <c r="F110" s="1137">
        <f>IF(SUM(F96,F104)&gt;0,SUM(F97,F105)/SUM(F96,F104),"")</f>
        <v>0.73260073260073255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</v>
      </c>
      <c r="J110" s="1137">
        <f>IF(SUM(E96,E104)&gt;0,SUM(J97,SUM(E97)*(SUM(J97)=0),J105,SUM(E105)*(SUM(J105)=0))/SUM(E96,E104),"")</f>
        <v>0.42483660130718953</v>
      </c>
      <c r="K110" s="1137">
        <f>IF(SUM(F96,F104)&gt;0,SUM(K97,SUM(F97)*(SUM(K97)=0),K105,SUM(F105)*(SUM(K105)=0))/SUM(F96,F104),"")</f>
        <v>0.89077589077589081</v>
      </c>
      <c r="L110" s="1127"/>
      <c r="M110" s="1121"/>
      <c r="N110" s="1121"/>
      <c r="O110" s="1121"/>
      <c r="P110" s="1121"/>
      <c r="Q110" s="1134"/>
      <c r="R110" s="1067"/>
      <c r="S110" s="1029"/>
      <c r="T110" s="1029"/>
      <c r="U110" s="1068">
        <v>110</v>
      </c>
      <c r="V110" s="476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30.6</v>
      </c>
      <c r="E111" s="1140">
        <f>IF(SUM(E96,E104)=0,"",SUM(E96,-SUM(E97)*E100,-SUM(E101)*E100,E104,-SUM(E105)*E108,-SUM(E109)*E108)*0.04)</f>
        <v>131.6</v>
      </c>
      <c r="F111" s="1140">
        <f>IF(SUM(F96,F104)=0,"",SUM(F96,-SUM(F97)*F100,-SUM(F101)*F100,F104,-SUM(F105)*F108,-SUM(F109)*F108)*0.04)</f>
        <v>132.6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30.6</v>
      </c>
      <c r="J111" s="1140">
        <f>IF(SUM(E96,E104)=0,"",(SUM(E96)-(SUM(E97)*(J97="")+SUM(E101)*(J101="")+SUM(J97,J101))*E100+SUM(E104)-(SUM(E105)*(J105="")+SUM(E109)*(J109="")+SUM(J105,J109))*E108)*0.04)</f>
        <v>105.60000000000001</v>
      </c>
      <c r="K111" s="1140">
        <f>IF(SUM(F96,F104)=0,"",(SUM(F96)-(SUM(F97)*(K97="")+SUM(F101)*(K101="")+SUM(K97,K101))*F100+SUM(F104)-(SUM(F105)*(K105="")+SUM(F109)*(K109="")+SUM(K105,K109))*F108)*0.04)</f>
        <v>37.6</v>
      </c>
      <c r="L111" s="1129"/>
      <c r="M111" s="1121"/>
      <c r="N111" s="1121"/>
      <c r="O111" s="1121"/>
      <c r="P111" s="1121"/>
      <c r="Q111" s="1134"/>
      <c r="R111" s="904"/>
      <c r="S111" s="1036"/>
      <c r="T111" s="1036"/>
      <c r="U111" s="1068">
        <v>111</v>
      </c>
      <c r="V111" s="476"/>
    </row>
    <row r="112" spans="1:22" ht="15.75" customHeight="1">
      <c r="A112" s="1101" t="s">
        <v>197</v>
      </c>
      <c r="B112" s="1108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8">
        <v>112</v>
      </c>
      <c r="V112" s="476"/>
    </row>
    <row r="113" spans="1:22" ht="15.75" customHeight="1">
      <c r="A113" s="1126" t="s">
        <v>198</v>
      </c>
      <c r="B113" s="1108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8">
        <v>113</v>
      </c>
      <c r="V113" s="476"/>
    </row>
    <row r="114" spans="1:22" ht="15.75" customHeight="1">
      <c r="A114" s="1102" t="s">
        <v>200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70"/>
      <c r="I114" s="970"/>
      <c r="J114" s="970"/>
      <c r="K114" s="970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8">
        <v>114</v>
      </c>
      <c r="V114" s="476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2"/>
      <c r="M115" s="1125" t="str">
        <f t="shared" ref="M115:P117" si="20">IF(H115="","",SUM(H115)-SUM(C115))</f>
        <v/>
      </c>
      <c r="N115" s="1125" t="str">
        <f t="shared" si="20"/>
        <v/>
      </c>
      <c r="O115" s="1125" t="str">
        <f t="shared" si="20"/>
        <v/>
      </c>
      <c r="P115" s="1125" t="str">
        <f t="shared" si="20"/>
        <v/>
      </c>
      <c r="Q115" s="1149"/>
      <c r="R115" s="904"/>
      <c r="S115" s="1036"/>
      <c r="T115" s="1036"/>
      <c r="U115" s="1068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6.262230919765166E-2</v>
      </c>
      <c r="E116" s="1152">
        <f>IF(E111="","",(SUM(E96)*640*$O$2-SUM(E97,E101)*(640*$O$2-300*$O$2*(E100=0))-SUM(E112,E113)*8280*$O$2)/$P$1/365/E$46)</f>
        <v>0.22961513372472275</v>
      </c>
      <c r="F116" s="1152">
        <f>IF(F111="","",(SUM(F96)*640*$O$2-SUM(F97,F101)*(640*$O$2-300*$O$2*(F100=0))-SUM(F112,F113)*8280*$O$2)/$P$1/365/F$46)</f>
        <v>0.17742987606001304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0.17534246575342466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20"/>
        <v/>
      </c>
      <c r="N116" s="1153" t="str">
        <f t="shared" si="20"/>
        <v/>
      </c>
      <c r="O116" s="1153">
        <f t="shared" si="20"/>
        <v>-5.4272667971298094E-2</v>
      </c>
      <c r="P116" s="1153">
        <f t="shared" si="20"/>
        <v>-0.17742987606001304</v>
      </c>
      <c r="Q116" s="1134"/>
      <c r="R116" s="1067"/>
      <c r="S116" s="1029"/>
      <c r="T116" s="1029"/>
      <c r="U116" s="1068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8.3496412263535554E-3</v>
      </c>
      <c r="E117" s="1152">
        <f>IF(E111="","",(SUM(E104)*640*$O$2-SUM(E105,E109)*(640*$O$2-300*$O$2*(E108=0)))/$P$1/365/E$46)</f>
        <v>4.5088062622309202E-2</v>
      </c>
      <c r="F117" s="1152">
        <f>IF(F111="","",(SUM(F104)*640*$O$2-SUM(F105,F109)*(640*$O$2-300*$O$2*(F108=0)))/$P$1/365/F$46)</f>
        <v>9.936073059360731E-2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4.5088062622309202E-2</v>
      </c>
      <c r="K117" s="1152">
        <f>IF(AND(K97="",K101="",K105="",K109="",K113=""),"",(SUM(F104)*640*$O$2-(SUM(K105,K109)+SUM(F105)*(K105="")+SUM(F109)*(K109=""))*(640*$O$2-300*$O$2*(F108=0)))/$P$1/365/F$46)</f>
        <v>7.8486627527723424E-2</v>
      </c>
      <c r="L117" s="1117"/>
      <c r="M117" s="1153" t="str">
        <f t="shared" si="20"/>
        <v/>
      </c>
      <c r="N117" s="1153" t="str">
        <f t="shared" si="20"/>
        <v/>
      </c>
      <c r="O117" s="1153">
        <f t="shared" si="20"/>
        <v>0</v>
      </c>
      <c r="P117" s="1153">
        <f t="shared" si="20"/>
        <v>-2.0874103065883887E-2</v>
      </c>
      <c r="Q117" s="1134"/>
      <c r="R117" s="1067"/>
      <c r="S117" s="1029"/>
      <c r="T117" s="1029"/>
      <c r="U117" s="1068">
        <v>117</v>
      </c>
      <c r="V117" s="476"/>
    </row>
    <row r="118" spans="1:22" ht="15.75" hidden="1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70"/>
      <c r="N118" s="970"/>
      <c r="O118" s="970"/>
      <c r="P118" s="970"/>
      <c r="Q118" s="1134"/>
      <c r="R118" s="1067"/>
      <c r="S118" s="1029"/>
      <c r="T118" s="1029"/>
      <c r="U118" s="1068">
        <v>118</v>
      </c>
      <c r="V118" s="476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8"/>
      <c r="H119" s="970"/>
      <c r="I119" s="970"/>
      <c r="J119" s="970"/>
      <c r="K119" s="970"/>
      <c r="L119" s="1088"/>
      <c r="M119" s="1099"/>
      <c r="N119" s="1099"/>
      <c r="O119" s="1099"/>
      <c r="P119" s="1099"/>
      <c r="Q119" s="1095"/>
      <c r="R119" s="865"/>
      <c r="S119" s="865"/>
      <c r="T119" s="865"/>
      <c r="U119" s="1068">
        <v>119</v>
      </c>
      <c r="V119" s="476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2</v>
      </c>
      <c r="F120" s="1156">
        <f>IF(Data!BY120="","",Data!BY120)</f>
        <v>4</v>
      </c>
      <c r="G120" s="1105"/>
      <c r="H120" s="970"/>
      <c r="I120" s="970"/>
      <c r="J120" s="970"/>
      <c r="K120" s="970"/>
      <c r="L120" s="1105"/>
      <c r="M120" s="970"/>
      <c r="N120" s="970"/>
      <c r="O120" s="970"/>
      <c r="P120" s="970"/>
      <c r="Q120" s="1095"/>
      <c r="R120" s="1118"/>
      <c r="S120" s="1119"/>
      <c r="T120" s="1119"/>
      <c r="U120" s="1068">
        <v>120</v>
      </c>
      <c r="V120" s="476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70"/>
      <c r="I121" s="970"/>
      <c r="J121" s="970"/>
      <c r="K121" s="970"/>
      <c r="L121" s="1105"/>
      <c r="M121" s="970"/>
      <c r="N121" s="970"/>
      <c r="O121" s="970"/>
      <c r="P121" s="970"/>
      <c r="Q121" s="1095"/>
      <c r="R121" s="904"/>
      <c r="S121" s="1036"/>
      <c r="T121" s="1036"/>
      <c r="U121" s="1068">
        <v>121</v>
      </c>
      <c r="V121" s="476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70"/>
      <c r="I122" s="970"/>
      <c r="J122" s="970"/>
      <c r="K122" s="970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8">
        <v>122</v>
      </c>
      <c r="V122" s="476"/>
    </row>
    <row r="123" spans="1:22" s="1096" customFormat="1" ht="15.75" hidden="1" customHeight="1">
      <c r="A123" s="1102" t="s">
        <v>177</v>
      </c>
      <c r="B123" s="1117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8" t="str">
        <f>IF(F122="","",F120*F121*F122)</f>
        <v/>
      </c>
      <c r="G123" s="1106"/>
      <c r="H123" s="970"/>
      <c r="I123" s="970"/>
      <c r="J123" s="970"/>
      <c r="K123" s="970"/>
      <c r="L123" s="1106"/>
      <c r="M123" s="1121"/>
      <c r="N123" s="1121"/>
      <c r="O123" s="1121"/>
      <c r="P123" s="1121"/>
      <c r="Q123" s="1095"/>
      <c r="R123" s="904"/>
      <c r="S123" s="1036"/>
      <c r="T123" s="1036"/>
      <c r="U123" s="1068">
        <v>123</v>
      </c>
      <c r="V123" s="476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6"/>
      <c r="T124" s="1036"/>
      <c r="U124" s="1068">
        <v>124</v>
      </c>
      <c r="V124" s="476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70"/>
      <c r="I125" s="970"/>
      <c r="J125" s="970"/>
      <c r="K125" s="970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8">
        <v>125</v>
      </c>
      <c r="V125" s="476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6"/>
      <c r="T126" s="1036"/>
      <c r="U126" s="1068">
        <v>126</v>
      </c>
      <c r="V126" s="476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70"/>
      <c r="I127" s="970"/>
      <c r="J127" s="970"/>
      <c r="K127" s="970"/>
      <c r="L127" s="1117"/>
      <c r="M127" s="970"/>
      <c r="N127" s="970"/>
      <c r="O127" s="970"/>
      <c r="P127" s="970"/>
      <c r="Q127" s="1095"/>
      <c r="R127" s="904"/>
      <c r="S127" s="1036"/>
      <c r="T127" s="1036"/>
      <c r="U127" s="1068">
        <v>127</v>
      </c>
      <c r="V127" s="476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5"/>
      <c r="I128" s="655"/>
      <c r="J128" s="655"/>
      <c r="K128" s="655"/>
      <c r="L128" s="1117"/>
      <c r="M128" s="970"/>
      <c r="N128" s="970"/>
      <c r="O128" s="970"/>
      <c r="P128" s="970"/>
      <c r="Q128" s="1095"/>
      <c r="R128" s="904"/>
      <c r="S128" s="1036"/>
      <c r="T128" s="1036"/>
      <c r="U128" s="1068">
        <v>128</v>
      </c>
      <c r="V128" s="476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70"/>
      <c r="I129" s="970"/>
      <c r="J129" s="970"/>
      <c r="K129" s="970"/>
      <c r="L129" s="1117"/>
      <c r="M129" s="970"/>
      <c r="N129" s="970"/>
      <c r="O129" s="970"/>
      <c r="P129" s="970"/>
      <c r="Q129" s="1095"/>
      <c r="R129" s="1118"/>
      <c r="S129" s="1119"/>
      <c r="T129" s="1119"/>
      <c r="U129" s="1068">
        <v>129</v>
      </c>
      <c r="V129" s="476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70"/>
      <c r="I130" s="970"/>
      <c r="J130" s="970"/>
      <c r="K130" s="970"/>
      <c r="L130" s="1105"/>
      <c r="M130" s="970"/>
      <c r="N130" s="970"/>
      <c r="O130" s="970"/>
      <c r="P130" s="970"/>
      <c r="Q130" s="1095"/>
      <c r="R130" s="904"/>
      <c r="S130" s="1036"/>
      <c r="T130" s="1036"/>
      <c r="U130" s="1068">
        <v>130</v>
      </c>
      <c r="V130" s="476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70"/>
      <c r="I131" s="970"/>
      <c r="J131" s="970"/>
      <c r="K131" s="970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8">
        <v>131</v>
      </c>
      <c r="V131" s="476"/>
    </row>
    <row r="132" spans="1:22" s="1096" customFormat="1" ht="15.75" hidden="1" customHeight="1">
      <c r="A132" s="1102" t="s">
        <v>177</v>
      </c>
      <c r="B132" s="1088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8"/>
      <c r="H132" s="970"/>
      <c r="I132" s="970"/>
      <c r="J132" s="970"/>
      <c r="K132" s="970"/>
      <c r="L132" s="1108"/>
      <c r="M132" s="1121"/>
      <c r="N132" s="1121"/>
      <c r="O132" s="1121"/>
      <c r="P132" s="1121"/>
      <c r="Q132" s="1095"/>
      <c r="R132" s="904"/>
      <c r="S132" s="1036"/>
      <c r="T132" s="1036"/>
      <c r="U132" s="1068">
        <v>132</v>
      </c>
      <c r="V132" s="476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6"/>
      <c r="T133" s="1036"/>
      <c r="U133" s="1068">
        <v>133</v>
      </c>
      <c r="V133" s="476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70"/>
      <c r="I134" s="970"/>
      <c r="J134" s="970"/>
      <c r="K134" s="970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8">
        <v>134</v>
      </c>
      <c r="V134" s="476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6"/>
      <c r="T135" s="1036"/>
      <c r="U135" s="1068">
        <v>135</v>
      </c>
      <c r="V135" s="476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70"/>
      <c r="I136" s="970"/>
      <c r="J136" s="970"/>
      <c r="K136" s="970"/>
      <c r="L136" s="1127"/>
      <c r="M136" s="970"/>
      <c r="N136" s="970"/>
      <c r="O136" s="970"/>
      <c r="P136" s="970"/>
      <c r="Q136" s="1134"/>
      <c r="R136" s="904"/>
      <c r="S136" s="1036"/>
      <c r="T136" s="1036"/>
      <c r="U136" s="1068">
        <v>136</v>
      </c>
      <c r="V136" s="476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5"/>
      <c r="I137" s="655"/>
      <c r="J137" s="655"/>
      <c r="K137" s="655"/>
      <c r="L137" s="1117"/>
      <c r="M137" s="970"/>
      <c r="N137" s="970"/>
      <c r="O137" s="970"/>
      <c r="P137" s="970"/>
      <c r="Q137" s="1095"/>
      <c r="R137" s="904"/>
      <c r="S137" s="1036"/>
      <c r="T137" s="1036"/>
      <c r="U137" s="1068">
        <v>137</v>
      </c>
      <c r="V137" s="476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7"/>
      <c r="S138" s="1029"/>
      <c r="T138" s="1029"/>
      <c r="U138" s="1068">
        <v>138</v>
      </c>
      <c r="V138" s="476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6"/>
      <c r="T139" s="1036"/>
      <c r="U139" s="1068">
        <v>139</v>
      </c>
      <c r="V139" s="476"/>
    </row>
    <row r="140" spans="1:22" ht="15.75" hidden="1" customHeight="1">
      <c r="A140" s="1101" t="s">
        <v>197</v>
      </c>
      <c r="B140" s="1088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8">
        <v>140</v>
      </c>
      <c r="V140" s="476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8">
        <v>141</v>
      </c>
      <c r="V141" s="476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70"/>
      <c r="I142" s="970"/>
      <c r="J142" s="970"/>
      <c r="K142" s="970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8">
        <v>142</v>
      </c>
      <c r="V142" s="476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2"/>
      <c r="M143" s="1125" t="str">
        <f t="shared" ref="M143:P145" si="21">IF(H143="","",SUM(H143)-SUM(C143))</f>
        <v/>
      </c>
      <c r="N143" s="1125" t="str">
        <f t="shared" si="21"/>
        <v/>
      </c>
      <c r="O143" s="1125" t="str">
        <f t="shared" si="21"/>
        <v/>
      </c>
      <c r="P143" s="1125" t="str">
        <f t="shared" si="21"/>
        <v/>
      </c>
      <c r="Q143" s="1149"/>
      <c r="R143" s="904"/>
      <c r="S143" s="1036"/>
      <c r="T143" s="1036"/>
      <c r="U143" s="1068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21"/>
        <v/>
      </c>
      <c r="N144" s="1153" t="str">
        <f t="shared" si="21"/>
        <v/>
      </c>
      <c r="O144" s="1153" t="str">
        <f t="shared" si="21"/>
        <v/>
      </c>
      <c r="P144" s="1153" t="str">
        <f t="shared" si="21"/>
        <v/>
      </c>
      <c r="Q144" s="1134"/>
      <c r="R144" s="1067"/>
      <c r="S144" s="1029"/>
      <c r="T144" s="1029"/>
      <c r="U144" s="1068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21"/>
        <v/>
      </c>
      <c r="N145" s="1153" t="str">
        <f t="shared" si="21"/>
        <v/>
      </c>
      <c r="O145" s="1153" t="str">
        <f t="shared" si="21"/>
        <v/>
      </c>
      <c r="P145" s="1153" t="str">
        <f t="shared" si="21"/>
        <v/>
      </c>
      <c r="Q145" s="1134"/>
      <c r="R145" s="1067"/>
      <c r="S145" s="1029"/>
      <c r="T145" s="1029"/>
      <c r="U145" s="1068">
        <v>145</v>
      </c>
      <c r="V145" s="476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70"/>
      <c r="N146" s="970"/>
      <c r="O146" s="970"/>
      <c r="P146" s="970"/>
      <c r="Q146" s="1134"/>
      <c r="R146" s="1067"/>
      <c r="S146" s="1029"/>
      <c r="T146" s="1029"/>
      <c r="U146" s="1068">
        <v>146</v>
      </c>
      <c r="V146" s="476"/>
    </row>
    <row r="147" spans="1:22" s="1096" customFormat="1" ht="15.75" hidden="1" customHeight="1">
      <c r="A147" s="1412" t="s">
        <v>218</v>
      </c>
      <c r="B147" s="1088"/>
      <c r="C147" s="1115"/>
      <c r="D147" s="1115"/>
      <c r="E147" s="1115"/>
      <c r="F147" s="1012"/>
      <c r="G147" s="1088"/>
      <c r="H147" s="970"/>
      <c r="I147" s="970"/>
      <c r="J147" s="970"/>
      <c r="K147" s="970"/>
      <c r="L147" s="1088"/>
      <c r="M147" s="1099"/>
      <c r="N147" s="1099"/>
      <c r="O147" s="1099"/>
      <c r="P147" s="1099"/>
      <c r="Q147" s="1095"/>
      <c r="R147" s="865"/>
      <c r="S147" s="865"/>
      <c r="T147" s="865"/>
      <c r="U147" s="1068">
        <v>147</v>
      </c>
      <c r="V147" s="476"/>
    </row>
    <row r="148" spans="1:22" s="1096" customFormat="1" ht="15.75" hidden="1" customHeight="1">
      <c r="A148" s="1120" t="s">
        <v>213</v>
      </c>
      <c r="B148" s="1088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5"/>
      <c r="H148" s="970"/>
      <c r="I148" s="970"/>
      <c r="J148" s="970"/>
      <c r="K148" s="970"/>
      <c r="L148" s="1105"/>
      <c r="M148" s="970"/>
      <c r="N148" s="970"/>
      <c r="O148" s="970"/>
      <c r="P148" s="970"/>
      <c r="Q148" s="1095"/>
      <c r="R148" s="1118"/>
      <c r="S148" s="1119"/>
      <c r="T148" s="1119"/>
      <c r="U148" s="1068">
        <v>148</v>
      </c>
      <c r="V148" s="476"/>
    </row>
    <row r="149" spans="1:22" s="1096" customFormat="1" ht="15.75" hidden="1" customHeight="1">
      <c r="A149" s="1101" t="s">
        <v>214</v>
      </c>
      <c r="B149" s="1108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5"/>
      <c r="H149" s="970"/>
      <c r="I149" s="970"/>
      <c r="J149" s="970"/>
      <c r="K149" s="970"/>
      <c r="L149" s="1105"/>
      <c r="M149" s="970"/>
      <c r="N149" s="970"/>
      <c r="O149" s="970"/>
      <c r="P149" s="970"/>
      <c r="Q149" s="1095"/>
      <c r="R149" s="904"/>
      <c r="S149" s="1036"/>
      <c r="T149" s="1036"/>
      <c r="U149" s="1068">
        <v>149</v>
      </c>
      <c r="V149" s="476"/>
    </row>
    <row r="150" spans="1:22" s="1096" customFormat="1" ht="15.75" hidden="1" customHeight="1">
      <c r="A150" s="1102" t="s">
        <v>173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70"/>
      <c r="I150" s="970"/>
      <c r="J150" s="970"/>
      <c r="K150" s="970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8">
        <v>150</v>
      </c>
      <c r="V150" s="476"/>
    </row>
    <row r="151" spans="1:22" s="1096" customFormat="1" ht="15.75" hidden="1" customHeight="1">
      <c r="A151" s="1102" t="s">
        <v>177</v>
      </c>
      <c r="B151" s="1108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8" t="str">
        <f>IF(F150="","",F148*F149*F150)</f>
        <v/>
      </c>
      <c r="G151" s="1106"/>
      <c r="H151" s="970"/>
      <c r="I151" s="970"/>
      <c r="J151" s="970"/>
      <c r="K151" s="970"/>
      <c r="L151" s="1106"/>
      <c r="M151" s="1121"/>
      <c r="N151" s="1121"/>
      <c r="O151" s="1121"/>
      <c r="P151" s="1121"/>
      <c r="Q151" s="1095"/>
      <c r="R151" s="904"/>
      <c r="S151" s="1036"/>
      <c r="T151" s="1036"/>
      <c r="U151" s="1068">
        <v>151</v>
      </c>
      <c r="V151" s="476"/>
    </row>
    <row r="152" spans="1:22" s="1096" customFormat="1" ht="15.75" hidden="1" customHeight="1">
      <c r="A152" s="1102" t="s">
        <v>179</v>
      </c>
      <c r="B152" s="1117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8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6"/>
      <c r="T152" s="1036"/>
      <c r="U152" s="1068">
        <v>152</v>
      </c>
      <c r="V152" s="476"/>
    </row>
    <row r="153" spans="1:22" s="1096" customFormat="1" ht="15.75" hidden="1" customHeight="1">
      <c r="A153" s="1102" t="s">
        <v>181</v>
      </c>
      <c r="B153" s="1135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8"/>
      <c r="H153" s="970"/>
      <c r="I153" s="970"/>
      <c r="J153" s="970"/>
      <c r="K153" s="970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8">
        <v>153</v>
      </c>
      <c r="V153" s="476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6"/>
      <c r="T154" s="1036"/>
      <c r="U154" s="1068">
        <v>154</v>
      </c>
      <c r="V154" s="476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70"/>
      <c r="I155" s="970"/>
      <c r="J155" s="970"/>
      <c r="K155" s="970"/>
      <c r="L155" s="1117"/>
      <c r="M155" s="970"/>
      <c r="N155" s="970"/>
      <c r="O155" s="970"/>
      <c r="P155" s="970"/>
      <c r="Q155" s="1095"/>
      <c r="R155" s="904"/>
      <c r="S155" s="1036"/>
      <c r="T155" s="1036"/>
      <c r="U155" s="1068">
        <v>155</v>
      </c>
      <c r="V155" s="476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5"/>
      <c r="I156" s="655"/>
      <c r="J156" s="655"/>
      <c r="K156" s="655"/>
      <c r="L156" s="1117"/>
      <c r="M156" s="970"/>
      <c r="N156" s="970"/>
      <c r="O156" s="970"/>
      <c r="P156" s="970"/>
      <c r="Q156" s="1095"/>
      <c r="R156" s="904"/>
      <c r="S156" s="1036"/>
      <c r="T156" s="1036"/>
      <c r="U156" s="1068">
        <v>156</v>
      </c>
      <c r="V156" s="476"/>
    </row>
    <row r="157" spans="1:22" s="1096" customFormat="1" ht="15.75" hidden="1" customHeight="1">
      <c r="A157" s="1120" t="s">
        <v>215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70"/>
      <c r="I157" s="970"/>
      <c r="J157" s="970"/>
      <c r="K157" s="970"/>
      <c r="L157" s="1117"/>
      <c r="M157" s="970"/>
      <c r="N157" s="970"/>
      <c r="O157" s="970"/>
      <c r="P157" s="970"/>
      <c r="Q157" s="1095"/>
      <c r="R157" s="1118"/>
      <c r="S157" s="1119"/>
      <c r="T157" s="1119"/>
      <c r="U157" s="1068">
        <v>157</v>
      </c>
      <c r="V157" s="476"/>
    </row>
    <row r="158" spans="1:22" s="1096" customFormat="1" ht="15.75" hidden="1" customHeight="1">
      <c r="A158" s="1101" t="s">
        <v>214</v>
      </c>
      <c r="B158" s="1088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70"/>
      <c r="I158" s="970"/>
      <c r="J158" s="970"/>
      <c r="K158" s="970"/>
      <c r="L158" s="1105"/>
      <c r="M158" s="970"/>
      <c r="N158" s="970"/>
      <c r="O158" s="970"/>
      <c r="P158" s="970"/>
      <c r="Q158" s="1095"/>
      <c r="R158" s="904"/>
      <c r="S158" s="1036"/>
      <c r="T158" s="1036"/>
      <c r="U158" s="1068">
        <v>158</v>
      </c>
      <c r="V158" s="476"/>
    </row>
    <row r="159" spans="1:22" s="1096" customFormat="1" ht="15.75" hidden="1" customHeight="1">
      <c r="A159" s="1102" t="s">
        <v>173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70"/>
      <c r="I159" s="970"/>
      <c r="J159" s="970"/>
      <c r="K159" s="970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8">
        <v>159</v>
      </c>
      <c r="V159" s="476"/>
    </row>
    <row r="160" spans="1:22" s="1096" customFormat="1" ht="15.75" hidden="1" customHeight="1">
      <c r="A160" s="1102" t="s">
        <v>177</v>
      </c>
      <c r="B160" s="1088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8"/>
      <c r="H160" s="970"/>
      <c r="I160" s="970"/>
      <c r="J160" s="970"/>
      <c r="K160" s="970"/>
      <c r="L160" s="1108"/>
      <c r="M160" s="1121"/>
      <c r="N160" s="1121"/>
      <c r="O160" s="1121"/>
      <c r="P160" s="1121"/>
      <c r="Q160" s="1095"/>
      <c r="R160" s="904"/>
      <c r="S160" s="1036"/>
      <c r="T160" s="1036"/>
      <c r="U160" s="1068">
        <v>160</v>
      </c>
      <c r="V160" s="476"/>
    </row>
    <row r="161" spans="1:22" s="1096" customFormat="1" ht="15.75" hidden="1" customHeight="1">
      <c r="A161" s="1102" t="s">
        <v>179</v>
      </c>
      <c r="B161" s="1108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8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6"/>
      <c r="T161" s="1036"/>
      <c r="U161" s="1068">
        <v>161</v>
      </c>
      <c r="V161" s="476"/>
    </row>
    <row r="162" spans="1:22" s="1096" customFormat="1" ht="15.75" hidden="1" customHeight="1">
      <c r="A162" s="1102" t="s">
        <v>181</v>
      </c>
      <c r="B162" s="1108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8"/>
      <c r="H162" s="970"/>
      <c r="I162" s="970"/>
      <c r="J162" s="970"/>
      <c r="K162" s="970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8">
        <v>162</v>
      </c>
      <c r="V162" s="476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6"/>
      <c r="T163" s="1036"/>
      <c r="U163" s="1068">
        <v>163</v>
      </c>
      <c r="V163" s="476"/>
    </row>
    <row r="164" spans="1:22" ht="15.75" hidden="1" customHeight="1">
      <c r="A164" s="1126" t="s">
        <v>185</v>
      </c>
      <c r="B164" s="1088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70"/>
      <c r="I164" s="970"/>
      <c r="J164" s="970"/>
      <c r="K164" s="970"/>
      <c r="L164" s="1127"/>
      <c r="M164" s="970"/>
      <c r="N164" s="970"/>
      <c r="O164" s="970"/>
      <c r="P164" s="970"/>
      <c r="Q164" s="1134"/>
      <c r="R164" s="904"/>
      <c r="S164" s="1036"/>
      <c r="T164" s="1036"/>
      <c r="U164" s="1068">
        <v>164</v>
      </c>
      <c r="V164" s="476"/>
    </row>
    <row r="165" spans="1:22" s="1096" customFormat="1" ht="15.75" hidden="1" customHeight="1">
      <c r="A165" s="1126" t="s">
        <v>187</v>
      </c>
      <c r="B165" s="1127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7"/>
      <c r="H165" s="655"/>
      <c r="I165" s="655"/>
      <c r="J165" s="655"/>
      <c r="K165" s="655"/>
      <c r="L165" s="1117"/>
      <c r="M165" s="970"/>
      <c r="N165" s="970"/>
      <c r="O165" s="970"/>
      <c r="P165" s="970"/>
      <c r="Q165" s="1095"/>
      <c r="R165" s="904"/>
      <c r="S165" s="1036"/>
      <c r="T165" s="1036"/>
      <c r="U165" s="1068">
        <v>165</v>
      </c>
      <c r="V165" s="476"/>
    </row>
    <row r="166" spans="1:22" ht="15.75" hidden="1" customHeight="1">
      <c r="A166" s="1126" t="s">
        <v>219</v>
      </c>
      <c r="B166" s="1088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7"/>
      <c r="S166" s="1029"/>
      <c r="T166" s="1029"/>
      <c r="U166" s="1068">
        <v>166</v>
      </c>
      <c r="V166" s="476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6"/>
      <c r="T167" s="1036"/>
      <c r="U167" s="1068">
        <v>167</v>
      </c>
      <c r="V167" s="476"/>
    </row>
    <row r="168" spans="1:22" ht="15.75" hidden="1" customHeight="1">
      <c r="A168" s="1101" t="s">
        <v>197</v>
      </c>
      <c r="B168" s="1088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8">
        <v>168</v>
      </c>
      <c r="V168" s="476"/>
    </row>
    <row r="169" spans="1:22" ht="15.75" hidden="1" customHeight="1">
      <c r="A169" s="1126" t="s">
        <v>198</v>
      </c>
      <c r="B169" s="1088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8">
        <v>169</v>
      </c>
      <c r="V169" s="476"/>
    </row>
    <row r="170" spans="1:22" ht="15.75" hidden="1" customHeight="1">
      <c r="A170" s="1102" t="s">
        <v>200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70"/>
      <c r="I170" s="970"/>
      <c r="J170" s="970"/>
      <c r="K170" s="970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8">
        <v>170</v>
      </c>
      <c r="V170" s="476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2"/>
      <c r="M171" s="1125" t="str">
        <f t="shared" ref="M171:P173" si="22">IF(H171="","",SUM(H171)-SUM(C171))</f>
        <v/>
      </c>
      <c r="N171" s="1125" t="str">
        <f t="shared" si="22"/>
        <v/>
      </c>
      <c r="O171" s="1125" t="str">
        <f t="shared" si="22"/>
        <v/>
      </c>
      <c r="P171" s="1125" t="str">
        <f t="shared" si="22"/>
        <v/>
      </c>
      <c r="Q171" s="1149"/>
      <c r="R171" s="904"/>
      <c r="S171" s="1036"/>
      <c r="T171" s="1036"/>
      <c r="U171" s="1068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22"/>
        <v/>
      </c>
      <c r="N172" s="1153" t="str">
        <f t="shared" si="22"/>
        <v/>
      </c>
      <c r="O172" s="1153" t="str">
        <f t="shared" si="22"/>
        <v/>
      </c>
      <c r="P172" s="1153" t="str">
        <f t="shared" si="22"/>
        <v/>
      </c>
      <c r="Q172" s="1134"/>
      <c r="R172" s="1067"/>
      <c r="S172" s="1029"/>
      <c r="T172" s="1029"/>
      <c r="U172" s="1068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22"/>
        <v/>
      </c>
      <c r="N173" s="1153" t="str">
        <f t="shared" si="22"/>
        <v/>
      </c>
      <c r="O173" s="1153" t="str">
        <f t="shared" si="22"/>
        <v/>
      </c>
      <c r="P173" s="1153" t="str">
        <f t="shared" si="22"/>
        <v/>
      </c>
      <c r="Q173" s="1134"/>
      <c r="R173" s="1067"/>
      <c r="S173" s="1029"/>
      <c r="T173" s="1029"/>
      <c r="U173" s="1068">
        <v>173</v>
      </c>
      <c r="V173" s="476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70"/>
      <c r="N174" s="970"/>
      <c r="O174" s="970"/>
      <c r="P174" s="970"/>
      <c r="Q174" s="1134"/>
      <c r="R174" s="1067"/>
      <c r="S174" s="1029"/>
      <c r="T174" s="1029"/>
      <c r="U174" s="1068">
        <v>174</v>
      </c>
      <c r="V174" s="476"/>
    </row>
    <row r="175" spans="1:22" ht="15.75" customHeight="1">
      <c r="A175" s="678" t="s">
        <v>806</v>
      </c>
      <c r="B175" s="1117"/>
      <c r="C175" s="227"/>
      <c r="D175" s="227"/>
      <c r="E175" s="227"/>
      <c r="F175" s="227"/>
      <c r="G175" s="1105"/>
      <c r="H175" s="299"/>
      <c r="I175" s="299"/>
      <c r="J175" s="299"/>
      <c r="K175" s="299"/>
      <c r="L175" s="1105"/>
      <c r="M175" s="970"/>
      <c r="N175" s="970"/>
      <c r="O175" s="970"/>
      <c r="P175" s="970"/>
      <c r="Q175" s="1134"/>
      <c r="R175" s="1118"/>
      <c r="S175" s="1119"/>
      <c r="T175" s="1119"/>
      <c r="U175" s="1068">
        <v>175</v>
      </c>
      <c r="V175" s="476"/>
    </row>
    <row r="176" spans="1:22" ht="15.75" customHeight="1">
      <c r="A176" s="652" t="s">
        <v>181</v>
      </c>
      <c r="B176" s="1160"/>
      <c r="C176" s="227"/>
      <c r="D176" s="227"/>
      <c r="E176" s="227"/>
      <c r="F176" s="227"/>
      <c r="G176" s="1105"/>
      <c r="H176" s="970"/>
      <c r="I176" s="970"/>
      <c r="J176" s="970"/>
      <c r="K176" s="970"/>
      <c r="L176" s="1105"/>
      <c r="M176" s="970"/>
      <c r="N176" s="970"/>
      <c r="O176" s="970"/>
      <c r="P176" s="970"/>
      <c r="Q176" s="1134"/>
      <c r="R176" s="904"/>
      <c r="S176" s="1036"/>
      <c r="T176" s="1036"/>
      <c r="U176" s="1068">
        <v>176</v>
      </c>
      <c r="V176" s="476"/>
    </row>
    <row r="177" spans="1:22" ht="15.75" customHeight="1">
      <c r="A177" s="1465" t="s">
        <v>183</v>
      </c>
      <c r="B177" s="1160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7"/>
      <c r="S177" s="1029"/>
      <c r="T177" s="1029"/>
      <c r="U177" s="1068">
        <v>177</v>
      </c>
      <c r="V177" s="476"/>
    </row>
    <row r="178" spans="1:22" ht="15.75" customHeight="1">
      <c r="A178" s="914" t="s">
        <v>222</v>
      </c>
      <c r="B178" s="1160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5"/>
      <c r="H178" s="299"/>
      <c r="I178" s="299"/>
      <c r="J178" s="299"/>
      <c r="K178" s="299"/>
      <c r="L178" s="1105"/>
      <c r="M178" s="970"/>
      <c r="N178" s="970"/>
      <c r="O178" s="970"/>
      <c r="P178" s="970"/>
      <c r="Q178" s="1134"/>
      <c r="R178" s="1118"/>
      <c r="S178" s="1119"/>
      <c r="T178" s="1119"/>
      <c r="U178" s="1068">
        <v>178</v>
      </c>
      <c r="V178" s="476"/>
    </row>
    <row r="179" spans="1:22" ht="15.75" customHeight="1">
      <c r="A179" s="1126" t="s">
        <v>221</v>
      </c>
      <c r="B179" s="1088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5"/>
      <c r="H179" s="970"/>
      <c r="I179" s="970"/>
      <c r="J179" s="970"/>
      <c r="K179" s="970"/>
      <c r="L179" s="1105"/>
      <c r="M179" s="970"/>
      <c r="N179" s="970"/>
      <c r="O179" s="970"/>
      <c r="P179" s="970"/>
      <c r="Q179" s="1134"/>
      <c r="R179" s="904"/>
      <c r="S179" s="1036"/>
      <c r="T179" s="1036"/>
      <c r="U179" s="1068">
        <v>179</v>
      </c>
      <c r="V179" s="476"/>
    </row>
    <row r="180" spans="1:22" ht="15.75" customHeight="1">
      <c r="A180" s="1126" t="str">
        <f>$Q$1 &amp; " (%)"</f>
        <v>kcal (%)</v>
      </c>
      <c r="B180" s="1088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9.1976516634050889E-2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7"/>
      <c r="S180" s="1029"/>
      <c r="T180" s="1029"/>
      <c r="U180" s="1068">
        <v>180</v>
      </c>
      <c r="V180" s="476"/>
    </row>
    <row r="181" spans="1:22" ht="15.75" customHeight="1">
      <c r="A181" s="914" t="s">
        <v>223</v>
      </c>
      <c r="B181" s="1105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5"/>
      <c r="H181" s="299"/>
      <c r="I181" s="299"/>
      <c r="J181" s="299"/>
      <c r="K181" s="299"/>
      <c r="L181" s="1105"/>
      <c r="M181" s="970"/>
      <c r="N181" s="970"/>
      <c r="O181" s="970"/>
      <c r="P181" s="970"/>
      <c r="Q181" s="1134"/>
      <c r="R181" s="1118"/>
      <c r="S181" s="1119"/>
      <c r="T181" s="1119"/>
      <c r="U181" s="1068">
        <v>181</v>
      </c>
      <c r="V181" s="476"/>
    </row>
    <row r="182" spans="1:22" ht="15.75" customHeight="1">
      <c r="A182" s="1126" t="s">
        <v>221</v>
      </c>
      <c r="B182" s="1108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5"/>
      <c r="H182" s="970"/>
      <c r="I182" s="970"/>
      <c r="J182" s="970"/>
      <c r="K182" s="970"/>
      <c r="L182" s="1105"/>
      <c r="M182" s="970"/>
      <c r="N182" s="970"/>
      <c r="O182" s="970"/>
      <c r="P182" s="970"/>
      <c r="Q182" s="1134"/>
      <c r="R182" s="904"/>
      <c r="S182" s="1036"/>
      <c r="T182" s="1036"/>
      <c r="U182" s="1068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 t="shared" ref="C183:E183" si="24">IF(C182="","",C181*C182*1450*$O$2/$P$1/365/C$46)</f>
        <v>0</v>
      </c>
      <c r="D183" s="1152">
        <f t="shared" si="24"/>
        <v>5.2547655287381321E-3</v>
      </c>
      <c r="E183" s="1152">
        <f t="shared" si="24"/>
        <v>9.4585779517286379E-3</v>
      </c>
      <c r="F183" s="1152">
        <f>IF(F182="","",F181*F182*1450*$O$2/$P$1/365/F$46)</f>
        <v>9.4585779517286379E-3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7"/>
      <c r="S183" s="1029"/>
      <c r="T183" s="1029"/>
      <c r="U183" s="1068">
        <v>183</v>
      </c>
      <c r="V183" s="476"/>
    </row>
    <row r="184" spans="1:22" ht="15.75" hidden="1" customHeight="1">
      <c r="A184" s="1202" t="s">
        <v>224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70"/>
      <c r="N184" s="970"/>
      <c r="O184" s="970"/>
      <c r="P184" s="970"/>
      <c r="Q184" s="1134"/>
      <c r="R184" s="1118"/>
      <c r="S184" s="1119"/>
      <c r="T184" s="1119"/>
      <c r="U184" s="1068">
        <v>184</v>
      </c>
      <c r="V184" s="476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70"/>
      <c r="I185" s="970"/>
      <c r="J185" s="970"/>
      <c r="K185" s="970"/>
      <c r="L185" s="1105"/>
      <c r="M185" s="970"/>
      <c r="N185" s="970"/>
      <c r="O185" s="970"/>
      <c r="P185" s="970"/>
      <c r="Q185" s="1134"/>
      <c r="R185" s="904"/>
      <c r="S185" s="1036"/>
      <c r="T185" s="1036"/>
      <c r="U185" s="1068">
        <v>185</v>
      </c>
      <c r="V185" s="476"/>
    </row>
    <row r="186" spans="1:22" ht="15.75" hidden="1" customHeight="1">
      <c r="A186" s="1102" t="s">
        <v>183</v>
      </c>
      <c r="B186" s="1088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6"/>
      <c r="T186" s="1036"/>
      <c r="U186" s="1068">
        <v>186</v>
      </c>
      <c r="V186" s="476"/>
    </row>
    <row r="187" spans="1:22" ht="15.75" hidden="1" customHeight="1">
      <c r="A187" s="1161" t="s">
        <v>225</v>
      </c>
      <c r="B187" s="1088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5"/>
      <c r="M187" s="970"/>
      <c r="N187" s="970"/>
      <c r="O187" s="970"/>
      <c r="P187" s="970"/>
      <c r="Q187" s="1134"/>
      <c r="R187" s="1118"/>
      <c r="S187" s="1119"/>
      <c r="T187" s="1119"/>
      <c r="U187" s="1068">
        <v>187</v>
      </c>
      <c r="V187" s="476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70"/>
      <c r="I188" s="970"/>
      <c r="J188" s="970"/>
      <c r="K188" s="970"/>
      <c r="L188" s="1105"/>
      <c r="M188" s="970"/>
      <c r="N188" s="970"/>
      <c r="O188" s="970"/>
      <c r="P188" s="970"/>
      <c r="Q188" s="1134"/>
      <c r="R188" s="904"/>
      <c r="S188" s="1036"/>
      <c r="T188" s="1036"/>
      <c r="U188" s="1068">
        <v>188</v>
      </c>
      <c r="V188" s="476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6"/>
      <c r="T189" s="1036"/>
      <c r="U189" s="1068">
        <v>189</v>
      </c>
      <c r="V189" s="476"/>
    </row>
    <row r="190" spans="1:22" ht="15.75" hidden="1" customHeight="1">
      <c r="A190" s="1162" t="s">
        <v>226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70"/>
      <c r="N190" s="970"/>
      <c r="O190" s="970"/>
      <c r="P190" s="970"/>
      <c r="Q190" s="1134"/>
      <c r="R190" s="1067"/>
      <c r="S190" s="1029"/>
      <c r="T190" s="1029"/>
      <c r="U190" s="1068">
        <v>190</v>
      </c>
      <c r="V190" s="476"/>
    </row>
    <row r="191" spans="1:22" ht="15.75" customHeight="1">
      <c r="A191" s="914" t="s">
        <v>227</v>
      </c>
      <c r="B191" s="1108"/>
      <c r="C191" s="1012" t="str">
        <f>IF(Data!BV190="","",Data!BV190)</f>
        <v/>
      </c>
      <c r="D191" s="1012" t="str">
        <f>IF(Data!BW190="","",Data!BW190)</f>
        <v/>
      </c>
      <c r="E191" s="1012" t="str">
        <f>IF(Data!BX190="","",Data!BX190)</f>
        <v/>
      </c>
      <c r="F191" s="1012" t="str">
        <f>IF(Data!BY190="","",Data!BY190)</f>
        <v/>
      </c>
      <c r="G191" s="1105"/>
      <c r="H191" s="970"/>
      <c r="I191" s="970"/>
      <c r="J191" s="970"/>
      <c r="K191" s="970"/>
      <c r="L191" s="1105"/>
      <c r="M191" s="970"/>
      <c r="N191" s="970"/>
      <c r="O191" s="970"/>
      <c r="P191" s="970"/>
      <c r="Q191" s="1134"/>
      <c r="R191" s="1118"/>
      <c r="S191" s="1119"/>
      <c r="T191" s="1119"/>
      <c r="U191" s="1068">
        <v>191</v>
      </c>
      <c r="V191" s="476"/>
    </row>
    <row r="192" spans="1:22" ht="15.75" customHeight="1">
      <c r="A192" s="1163" t="s">
        <v>228</v>
      </c>
      <c r="B192" s="1117"/>
      <c r="C192" s="1012" t="str">
        <f>IF(Data!BV191="","",Data!BV191)</f>
        <v/>
      </c>
      <c r="D192" s="1012" t="str">
        <f>IF(Data!BW191="","",Data!BW191)</f>
        <v/>
      </c>
      <c r="E192" s="1012" t="str">
        <f>IF(Data!BX191="","",Data!BX191)</f>
        <v/>
      </c>
      <c r="F192" s="1012" t="str">
        <f>IF(Data!BY191="","",Data!BY191)</f>
        <v/>
      </c>
      <c r="G192" s="1105"/>
      <c r="H192" s="970"/>
      <c r="I192" s="970"/>
      <c r="J192" s="970"/>
      <c r="K192" s="970"/>
      <c r="L192" s="1105"/>
      <c r="M192" s="970"/>
      <c r="N192" s="970"/>
      <c r="O192" s="970"/>
      <c r="P192" s="970"/>
      <c r="Q192" s="1134"/>
      <c r="R192" s="904"/>
      <c r="S192" s="1036"/>
      <c r="T192" s="1036"/>
      <c r="U192" s="1068">
        <v>192</v>
      </c>
      <c r="V192" s="476"/>
    </row>
    <row r="193" spans="1:22" ht="15.75" customHeight="1">
      <c r="A193" s="1102" t="s">
        <v>229</v>
      </c>
      <c r="B193" s="1160"/>
      <c r="C193" s="1012" t="str">
        <f>IF(Data!BV192="","",Data!BV192)</f>
        <v/>
      </c>
      <c r="D193" s="1012" t="str">
        <f>IF(Data!BW192="","",Data!BW192)</f>
        <v/>
      </c>
      <c r="E193" s="1012" t="str">
        <f>IF(Data!BX192="","",Data!BX192)</f>
        <v/>
      </c>
      <c r="F193" s="1012" t="str">
        <f>IF(Data!BY192="","",Data!BY192)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4"/>
      <c r="R193" s="904"/>
      <c r="S193" s="1036"/>
      <c r="T193" s="1036"/>
      <c r="U193" s="1068">
        <v>193</v>
      </c>
      <c r="V193" s="476"/>
    </row>
    <row r="194" spans="1:22" ht="15.75" customHeight="1">
      <c r="A194" s="1102" t="s">
        <v>183</v>
      </c>
      <c r="B194" s="1088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70"/>
      <c r="I194" s="970"/>
      <c r="J194" s="970"/>
      <c r="K194" s="970"/>
      <c r="L194" s="1108"/>
      <c r="M194" s="970"/>
      <c r="N194" s="970"/>
      <c r="O194" s="970"/>
      <c r="P194" s="970"/>
      <c r="Q194" s="1134"/>
      <c r="R194" s="904"/>
      <c r="S194" s="1036"/>
      <c r="T194" s="1036"/>
      <c r="U194" s="1068">
        <v>194</v>
      </c>
      <c r="V194" s="476"/>
    </row>
    <row r="195" spans="1:22" ht="15.75" customHeight="1">
      <c r="A195" s="914" t="s">
        <v>230</v>
      </c>
      <c r="B195" s="1105"/>
      <c r="C195" s="1012" t="str">
        <f>IF(Data!BV194="","",Data!BV194)</f>
        <v/>
      </c>
      <c r="D195" s="1012" t="str">
        <f>IF(Data!BW194="","",Data!BW194)</f>
        <v/>
      </c>
      <c r="E195" s="1012" t="str">
        <f>IF(Data!BX194="","",Data!BX194)</f>
        <v/>
      </c>
      <c r="F195" s="1012" t="str">
        <f>IF(Data!BY194="","",Data!BY194)</f>
        <v/>
      </c>
      <c r="G195" s="1105"/>
      <c r="H195" s="299"/>
      <c r="I195" s="299"/>
      <c r="J195" s="299"/>
      <c r="K195" s="299"/>
      <c r="L195" s="1105"/>
      <c r="M195" s="970"/>
      <c r="N195" s="970"/>
      <c r="O195" s="970"/>
      <c r="P195" s="970"/>
      <c r="Q195" s="1134"/>
      <c r="R195" s="1118"/>
      <c r="S195" s="1119"/>
      <c r="T195" s="1119"/>
      <c r="U195" s="1068">
        <v>195</v>
      </c>
      <c r="V195" s="476"/>
    </row>
    <row r="196" spans="1:22" ht="15.75" customHeight="1">
      <c r="A196" s="1102" t="s">
        <v>181</v>
      </c>
      <c r="B196" s="1108"/>
      <c r="C196" s="1012" t="str">
        <f>IF(Data!BV195="","",Data!BV195)</f>
        <v/>
      </c>
      <c r="D196" s="1012" t="str">
        <f>IF(Data!BW195="","",Data!BW195)</f>
        <v/>
      </c>
      <c r="E196" s="1012" t="str">
        <f>IF(Data!BX195="","",Data!BX195)</f>
        <v/>
      </c>
      <c r="F196" s="1012" t="str">
        <f>IF(Data!BY195="","",Data!BY195)</f>
        <v/>
      </c>
      <c r="G196" s="1105"/>
      <c r="H196" s="970"/>
      <c r="I196" s="970"/>
      <c r="J196" s="970"/>
      <c r="K196" s="970"/>
      <c r="L196" s="1105"/>
      <c r="M196" s="970"/>
      <c r="N196" s="970"/>
      <c r="O196" s="970"/>
      <c r="P196" s="970"/>
      <c r="Q196" s="1134"/>
      <c r="R196" s="904"/>
      <c r="S196" s="1036"/>
      <c r="T196" s="1036"/>
      <c r="U196" s="1068">
        <v>196</v>
      </c>
      <c r="V196" s="476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9" t="str">
        <f>IF(H195="","",H195*C196)</f>
        <v/>
      </c>
      <c r="I197" s="979" t="str">
        <f>IF(I195="","",I195*D196)</f>
        <v/>
      </c>
      <c r="J197" s="979" t="str">
        <f>IF(J195="","",J195*E196)</f>
        <v/>
      </c>
      <c r="K197" s="979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6"/>
      <c r="T197" s="1036"/>
      <c r="U197" s="1068">
        <v>197</v>
      </c>
      <c r="V197" s="476"/>
    </row>
    <row r="198" spans="1:22" ht="15.75" customHeight="1">
      <c r="A198" s="914" t="s">
        <v>231</v>
      </c>
      <c r="B198" s="1108"/>
      <c r="C198" s="1012">
        <f>IF(Data!BV197="","",Data!BV197)</f>
        <v>0</v>
      </c>
      <c r="D198" s="1012">
        <f>IF(Data!BW197="","",Data!BW197)</f>
        <v>0</v>
      </c>
      <c r="E198" s="1012">
        <f>IF(Data!BX197="","",Data!BX197)</f>
        <v>1</v>
      </c>
      <c r="F198" s="1012">
        <f>IF(Data!BY197="","",Data!BY197)</f>
        <v>6</v>
      </c>
      <c r="G198" s="1105"/>
      <c r="H198" s="975" t="str">
        <f>IF(H52=0,"",ROUND((MIN(H52*'Exp factors'!C$14-H178-SUM(C178)*(H178="")-SUM(C191)*(SUM(C192)=0)-H195-SUM(C195)*(H195=""),SUM(C198)*'Exp factors'!C$15))*20/10,0)/2)</f>
        <v/>
      </c>
      <c r="I198" s="975">
        <f>IF(I52=0,"",ROUND((MIN(I52*'Exp factors'!D$14-I178-SUM(D178)*(I178="")-SUM(D191)*(SUM(D192)=0)-I195-SUM(D195)*(I195=""),SUM(D198)*'Exp factors'!D$15))*20/10,0)/2)</f>
        <v>0</v>
      </c>
      <c r="J198" s="975">
        <f>IF(J52=0,"",ROUND((MIN(J52*'Exp factors'!E$14-J178-SUM(E178)*(J178="")-SUM(E191)*(SUM(E192)=0)-J195-SUM(E195)*(J195=""),SUM(E198)*'Exp factors'!E$15))*20/10,0)/2)</f>
        <v>1.5</v>
      </c>
      <c r="K198" s="975">
        <f>IF(K52=0,"",ROUND((MIN(K52*'Exp factors'!F$14-K178-SUM(F178)*(K178="")-SUM(F191)*(SUM(F192)=0)-K195-SUM(F195)*(K195=""),SUM(F198)*'Exp factors'!F$15))*20/10,0)/2)</f>
        <v>9</v>
      </c>
      <c r="L198" s="1105"/>
      <c r="M198" s="970"/>
      <c r="N198" s="970"/>
      <c r="O198" s="970"/>
      <c r="P198" s="970"/>
      <c r="Q198" s="1134"/>
      <c r="R198" s="1118"/>
      <c r="S198" s="1119"/>
      <c r="T198" s="1119"/>
      <c r="U198" s="1068">
        <v>198</v>
      </c>
      <c r="V198" s="476"/>
    </row>
    <row r="199" spans="1:22" ht="15.75" customHeight="1">
      <c r="A199" s="1102" t="s">
        <v>181</v>
      </c>
      <c r="B199" s="1117"/>
      <c r="C199" s="1012" t="str">
        <f>IF(Data!BV198="","",Data!BV198)</f>
        <v/>
      </c>
      <c r="D199" s="1012" t="str">
        <f>IF(Data!BW198="","",Data!BW198)</f>
        <v/>
      </c>
      <c r="E199" s="1012">
        <f>IF(Data!BX198="","",Data!BX198)</f>
        <v>1300</v>
      </c>
      <c r="F199" s="1012">
        <f>IF(Data!BY198="","",Data!BY198)</f>
        <v>2000</v>
      </c>
      <c r="G199" s="1105"/>
      <c r="H199" s="970"/>
      <c r="I199" s="970"/>
      <c r="J199" s="970"/>
      <c r="K199" s="970"/>
      <c r="L199" s="1105"/>
      <c r="M199" s="970"/>
      <c r="N199" s="970"/>
      <c r="O199" s="970"/>
      <c r="P199" s="970"/>
      <c r="Q199" s="1134"/>
      <c r="R199" s="904"/>
      <c r="S199" s="1036"/>
      <c r="T199" s="1036"/>
      <c r="U199" s="1068">
        <v>199</v>
      </c>
      <c r="V199" s="476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1300</v>
      </c>
      <c r="F200" s="1125">
        <f>IF(SUM(F198)=0,"",F198*F199)</f>
        <v>12000</v>
      </c>
      <c r="G200" s="1108"/>
      <c r="H200" s="979" t="str">
        <f>IF(SUM(H198)=0,"",H198*C199)</f>
        <v/>
      </c>
      <c r="I200" s="979" t="str">
        <f>IF(SUM(I198)=0,"",I198*D199)</f>
        <v/>
      </c>
      <c r="J200" s="979">
        <f>IF(SUM(J198)=0,"",J198*E199)</f>
        <v>1950</v>
      </c>
      <c r="K200" s="979">
        <f>IF(SUM(K198)=0,"",K198*F199)</f>
        <v>18000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650</v>
      </c>
      <c r="P200" s="1125">
        <f>IF(K200="","",SUM(K200)-SUM(F200))</f>
        <v>6000</v>
      </c>
      <c r="Q200" s="1134"/>
      <c r="R200" s="904"/>
      <c r="S200" s="1036"/>
      <c r="T200" s="1036"/>
      <c r="U200" s="1068">
        <v>200</v>
      </c>
      <c r="V200" s="476"/>
    </row>
    <row r="201" spans="1:22" ht="15.75" customHeight="1">
      <c r="A201" s="1162" t="s">
        <v>232</v>
      </c>
      <c r="B201" s="1088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0.1111111111111111</v>
      </c>
      <c r="F201" s="1137">
        <f>IF(SUM(F52)=0,"",SUM(F178,SUM(F191)*(F192=""),F195,F198)/F52)</f>
        <v>0.08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0.1388888888888889</v>
      </c>
      <c r="K201" s="1137">
        <f>IF(K52=0,"",SUM(K178,SUM(F178)*(K178=""),SUM(F191)*(SUM(F192)=0),K195,SUM(F195)*(K195=""),K198)/K52)</f>
        <v>0.11</v>
      </c>
      <c r="L201" s="1108"/>
      <c r="M201" s="970"/>
      <c r="N201" s="970"/>
      <c r="O201" s="970"/>
      <c r="P201" s="970"/>
      <c r="Q201" s="1134"/>
      <c r="R201" s="1067"/>
      <c r="S201" s="1029"/>
      <c r="T201" s="1029"/>
      <c r="U201" s="1068">
        <v>201</v>
      </c>
      <c r="V201" s="476"/>
    </row>
    <row r="202" spans="1:22" ht="15.75" customHeight="1">
      <c r="A202" s="914" t="s">
        <v>233</v>
      </c>
      <c r="B202" s="1105"/>
      <c r="C202" s="1012" t="str">
        <f>IF(Data!BV201="","",Data!BV201)</f>
        <v/>
      </c>
      <c r="D202" s="1012" t="str">
        <f>IF(Data!BW201="","",Data!BW201)</f>
        <v/>
      </c>
      <c r="E202" s="1012" t="str">
        <f>IF(Data!BX201="","",Data!BX201)</f>
        <v/>
      </c>
      <c r="F202" s="1012" t="str">
        <f>IF(Data!BY201="","",Data!BY201)</f>
        <v/>
      </c>
      <c r="G202" s="1105"/>
      <c r="H202" s="299"/>
      <c r="I202" s="299"/>
      <c r="J202" s="299"/>
      <c r="K202" s="299"/>
      <c r="L202" s="1105"/>
      <c r="M202" s="970"/>
      <c r="N202" s="970"/>
      <c r="O202" s="970"/>
      <c r="P202" s="970"/>
      <c r="Q202" s="1134"/>
      <c r="R202" s="1118"/>
      <c r="S202" s="1119"/>
      <c r="T202" s="1119"/>
      <c r="U202" s="1068">
        <v>202</v>
      </c>
      <c r="V202" s="476"/>
    </row>
    <row r="203" spans="1:22" ht="15.75" customHeight="1">
      <c r="A203" s="1102" t="s">
        <v>181</v>
      </c>
      <c r="B203" s="1108"/>
      <c r="C203" s="1012" t="str">
        <f>IF(Data!BV202="","",Data!BV202)</f>
        <v/>
      </c>
      <c r="D203" s="1012" t="str">
        <f>IF(Data!BW202="","",Data!BW202)</f>
        <v/>
      </c>
      <c r="E203" s="1012" t="str">
        <f>IF(Data!BX202="","",Data!BX202)</f>
        <v/>
      </c>
      <c r="F203" s="1012" t="str">
        <f>IF(Data!BY202="","",Data!BY202)</f>
        <v/>
      </c>
      <c r="G203" s="1105"/>
      <c r="H203" s="970"/>
      <c r="I203" s="970"/>
      <c r="J203" s="970"/>
      <c r="K203" s="970"/>
      <c r="L203" s="1105"/>
      <c r="M203" s="970"/>
      <c r="N203" s="970"/>
      <c r="O203" s="970"/>
      <c r="P203" s="970"/>
      <c r="Q203" s="1134"/>
      <c r="R203" s="904"/>
      <c r="S203" s="1036"/>
      <c r="T203" s="1036"/>
      <c r="U203" s="1068">
        <v>203</v>
      </c>
      <c r="V203" s="476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9" t="str">
        <f>IF(H202="","",H202*C203)</f>
        <v/>
      </c>
      <c r="I204" s="979" t="str">
        <f>IF(I202="","",I202*D203)</f>
        <v/>
      </c>
      <c r="J204" s="979" t="str">
        <f>IF(J202="","",J202*E203)</f>
        <v/>
      </c>
      <c r="K204" s="979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6"/>
      <c r="T204" s="1036"/>
      <c r="U204" s="1068">
        <v>204</v>
      </c>
      <c r="V204" s="476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8"/>
      <c r="C205" s="1012">
        <f>IF(AND(SUM(MAX(Data!$BV204:$BY204))=0,NOT(SUM(MAX(Data!$BV210:$BY210))=0)),Data!BV210,Data!BV204)</f>
        <v>0.5</v>
      </c>
      <c r="D205" s="1012">
        <f>IF(AND(SUM(MAX(Data!$BV204:$BY204))=0,NOT(SUM(MAX(Data!$BV210:$BY210))=0)),Data!BW210,Data!BW204)</f>
        <v>2</v>
      </c>
      <c r="E205" s="1012">
        <f>IF(AND(SUM(MAX(Data!$BV204:$BY204))=0,NOT(SUM(MAX(Data!$BV210:$BY210))=0)),Data!BX210,Data!BX204)</f>
        <v>5</v>
      </c>
      <c r="F205" s="1012">
        <f>IF(AND(SUM(MAX(Data!$BV204:$BY204))=0,NOT(SUM(MAX(Data!$BV210:$BY210))=0)),Data!BY210,Data!BY204)</f>
        <v>2</v>
      </c>
      <c r="G205" s="1105"/>
      <c r="H205" s="975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5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75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105"/>
      <c r="M205" s="970"/>
      <c r="N205" s="970"/>
      <c r="O205" s="970"/>
      <c r="P205" s="970"/>
      <c r="Q205" s="1134"/>
      <c r="R205" s="1118"/>
      <c r="S205" s="1119"/>
      <c r="T205" s="1119"/>
      <c r="U205" s="1068">
        <v>205</v>
      </c>
      <c r="V205" s="476"/>
    </row>
    <row r="206" spans="1:22" ht="15.75" customHeight="1">
      <c r="A206" s="1102" t="s">
        <v>181</v>
      </c>
      <c r="B206" s="1108"/>
      <c r="C206" s="1012">
        <f>IF(AND(SUM(MAX(Data!$BV205:$BY205))=0,NOT(SUM(MAX(Data!$BV211:$BY211))=0)),Data!BV211,Data!BV205)</f>
        <v>90</v>
      </c>
      <c r="D206" s="1012">
        <f>IF(AND(SUM(MAX(Data!$BV205:$BY205))=0,NOT(SUM(MAX(Data!$BV211:$BY211))=0)),Data!BW211,Data!BW205)</f>
        <v>120</v>
      </c>
      <c r="E206" s="1012">
        <f>IF(AND(SUM(MAX(Data!$BV205:$BY205))=0,NOT(SUM(MAX(Data!$BV211:$BY211))=0)),Data!BX211,Data!BX205)</f>
        <v>120</v>
      </c>
      <c r="F206" s="1012">
        <f>IF(AND(SUM(MAX(Data!$BV205:$BY205))=0,NOT(SUM(MAX(Data!$BV211:$BY211))=0)),Data!BY211,Data!BY205)</f>
        <v>120</v>
      </c>
      <c r="G206" s="1105"/>
      <c r="H206" s="970"/>
      <c r="I206" s="970"/>
      <c r="J206" s="970"/>
      <c r="K206" s="970"/>
      <c r="L206" s="1105"/>
      <c r="M206" s="970"/>
      <c r="N206" s="970"/>
      <c r="O206" s="970"/>
      <c r="P206" s="970"/>
      <c r="Q206" s="1134"/>
      <c r="R206" s="904"/>
      <c r="S206" s="1036"/>
      <c r="T206" s="1036"/>
      <c r="U206" s="1068">
        <v>206</v>
      </c>
      <c r="V206" s="476"/>
    </row>
    <row r="207" spans="1:22" ht="15.75" customHeight="1">
      <c r="A207" s="1102" t="s">
        <v>183</v>
      </c>
      <c r="B207" s="1160"/>
      <c r="C207" s="1125">
        <f>IF(SUM(C205)=0,"",C205*C206)</f>
        <v>45</v>
      </c>
      <c r="D207" s="1125">
        <f>IF(SUM(D205)=0,"",D205*D206)</f>
        <v>240</v>
      </c>
      <c r="E207" s="1125">
        <f>IF(SUM(E205)=0,"",E205*E206)</f>
        <v>600</v>
      </c>
      <c r="F207" s="1125">
        <f>IF(SUM(F205)=0,"",F205*F206)</f>
        <v>240</v>
      </c>
      <c r="G207" s="1108"/>
      <c r="H207" s="979">
        <f>IF(SUM(H205)=0,"",H205*C206)</f>
        <v>45</v>
      </c>
      <c r="I207" s="979">
        <f>IF(SUM(I205)=0,"",I205*D206)</f>
        <v>120</v>
      </c>
      <c r="J207" s="979">
        <f>IF(SUM(J205)=0,"",J205*E206)</f>
        <v>480</v>
      </c>
      <c r="K207" s="979">
        <f>IF(SUM(K205)=0,"",K205*F206)</f>
        <v>300</v>
      </c>
      <c r="L207" s="1108"/>
      <c r="M207" s="1125">
        <f>IF(H207="","",SUM(H207)-SUM(C207))</f>
        <v>0</v>
      </c>
      <c r="N207" s="1125">
        <f>IF(I207="","",SUM(I207)-SUM(D207))</f>
        <v>-120</v>
      </c>
      <c r="O207" s="1125">
        <f>IF(J207="","",SUM(J207)-SUM(E207))</f>
        <v>-120</v>
      </c>
      <c r="P207" s="1125">
        <f>IF(K207="","",SUM(K207)-SUM(F207))</f>
        <v>60</v>
      </c>
      <c r="Q207" s="1134"/>
      <c r="R207" s="904"/>
      <c r="S207" s="1036"/>
      <c r="T207" s="1036"/>
      <c r="U207" s="1068">
        <v>207</v>
      </c>
      <c r="V207" s="476"/>
    </row>
    <row r="208" spans="1:22" ht="15.75" customHeight="1">
      <c r="A208" s="914" t="s">
        <v>235</v>
      </c>
      <c r="B208" s="1088"/>
      <c r="C208" s="1012" t="str">
        <f>IF(Data!BV207="","",Data!BV207)</f>
        <v/>
      </c>
      <c r="D208" s="1012" t="str">
        <f>IF(Data!BW207="","",Data!BW207)</f>
        <v/>
      </c>
      <c r="E208" s="1012" t="str">
        <f>IF(Data!BX207="","",Data!BX207)</f>
        <v/>
      </c>
      <c r="F208" s="1012" t="str">
        <f>IF(Data!BY207="","",Data!BY207)</f>
        <v/>
      </c>
      <c r="G208" s="1105"/>
      <c r="H208" s="299"/>
      <c r="I208" s="299"/>
      <c r="J208" s="299"/>
      <c r="K208" s="299"/>
      <c r="L208" s="1105"/>
      <c r="M208" s="970"/>
      <c r="N208" s="970"/>
      <c r="O208" s="970"/>
      <c r="P208" s="970"/>
      <c r="Q208" s="1134"/>
      <c r="R208" s="1118"/>
      <c r="S208" s="1119"/>
      <c r="T208" s="1119"/>
      <c r="U208" s="1068">
        <v>208</v>
      </c>
      <c r="V208" s="476"/>
    </row>
    <row r="209" spans="1:22" ht="15.75" customHeight="1">
      <c r="A209" s="1102" t="s">
        <v>181</v>
      </c>
      <c r="B209" s="1105"/>
      <c r="C209" s="1012" t="str">
        <f>IF(Data!BV208="","",Data!BV208)</f>
        <v/>
      </c>
      <c r="D209" s="1012" t="str">
        <f>IF(Data!BW208="","",Data!BW208)</f>
        <v/>
      </c>
      <c r="E209" s="1012" t="str">
        <f>IF(Data!BX208="","",Data!BX208)</f>
        <v/>
      </c>
      <c r="F209" s="1012" t="str">
        <f>IF(Data!BY208="","",Data!BY208)</f>
        <v/>
      </c>
      <c r="G209" s="1105"/>
      <c r="H209" s="970"/>
      <c r="I209" s="970"/>
      <c r="J209" s="970"/>
      <c r="K209" s="970"/>
      <c r="L209" s="1105"/>
      <c r="M209" s="970"/>
      <c r="N209" s="970"/>
      <c r="O209" s="970"/>
      <c r="P209" s="970"/>
      <c r="Q209" s="1134"/>
      <c r="R209" s="904"/>
      <c r="S209" s="1036"/>
      <c r="T209" s="1036"/>
      <c r="U209" s="1068">
        <v>209</v>
      </c>
      <c r="V209" s="476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9" t="str">
        <f>IF(H208="","",H208*C209)</f>
        <v/>
      </c>
      <c r="I210" s="979" t="str">
        <f>IF(I208="","",I208*D209)</f>
        <v/>
      </c>
      <c r="J210" s="979" t="str">
        <f>IF(J208="","",J208*E209)</f>
        <v/>
      </c>
      <c r="K210" s="979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6"/>
      <c r="T210" s="1036"/>
      <c r="U210" s="1068">
        <v>210</v>
      </c>
      <c r="V210" s="476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8"/>
      <c r="C211" s="1012">
        <f>IF(AND(SUM(MAX(Data!$BV204:$BY204))=0,NOT(SUM(MAX(Data!$BV210:$BY210))=0)),Data!BV204,Data!BV210)</f>
        <v>0</v>
      </c>
      <c r="D211" s="1012">
        <f>IF(AND(SUM(MAX(Data!$BV204:$BY204))=0,NOT(SUM(MAX(Data!$BV210:$BY210))=0)),Data!BW204,Data!BW210)</f>
        <v>0</v>
      </c>
      <c r="E211" s="1012">
        <f>IF(AND(SUM(MAX(Data!$BV204:$BY204))=0,NOT(SUM(MAX(Data!$BV210:$BY210))=0)),Data!BX204,Data!BX210)</f>
        <v>1</v>
      </c>
      <c r="F211" s="1012">
        <f>IF(AND(SUM(MAX(Data!$BV204:$BY204))=0,NOT(SUM(MAX(Data!$BV210:$BY210))=0)),Data!BY204,Data!BY210)</f>
        <v>0.5</v>
      </c>
      <c r="G211" s="1105"/>
      <c r="H211" s="299"/>
      <c r="I211" s="299"/>
      <c r="J211" s="299"/>
      <c r="K211" s="299"/>
      <c r="L211" s="1105"/>
      <c r="M211" s="970"/>
      <c r="N211" s="970"/>
      <c r="O211" s="970"/>
      <c r="P211" s="970"/>
      <c r="Q211" s="1134"/>
      <c r="R211" s="1118"/>
      <c r="S211" s="1119"/>
      <c r="T211" s="1119"/>
      <c r="U211" s="1068">
        <v>211</v>
      </c>
      <c r="V211" s="476"/>
    </row>
    <row r="212" spans="1:22" ht="15.75" customHeight="1">
      <c r="A212" s="1102" t="s">
        <v>181</v>
      </c>
      <c r="B212" s="1108"/>
      <c r="C212" s="1012">
        <f>IF(AND(SUM(MAX(Data!$BV205:$BY205))=0,NOT(SUM(MAX(Data!$BV211:$BY211))=0)),Data!BV205,Data!BV211)</f>
        <v>0</v>
      </c>
      <c r="D212" s="1012">
        <f>IF(AND(SUM(MAX(Data!$BV205:$BY205))=0,NOT(SUM(MAX(Data!$BV211:$BY211))=0)),Data!BW205,Data!BW211)</f>
        <v>0</v>
      </c>
      <c r="E212" s="1012">
        <f>IF(AND(SUM(MAX(Data!$BV205:$BY205))=0,NOT(SUM(MAX(Data!$BV211:$BY211))=0)),Data!BX205,Data!BX211)</f>
        <v>120</v>
      </c>
      <c r="F212" s="1012">
        <f>IF(AND(SUM(MAX(Data!$BV205:$BY205))=0,NOT(SUM(MAX(Data!$BV211:$BY211))=0)),Data!BY205,Data!BY211)</f>
        <v>120</v>
      </c>
      <c r="G212" s="1105"/>
      <c r="H212" s="970"/>
      <c r="I212" s="970"/>
      <c r="J212" s="970"/>
      <c r="K212" s="970"/>
      <c r="L212" s="1105"/>
      <c r="M212" s="970"/>
      <c r="N212" s="970"/>
      <c r="O212" s="970"/>
      <c r="P212" s="970"/>
      <c r="Q212" s="1134"/>
      <c r="R212" s="904"/>
      <c r="S212" s="1036"/>
      <c r="T212" s="1036"/>
      <c r="U212" s="1068">
        <v>212</v>
      </c>
      <c r="V212" s="476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>
        <f>IF(SUM(E211)=0,"",E211*E212)</f>
        <v>120</v>
      </c>
      <c r="F213" s="1125">
        <f>IF(SUM(F211)=0,"",F211*F212)</f>
        <v>60</v>
      </c>
      <c r="G213" s="1108"/>
      <c r="H213" s="979" t="str">
        <f>IF(H211="","",H211*C212)</f>
        <v/>
      </c>
      <c r="I213" s="979" t="str">
        <f>IF(I211="","",I211*D212)</f>
        <v/>
      </c>
      <c r="J213" s="979" t="str">
        <f>IF(J211="","",J211*E212)</f>
        <v/>
      </c>
      <c r="K213" s="979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6"/>
      <c r="T213" s="1036"/>
      <c r="U213" s="1068">
        <v>213</v>
      </c>
      <c r="V213" s="476"/>
    </row>
    <row r="214" spans="1:22" ht="15.75" customHeight="1">
      <c r="A214" s="1162" t="s">
        <v>237</v>
      </c>
      <c r="B214" s="1160"/>
      <c r="C214" s="1137">
        <f>IF(SUM(C54,C55)=0,"",SUM(C181,C202,C205,C208,C211)/SUM(C54,C55))</f>
        <v>0.25</v>
      </c>
      <c r="D214" s="1137">
        <f>IF(SUM(D54,D55)=0,"",SUM(D181,D202,D205,D208,D211)/SUM(D54,D55))</f>
        <v>0.5</v>
      </c>
      <c r="E214" s="1137">
        <f>IF(SUM(E54,E55)=0,"",SUM(E181,E202,E205,E208,E211)/SUM(E54,E55))</f>
        <v>0.44444444444444442</v>
      </c>
      <c r="F214" s="1137">
        <f>IF(SUM(F54,F55)=0,"",SUM(F181,F202,F205,F208,F211)/SUM(F54,F55))</f>
        <v>0.15517241379310345</v>
      </c>
      <c r="G214" s="1108"/>
      <c r="H214" s="1137">
        <f>IF(H54+H55=0,"",SUM(H181,SUM(C181)*(H181=""),H202,SUM(C202)*(H202=""),H208,SUM(C208)*(H208=""),H211,SUM(C211)*(H211=""),H205)/(H54+H55))</f>
        <v>0.25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0.3888888888888889</v>
      </c>
      <c r="K214" s="1137">
        <f>IF(K54+K55=0,"",SUM(K181,SUM(F181)*(K181=""),K202,SUM(F202)*(K202=""),K208,SUM(F208)*(K208=""),K211,SUM(F211)*(K211=""),K205)/(K54+K55))</f>
        <v>0.17241379310344829</v>
      </c>
      <c r="L214" s="1108"/>
      <c r="M214" s="1121"/>
      <c r="N214" s="1121"/>
      <c r="O214" s="1121"/>
      <c r="P214" s="1121"/>
      <c r="Q214" s="1134"/>
      <c r="R214" s="1067"/>
      <c r="S214" s="1029"/>
      <c r="T214" s="1029"/>
      <c r="U214" s="1068">
        <v>214</v>
      </c>
      <c r="V214" s="476"/>
    </row>
    <row r="215" spans="1:22" ht="15.75" customHeight="1">
      <c r="A215" s="1164" t="str">
        <f>IF(Data!A214="","",Data!A214)</f>
        <v>Chicken sales: no. sold</v>
      </c>
      <c r="B215" s="1088"/>
      <c r="C215" s="1012">
        <f>IF(Data!BV214="","",Data!BV214)</f>
        <v>5</v>
      </c>
      <c r="D215" s="1012">
        <f>IF(Data!BW214="","",Data!BW214)</f>
        <v>8</v>
      </c>
      <c r="E215" s="1012">
        <f>IF(Data!BX214="","",Data!BX214)</f>
        <v>10</v>
      </c>
      <c r="F215" s="1012">
        <f>IF(Data!BY214="","",Data!BY214)</f>
        <v>10</v>
      </c>
      <c r="G215" s="1105"/>
      <c r="H215" s="299"/>
      <c r="I215" s="299"/>
      <c r="J215" s="299"/>
      <c r="K215" s="299"/>
      <c r="L215" s="1105"/>
      <c r="M215" s="970"/>
      <c r="N215" s="970"/>
      <c r="O215" s="970"/>
      <c r="P215" s="970"/>
      <c r="Q215" s="1134"/>
      <c r="R215" s="1118"/>
      <c r="S215" s="1119"/>
      <c r="T215" s="1119"/>
      <c r="U215" s="1068">
        <v>215</v>
      </c>
      <c r="V215" s="476"/>
    </row>
    <row r="216" spans="1:22" ht="15.75" customHeight="1">
      <c r="A216" s="1102" t="s">
        <v>181</v>
      </c>
      <c r="B216" s="1105"/>
      <c r="C216" s="1012">
        <f>IF(Data!BV215="","",Data!BV215)</f>
        <v>25</v>
      </c>
      <c r="D216" s="1012">
        <f>IF(Data!BW215="","",Data!BW215)</f>
        <v>25</v>
      </c>
      <c r="E216" s="1012">
        <f>IF(Data!BX215="","",Data!BX215)</f>
        <v>25</v>
      </c>
      <c r="F216" s="1012">
        <f>IF(Data!BY215="","",Data!BY215)</f>
        <v>25</v>
      </c>
      <c r="G216" s="1105"/>
      <c r="H216" s="970"/>
      <c r="I216" s="970"/>
      <c r="J216" s="970"/>
      <c r="K216" s="970"/>
      <c r="L216" s="1105"/>
      <c r="M216" s="970"/>
      <c r="N216" s="970"/>
      <c r="O216" s="970"/>
      <c r="P216" s="970"/>
      <c r="Q216" s="1134"/>
      <c r="R216" s="904"/>
      <c r="S216" s="1036"/>
      <c r="T216" s="1036"/>
      <c r="U216" s="1068">
        <v>216</v>
      </c>
      <c r="V216" s="476"/>
    </row>
    <row r="217" spans="1:22" ht="15.75" customHeight="1">
      <c r="A217" s="1102" t="s">
        <v>183</v>
      </c>
      <c r="B217" s="1108"/>
      <c r="C217" s="1125">
        <f>IF(SUM(C215)=0,"",C215*C216)</f>
        <v>125</v>
      </c>
      <c r="D217" s="1125">
        <f>IF(SUM(D215)=0,"",D215*D216)</f>
        <v>200</v>
      </c>
      <c r="E217" s="1125">
        <f>IF(SUM(E215)=0,"",E215*E216)</f>
        <v>250</v>
      </c>
      <c r="F217" s="1125">
        <f>IF(SUM(F215)=0,"",F215*F216)</f>
        <v>250</v>
      </c>
      <c r="G217" s="1106"/>
      <c r="H217" s="979" t="str">
        <f>IF(H215="","",H215*C216)</f>
        <v/>
      </c>
      <c r="I217" s="979" t="str">
        <f>IF(I215="","",I215*D216)</f>
        <v/>
      </c>
      <c r="J217" s="979" t="str">
        <f>IF(J215="","",J215*E216)</f>
        <v/>
      </c>
      <c r="K217" s="979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6"/>
      <c r="T217" s="1036"/>
      <c r="U217" s="1068">
        <v>217</v>
      </c>
      <c r="V217" s="476"/>
    </row>
    <row r="218" spans="1:22" ht="15.75" customHeight="1">
      <c r="A218" s="1164" t="str">
        <f>IF(Data!A217="","",Data!A217)</f>
        <v>Egg sales: no. sold</v>
      </c>
      <c r="B218" s="1108"/>
      <c r="C218" s="1012" t="str">
        <f>IF(Data!BV217="","",Data!BV217)</f>
        <v/>
      </c>
      <c r="D218" s="1012" t="str">
        <f>IF(Data!BW217="","",Data!BW217)</f>
        <v/>
      </c>
      <c r="E218" s="1012" t="str">
        <f>IF(Data!BX217="","",Data!BX217)</f>
        <v/>
      </c>
      <c r="F218" s="1012" t="str">
        <f>IF(Data!BY217="","",Data!BY217)</f>
        <v/>
      </c>
      <c r="G218" s="1105"/>
      <c r="H218" s="970"/>
      <c r="I218" s="970"/>
      <c r="J218" s="970"/>
      <c r="K218" s="970"/>
      <c r="L218" s="1105"/>
      <c r="M218" s="970"/>
      <c r="N218" s="970"/>
      <c r="O218" s="970"/>
      <c r="P218" s="970"/>
      <c r="Q218" s="1134"/>
      <c r="R218" s="1118"/>
      <c r="S218" s="1119"/>
      <c r="T218" s="1119"/>
      <c r="U218" s="1068">
        <v>218</v>
      </c>
      <c r="V218" s="476"/>
    </row>
    <row r="219" spans="1:22" ht="15.75" customHeight="1">
      <c r="A219" s="1102" t="s">
        <v>181</v>
      </c>
      <c r="B219" s="1108"/>
      <c r="C219" s="1012" t="str">
        <f>IF(Data!BV218="","",Data!BV218)</f>
        <v/>
      </c>
      <c r="D219" s="1012" t="str">
        <f>IF(Data!BW218="","",Data!BW218)</f>
        <v/>
      </c>
      <c r="E219" s="1012" t="str">
        <f>IF(Data!BX218="","",Data!BX218)</f>
        <v/>
      </c>
      <c r="F219" s="1012" t="str">
        <f>IF(Data!BY218="","",Data!BY218)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4"/>
      <c r="R219" s="1118"/>
      <c r="S219" s="1119"/>
      <c r="T219" s="1119"/>
      <c r="U219" s="1068">
        <v>219</v>
      </c>
      <c r="V219" s="476"/>
    </row>
    <row r="220" spans="1:22" ht="15.75" customHeight="1">
      <c r="A220" s="1102" t="s">
        <v>183</v>
      </c>
      <c r="B220" s="1117"/>
      <c r="C220" s="979" t="str">
        <f>IF(SUM(C218)=0,"",C218*C219)</f>
        <v/>
      </c>
      <c r="D220" s="979" t="str">
        <f>IF(SUM(D218)=0,"",D218*D219)</f>
        <v/>
      </c>
      <c r="E220" s="979" t="str">
        <f>IF(SUM(E218)=0,"",E218*E219)</f>
        <v/>
      </c>
      <c r="F220" s="979" t="str">
        <f>IF(SUM(F218)=0,"",F218*F219)</f>
        <v/>
      </c>
      <c r="G220" s="1106"/>
      <c r="H220" s="970"/>
      <c r="I220" s="970"/>
      <c r="J220" s="970"/>
      <c r="K220" s="970"/>
      <c r="L220" s="1106"/>
      <c r="M220" s="970"/>
      <c r="N220" s="970"/>
      <c r="O220" s="970"/>
      <c r="P220" s="970"/>
      <c r="Q220" s="1134"/>
      <c r="R220" s="904"/>
      <c r="S220" s="1036"/>
      <c r="T220" s="1036"/>
      <c r="U220" s="1068">
        <v>220</v>
      </c>
      <c r="V220" s="476"/>
    </row>
    <row r="221" spans="1:22" ht="15.75" customHeight="1">
      <c r="A221" s="1164" t="str">
        <f>IF(Data!A220="","",Data!A220)</f>
        <v>Pig sales: no sold</v>
      </c>
      <c r="B221" s="1160"/>
      <c r="C221" s="1012" t="str">
        <f>IF(Data!BV220="","",Data!BV220)</f>
        <v/>
      </c>
      <c r="D221" s="1012" t="str">
        <f>IF(Data!BW220="","",Data!BW220)</f>
        <v/>
      </c>
      <c r="E221" s="1012" t="str">
        <f>IF(Data!BX220="","",Data!BX220)</f>
        <v/>
      </c>
      <c r="F221" s="1012" t="str">
        <f>IF(Data!BY220="","",Data!BY220)</f>
        <v/>
      </c>
      <c r="G221" s="1108"/>
      <c r="H221" s="970"/>
      <c r="I221" s="970"/>
      <c r="J221" s="970"/>
      <c r="K221" s="970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8">
        <v>221</v>
      </c>
      <c r="V221" s="476"/>
    </row>
    <row r="222" spans="1:22" ht="15.75" customHeight="1">
      <c r="A222" s="1102" t="s">
        <v>181</v>
      </c>
      <c r="B222" s="1088"/>
      <c r="C222" s="1012" t="str">
        <f>IF(Data!BV221="","",Data!BV221)</f>
        <v/>
      </c>
      <c r="D222" s="1012" t="str">
        <f>IF(Data!BW221="","",Data!BW221)</f>
        <v/>
      </c>
      <c r="E222" s="1012" t="str">
        <f>IF(Data!BX221="","",Data!BX221)</f>
        <v/>
      </c>
      <c r="F222" s="1012" t="str">
        <f>IF(Data!BY221="","",Data!BY221)</f>
        <v/>
      </c>
      <c r="G222" s="1108"/>
      <c r="H222" s="970"/>
      <c r="I222" s="970"/>
      <c r="J222" s="970"/>
      <c r="K222" s="970"/>
      <c r="L222" s="1108"/>
      <c r="M222" s="1121"/>
      <c r="N222" s="1121"/>
      <c r="O222" s="1121"/>
      <c r="P222" s="1121"/>
      <c r="Q222" s="1134"/>
      <c r="R222" s="904"/>
      <c r="S222" s="1036"/>
      <c r="T222" s="1036"/>
      <c r="U222" s="1068">
        <v>222</v>
      </c>
      <c r="V222" s="476"/>
    </row>
    <row r="223" spans="1:22" ht="15.75" customHeight="1">
      <c r="A223" s="1102" t="s">
        <v>183</v>
      </c>
      <c r="B223" s="1105"/>
      <c r="C223" s="979" t="str">
        <f>IF(SUM(C221)=0,"",C221*C222)</f>
        <v/>
      </c>
      <c r="D223" s="979" t="str">
        <f>IF(SUM(D221)=0,"",D221*D222)</f>
        <v/>
      </c>
      <c r="E223" s="979" t="str">
        <f>IF(SUM(E221)=0,"",E221*E222)</f>
        <v/>
      </c>
      <c r="F223" s="979" t="str">
        <f>IF(SUM(F221)=0,"",F221*F222)</f>
        <v/>
      </c>
      <c r="G223" s="1108"/>
      <c r="H223" s="970"/>
      <c r="I223" s="970"/>
      <c r="J223" s="970"/>
      <c r="K223" s="970"/>
      <c r="L223" s="1108"/>
      <c r="M223" s="1121"/>
      <c r="N223" s="1121"/>
      <c r="O223" s="1121"/>
      <c r="P223" s="1121"/>
      <c r="Q223" s="1134"/>
      <c r="R223" s="904"/>
      <c r="S223" s="1036"/>
      <c r="T223" s="1036"/>
      <c r="U223" s="1068">
        <v>223</v>
      </c>
      <c r="V223" s="476"/>
    </row>
    <row r="224" spans="1:22" ht="15.75" customHeight="1">
      <c r="A224" s="1164" t="str">
        <f>IF(Data!A223="","",Data!A223)</f>
        <v>Other: quantity</v>
      </c>
      <c r="B224" s="1108"/>
      <c r="C224" s="1012" t="str">
        <f>IF(Data!BV223="","",Data!BV223)</f>
        <v/>
      </c>
      <c r="D224" s="1012" t="str">
        <f>IF(Data!BW223="","",Data!BW223)</f>
        <v/>
      </c>
      <c r="E224" s="1012" t="str">
        <f>IF(Data!BX223="","",Data!BX223)</f>
        <v/>
      </c>
      <c r="F224" s="1012" t="str">
        <f>IF(Data!BY223="","",Data!BY223)</f>
        <v/>
      </c>
      <c r="G224" s="1108"/>
      <c r="H224" s="970"/>
      <c r="I224" s="970"/>
      <c r="J224" s="970"/>
      <c r="K224" s="970"/>
      <c r="L224" s="1108"/>
      <c r="M224" s="1121"/>
      <c r="N224" s="1121"/>
      <c r="O224" s="1121"/>
      <c r="P224" s="1121"/>
      <c r="Q224" s="1134"/>
      <c r="R224" s="904"/>
      <c r="S224" s="1036"/>
      <c r="T224" s="1036"/>
      <c r="U224" s="1068">
        <v>224</v>
      </c>
      <c r="V224" s="476"/>
    </row>
    <row r="225" spans="1:22" ht="15.75" customHeight="1">
      <c r="A225" s="1102" t="s">
        <v>242</v>
      </c>
      <c r="B225" s="1108"/>
      <c r="C225" s="1012" t="str">
        <f>IF(Data!BV224="","",Data!BV224)</f>
        <v/>
      </c>
      <c r="D225" s="1012" t="str">
        <f>IF(Data!BW224="","",Data!BW224)</f>
        <v/>
      </c>
      <c r="E225" s="1012" t="str">
        <f>IF(Data!BX224="","",Data!BX224)</f>
        <v/>
      </c>
      <c r="F225" s="1012" t="str">
        <f>IF(Data!BY224="","",Data!BY224)</f>
        <v/>
      </c>
      <c r="G225" s="1108"/>
      <c r="H225" s="970"/>
      <c r="I225" s="970"/>
      <c r="J225" s="970"/>
      <c r="K225" s="970"/>
      <c r="L225" s="1108"/>
      <c r="M225" s="1121"/>
      <c r="N225" s="1121"/>
      <c r="O225" s="1121"/>
      <c r="P225" s="1121"/>
      <c r="Q225" s="1134"/>
      <c r="R225" s="904"/>
      <c r="S225" s="1036"/>
      <c r="T225" s="1036"/>
      <c r="U225" s="1068">
        <v>225</v>
      </c>
      <c r="V225" s="476"/>
    </row>
    <row r="226" spans="1:22" ht="15.75" customHeight="1">
      <c r="A226" s="1102" t="s">
        <v>183</v>
      </c>
      <c r="B226" s="1108"/>
      <c r="C226" s="979" t="str">
        <f>IF(SUM(C224)=0,"",C224*C225)</f>
        <v/>
      </c>
      <c r="D226" s="979" t="str">
        <f>IF(SUM(D224)=0,"",D224*D225)</f>
        <v/>
      </c>
      <c r="E226" s="979" t="str">
        <f>IF(SUM(E224)=0,"",E224*E225)</f>
        <v/>
      </c>
      <c r="F226" s="979" t="str">
        <f>IF(SUM(F224)=0,"",F224*F225)</f>
        <v/>
      </c>
      <c r="G226" s="1108"/>
      <c r="H226" s="970"/>
      <c r="I226" s="970"/>
      <c r="J226" s="970"/>
      <c r="K226" s="970"/>
      <c r="L226" s="1108"/>
      <c r="M226" s="1121"/>
      <c r="N226" s="1121"/>
      <c r="O226" s="1121"/>
      <c r="P226" s="1121"/>
      <c r="Q226" s="1134"/>
      <c r="R226" s="904"/>
      <c r="S226" s="1036"/>
      <c r="T226" s="1036"/>
      <c r="U226" s="1068">
        <v>226</v>
      </c>
      <c r="V226" s="476"/>
    </row>
    <row r="227" spans="1:22" ht="15.75" customHeight="1">
      <c r="A227" s="1165" t="s">
        <v>243</v>
      </c>
      <c r="B227" s="1117"/>
      <c r="C227" s="1012"/>
      <c r="D227" s="1012"/>
      <c r="E227" s="1012"/>
      <c r="F227" s="1012"/>
      <c r="G227" s="1105"/>
      <c r="H227" s="970"/>
      <c r="I227" s="970"/>
      <c r="J227" s="970"/>
      <c r="K227" s="970"/>
      <c r="L227" s="1105"/>
      <c r="M227" s="970"/>
      <c r="N227" s="970"/>
      <c r="O227" s="970"/>
      <c r="P227" s="970"/>
      <c r="Q227" s="1134"/>
      <c r="R227" s="865"/>
      <c r="S227" s="865"/>
      <c r="T227" s="865"/>
      <c r="U227" s="1068">
        <v>227</v>
      </c>
      <c r="V227" s="476"/>
    </row>
    <row r="228" spans="1:22" ht="15.75" customHeight="1">
      <c r="A228" s="1164" t="str">
        <f>IF(Data!A227="","",Data!A227)</f>
        <v>Green cons - Season 1: no of months</v>
      </c>
      <c r="B228" s="1160"/>
      <c r="C228" s="1012">
        <f>IF(Data!BV227="","",Data!BV227)</f>
        <v>1</v>
      </c>
      <c r="D228" s="1012">
        <f>IF(Data!BW227="","",Data!BW227)</f>
        <v>1</v>
      </c>
      <c r="E228" s="1012">
        <f>IF(Data!BX227="","",Data!BX227)</f>
        <v>2</v>
      </c>
      <c r="F228" s="1012">
        <f>IF(Data!BY227="","",Data!BY227)</f>
        <v>2</v>
      </c>
      <c r="G228" s="1105"/>
      <c r="H228" s="970"/>
      <c r="I228" s="970"/>
      <c r="J228" s="970"/>
      <c r="K228" s="970"/>
      <c r="L228" s="1105"/>
      <c r="M228" s="970"/>
      <c r="N228" s="970"/>
      <c r="O228" s="970"/>
      <c r="P228" s="970"/>
      <c r="Q228" s="1134"/>
      <c r="R228" s="904"/>
      <c r="S228" s="1036"/>
      <c r="T228" s="1036"/>
      <c r="U228" s="1068">
        <v>228</v>
      </c>
      <c r="V228" s="476"/>
    </row>
    <row r="229" spans="1:22" ht="15.75" customHeight="1">
      <c r="A229" s="1101" t="s">
        <v>245</v>
      </c>
      <c r="B229" s="1135"/>
      <c r="C229" s="892">
        <f>IF(Data!BV228="","",Data!BV228)</f>
        <v>0.5</v>
      </c>
      <c r="D229" s="892">
        <f>IF(Data!BW228="","",Data!BW228)</f>
        <v>0.5</v>
      </c>
      <c r="E229" s="892">
        <f>IF(Data!BX228="","",Data!BX228)</f>
        <v>0.5</v>
      </c>
      <c r="F229" s="892">
        <f>IF(Data!BY228="","",Data!BY228)</f>
        <v>0.5</v>
      </c>
      <c r="G229" s="1117"/>
      <c r="H229" s="970"/>
      <c r="I229" s="970"/>
      <c r="J229" s="970"/>
      <c r="K229" s="970"/>
      <c r="L229" s="1117"/>
      <c r="M229" s="1166"/>
      <c r="N229" s="1166"/>
      <c r="O229" s="1166"/>
      <c r="P229" s="1166"/>
      <c r="Q229" s="1134"/>
      <c r="R229" s="1067"/>
      <c r="S229" s="1029"/>
      <c r="T229" s="1029"/>
      <c r="U229" s="1068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4.1666666666666664E-2</v>
      </c>
      <c r="D230" s="1152">
        <f>IF(SUM(D228)=0,"",(D228/12)*D229)</f>
        <v>4.1666666666666664E-2</v>
      </c>
      <c r="E230" s="1152">
        <f>IF(SUM(E228)=0,"",(E228/12)*E229)</f>
        <v>8.3333333333333329E-2</v>
      </c>
      <c r="F230" s="1152">
        <f>IF(SUM(F228)=0,"",(F228/12)*F229)</f>
        <v>8.3333333333333329E-2</v>
      </c>
      <c r="G230" s="1117"/>
      <c r="H230" s="970"/>
      <c r="I230" s="970"/>
      <c r="J230" s="970"/>
      <c r="K230" s="970"/>
      <c r="L230" s="1117"/>
      <c r="M230" s="970"/>
      <c r="N230" s="970"/>
      <c r="O230" s="970"/>
      <c r="P230" s="970"/>
      <c r="Q230" s="1134"/>
      <c r="R230" s="1067"/>
      <c r="S230" s="1029"/>
      <c r="T230" s="1029"/>
      <c r="U230" s="1068">
        <v>230</v>
      </c>
      <c r="V230" s="476"/>
    </row>
    <row r="231" spans="1:22" ht="15.75" customHeight="1">
      <c r="A231" s="1164" t="str">
        <f>IF(Data!A230="","",Data!A230)</f>
        <v xml:space="preserve">Green beans </v>
      </c>
      <c r="B231" s="1167"/>
      <c r="C231" s="1012">
        <f>IF(Data!BV230="","",Data!BV230)</f>
        <v>1</v>
      </c>
      <c r="D231" s="1012">
        <f>IF(Data!BW230="","",Data!BW230)</f>
        <v>1</v>
      </c>
      <c r="E231" s="1012" t="str">
        <f>IF(Data!BX230="","",Data!BX230)</f>
        <v/>
      </c>
      <c r="F231" s="1012" t="str">
        <f>IF(Data!BY230="","",Data!BY230)</f>
        <v/>
      </c>
      <c r="G231" s="1105"/>
      <c r="H231" s="970"/>
      <c r="I231" s="970"/>
      <c r="J231" s="970"/>
      <c r="K231" s="970"/>
      <c r="L231" s="1105"/>
      <c r="M231" s="970"/>
      <c r="N231" s="970"/>
      <c r="O231" s="970"/>
      <c r="P231" s="970"/>
      <c r="Q231" s="1134"/>
      <c r="R231" s="904"/>
      <c r="S231" s="1036"/>
      <c r="T231" s="1036"/>
      <c r="U231" s="1068">
        <v>231</v>
      </c>
      <c r="V231" s="476"/>
    </row>
    <row r="232" spans="1:22" s="1170" customFormat="1" ht="15.75" customHeight="1">
      <c r="A232" s="1101" t="s">
        <v>245</v>
      </c>
      <c r="B232" s="1167"/>
      <c r="C232" s="1012">
        <f>IF(Data!BV231="","",Data!BV231)</f>
        <v>0.2</v>
      </c>
      <c r="D232" s="1012">
        <f>IF(Data!BW231="","",Data!BW231)</f>
        <v>0.2</v>
      </c>
      <c r="E232" s="1012" t="str">
        <f>IF(Data!BX231="","",Data!BX231)</f>
        <v/>
      </c>
      <c r="F232" s="1012" t="str">
        <f>IF(Data!BY231="","",Data!BY231)</f>
        <v/>
      </c>
      <c r="G232" s="1117"/>
      <c r="H232" s="970"/>
      <c r="I232" s="970"/>
      <c r="J232" s="970"/>
      <c r="K232" s="970"/>
      <c r="L232" s="1117"/>
      <c r="M232" s="970"/>
      <c r="N232" s="970"/>
      <c r="O232" s="970"/>
      <c r="P232" s="970"/>
      <c r="Q232" s="1168"/>
      <c r="R232" s="1067"/>
      <c r="S232" s="1029"/>
      <c r="T232" s="1029"/>
      <c r="U232" s="1068">
        <v>232</v>
      </c>
      <c r="V232" s="1169"/>
    </row>
    <row r="233" spans="1:22" ht="15.75" customHeight="1">
      <c r="A233" s="1101" t="str">
        <f>$Q$1 &amp; " (%)"</f>
        <v>kcal (%)</v>
      </c>
      <c r="B233" s="949"/>
      <c r="C233" s="1152">
        <f>IF(SUM(C231)=0,"",(C231/12)*C232)</f>
        <v>1.6666666666666666E-2</v>
      </c>
      <c r="D233" s="1152">
        <f>IF(SUM(D231)=0,"",(D231/12)*D232)</f>
        <v>1.6666666666666666E-2</v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70"/>
      <c r="I233" s="970"/>
      <c r="J233" s="970"/>
      <c r="K233" s="970"/>
      <c r="L233" s="1117"/>
      <c r="M233" s="970"/>
      <c r="N233" s="970"/>
      <c r="O233" s="970"/>
      <c r="P233" s="970"/>
      <c r="Q233" s="1134"/>
      <c r="R233" s="1067"/>
      <c r="S233" s="1029"/>
      <c r="T233" s="1029"/>
      <c r="U233" s="1068">
        <v>233</v>
      </c>
      <c r="V233" s="476"/>
    </row>
    <row r="234" spans="1:22" ht="15.75" customHeight="1">
      <c r="A234" s="1164" t="str">
        <f>IF(Data!A233="","",Data!A233)</f>
        <v>Green maize sold: quantity</v>
      </c>
      <c r="B234" s="1171"/>
      <c r="C234" s="1012" t="str">
        <f>IF(Data!BV233="","",Data!BV233)</f>
        <v/>
      </c>
      <c r="D234" s="1012" t="str">
        <f>IF(Data!BW233="","",Data!BW233)</f>
        <v/>
      </c>
      <c r="E234" s="1012" t="str">
        <f>IF(Data!BX233="","",Data!BX233)</f>
        <v/>
      </c>
      <c r="F234" s="1012" t="str">
        <f>IF(Data!BY233="","",Data!BY233)</f>
        <v/>
      </c>
      <c r="G234" s="1131"/>
      <c r="H234" s="970"/>
      <c r="I234" s="970"/>
      <c r="J234" s="970"/>
      <c r="K234" s="970"/>
      <c r="L234" s="1117"/>
      <c r="M234" s="1146"/>
      <c r="N234" s="1146"/>
      <c r="O234" s="1146"/>
      <c r="P234" s="1146"/>
      <c r="Q234" s="1134"/>
      <c r="R234" s="904"/>
      <c r="S234" s="1036"/>
      <c r="T234" s="1036"/>
      <c r="U234" s="1068">
        <v>234</v>
      </c>
      <c r="V234" s="476"/>
    </row>
    <row r="235" spans="1:22" ht="15.75" customHeight="1">
      <c r="A235" s="1101" t="s">
        <v>181</v>
      </c>
      <c r="B235" s="1171"/>
      <c r="C235" s="1012" t="str">
        <f>IF(Data!BV234="","",Data!BV234)</f>
        <v/>
      </c>
      <c r="D235" s="1012" t="str">
        <f>IF(Data!BW234="","",Data!BW234)</f>
        <v/>
      </c>
      <c r="E235" s="1012" t="str">
        <f>IF(Data!BX234="","",Data!BX234)</f>
        <v/>
      </c>
      <c r="F235" s="1012" t="str">
        <f>IF(Data!BY234="","",Data!BY234)</f>
        <v/>
      </c>
      <c r="G235" s="1131"/>
      <c r="H235" s="970"/>
      <c r="I235" s="970"/>
      <c r="J235" s="970"/>
      <c r="K235" s="970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8">
        <v>235</v>
      </c>
      <c r="V235" s="476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70"/>
      <c r="I236" s="970"/>
      <c r="J236" s="970"/>
      <c r="K236" s="970"/>
      <c r="L236" s="1117"/>
      <c r="M236" s="1146"/>
      <c r="N236" s="1146"/>
      <c r="O236" s="1146"/>
      <c r="P236" s="1146"/>
      <c r="Q236" s="1134"/>
      <c r="R236" s="904"/>
      <c r="S236" s="1036"/>
      <c r="T236" s="1036"/>
      <c r="U236" s="1068">
        <v>236</v>
      </c>
      <c r="V236" s="476"/>
    </row>
    <row r="237" spans="1:22" ht="15.75" customHeight="1">
      <c r="A237" s="1164" t="str">
        <f>IF(Data!A236="","",Data!A236)</f>
        <v>Maize: kg produced</v>
      </c>
      <c r="B237" s="1108"/>
      <c r="C237" s="1012">
        <f>IF(Data!BV236="","",Data!BV236)</f>
        <v>500</v>
      </c>
      <c r="D237" s="1012">
        <f>IF(Data!BW236="","",Data!BW236)</f>
        <v>750</v>
      </c>
      <c r="E237" s="1012">
        <f>IF(Data!BX236="","",Data!BX236)</f>
        <v>4350</v>
      </c>
      <c r="F237" s="1012">
        <f>IF(Data!BY236="","",Data!BY236)</f>
        <v>25000</v>
      </c>
      <c r="G237" s="1105"/>
      <c r="H237" s="970"/>
      <c r="I237" s="970"/>
      <c r="J237" s="970"/>
      <c r="K237" s="970"/>
      <c r="L237" s="1105"/>
      <c r="M237" s="970"/>
      <c r="N237" s="970"/>
      <c r="O237" s="970"/>
      <c r="P237" s="970"/>
      <c r="Q237" s="1134"/>
      <c r="R237" s="904"/>
      <c r="S237" s="1036"/>
      <c r="T237" s="1036"/>
      <c r="U237" s="1068">
        <v>237</v>
      </c>
      <c r="V237" s="476"/>
    </row>
    <row r="238" spans="1:22" ht="15.75" customHeight="1">
      <c r="A238" s="948" t="str">
        <f>$Q$1 &amp; " per kg"</f>
        <v>kcal per kg</v>
      </c>
      <c r="B238" s="1108"/>
      <c r="C238" s="1128">
        <f>IF(Data!BV237="","",Data!BV237)</f>
        <v>3630</v>
      </c>
      <c r="D238" s="1128">
        <f>IF(Data!BW237="","",Data!BW237)</f>
        <v>3630</v>
      </c>
      <c r="E238" s="1128">
        <f>IF(Data!BX237="","",Data!BX237)</f>
        <v>3630</v>
      </c>
      <c r="F238" s="1128">
        <f>IF(Data!BY237="","",Data!BY237)</f>
        <v>3630</v>
      </c>
      <c r="G238" s="1088"/>
      <c r="H238" s="970"/>
      <c r="I238" s="970"/>
      <c r="J238" s="970"/>
      <c r="K238" s="970"/>
      <c r="L238" s="1088"/>
      <c r="M238" s="1099"/>
      <c r="N238" s="1099"/>
      <c r="O238" s="1099"/>
      <c r="P238" s="1099"/>
      <c r="Q238" s="1134"/>
      <c r="R238" s="904"/>
      <c r="S238" s="1036"/>
      <c r="T238" s="1036"/>
      <c r="U238" s="1068">
        <v>238</v>
      </c>
      <c r="V238" s="476"/>
    </row>
    <row r="239" spans="1:22" ht="15.75" customHeight="1">
      <c r="A239" s="1101" t="s">
        <v>249</v>
      </c>
      <c r="B239" s="1108"/>
      <c r="C239" s="1012">
        <f>IF(Data!BV238="","",Data!BV238)</f>
        <v>0</v>
      </c>
      <c r="D239" s="1012">
        <f>IF(Data!BW238="","",Data!BW238)</f>
        <v>0</v>
      </c>
      <c r="E239" s="1012">
        <f>IF(Data!BX238="","",Data!BX238)</f>
        <v>3250</v>
      </c>
      <c r="F239" s="1012">
        <f>IF(Data!BY238="","",Data!BY238)</f>
        <v>23000</v>
      </c>
      <c r="G239" s="1105"/>
      <c r="H239" s="975" t="str">
        <f>IF(SUM(C239)&gt;0,(C237-H242-SUM(C242)*(H242=""))*'Exp factors'!C$23,"")</f>
        <v/>
      </c>
      <c r="I239" s="975" t="str">
        <f>IF(SUM(D239)&gt;0,(D237-I242-SUM(D242)*(I242=""))*'Exp factors'!D$23,"")</f>
        <v/>
      </c>
      <c r="J239" s="975">
        <f>IF(SUM(E239)&gt;0,(E237-J242-SUM(E242)*(J242=""))*'Exp factors'!E$23,"")</f>
        <v>0</v>
      </c>
      <c r="K239" s="975">
        <f>IF(SUM(F239)&gt;0,(F237-K242-SUM(F242)*(K242=""))*'Exp factors'!F$23,"")</f>
        <v>0</v>
      </c>
      <c r="L239" s="1105"/>
      <c r="M239" s="970"/>
      <c r="N239" s="970"/>
      <c r="O239" s="970"/>
      <c r="P239" s="970"/>
      <c r="Q239" s="1134"/>
      <c r="R239" s="904"/>
      <c r="S239" s="1036"/>
      <c r="T239" s="1036"/>
      <c r="U239" s="1068">
        <v>239</v>
      </c>
      <c r="V239" s="476"/>
    </row>
    <row r="240" spans="1:22" ht="15.75" customHeight="1">
      <c r="A240" s="1102" t="s">
        <v>181</v>
      </c>
      <c r="B240" s="1117"/>
      <c r="C240" s="1012" t="str">
        <f>IF(Data!BV239="","",Data!BV239)</f>
        <v/>
      </c>
      <c r="D240" s="1012" t="str">
        <f>IF(Data!BW239="","",Data!BW239)</f>
        <v/>
      </c>
      <c r="E240" s="1012">
        <f>IF(Data!BX239="","",Data!BX239)</f>
        <v>1.3</v>
      </c>
      <c r="F240" s="1012">
        <f>IF(Data!BY239="","",Data!BY239)</f>
        <v>1.3</v>
      </c>
      <c r="G240" s="1108"/>
      <c r="H240" s="970"/>
      <c r="I240" s="970"/>
      <c r="J240" s="970"/>
      <c r="K240" s="970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8">
        <v>240</v>
      </c>
      <c r="V240" s="476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4225</v>
      </c>
      <c r="F241" s="1125">
        <f>IF(SUM(F239)=0,"",F239*F240)</f>
        <v>29900</v>
      </c>
      <c r="G241" s="1106"/>
      <c r="H241" s="979" t="str">
        <f>IF(H239="","",H239*C240)</f>
        <v/>
      </c>
      <c r="I241" s="979" t="str">
        <f>IF(I239="","",I239*D240)</f>
        <v/>
      </c>
      <c r="J241" s="979">
        <f>IF(J239="","",J239*E240)</f>
        <v>0</v>
      </c>
      <c r="K241" s="979">
        <f>IF(K239="","",K239*F240)</f>
        <v>0</v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>
        <f>IF(J241="","",SUM(J241)-SUM(E241))</f>
        <v>-4225</v>
      </c>
      <c r="P241" s="765">
        <f>IF(K241="","",SUM(K241)-SUM(F241))</f>
        <v>-29900</v>
      </c>
      <c r="Q241" s="1134"/>
      <c r="R241" s="904"/>
      <c r="S241" s="1036"/>
      <c r="T241" s="1036"/>
      <c r="U241" s="1068">
        <v>241</v>
      </c>
      <c r="V241" s="476"/>
    </row>
    <row r="242" spans="1:22" s="1170" customFormat="1" ht="15.75" customHeight="1">
      <c r="A242" s="1102" t="s">
        <v>250</v>
      </c>
      <c r="B242" s="1160"/>
      <c r="C242" s="1012" t="str">
        <f>IF(Data!BV241="","",Data!BV241)</f>
        <v/>
      </c>
      <c r="D242" s="1012">
        <f>IF(Data!BW241="","",Data!BW241)</f>
        <v>0</v>
      </c>
      <c r="E242" s="1012">
        <f>IF(Data!BX241="","",Data!BX241)</f>
        <v>150</v>
      </c>
      <c r="F242" s="1012">
        <f>IF(Data!BY241="","",Data!BY241)</f>
        <v>1000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6"/>
      <c r="T242" s="1036"/>
      <c r="U242" s="1068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0.33827229521945767</v>
      </c>
      <c r="D243" s="1152">
        <f>IF(D237="","",(D237-SUM(D239)-SUM(D242))*D238/D$46/365/$P$1)</f>
        <v>0.39465101108936723</v>
      </c>
      <c r="E243" s="1152">
        <f>IF(E237="","",(E237-SUM(E239)-SUM(E242))*E238/E$46/365/$P$1)</f>
        <v>0.44990215264187866</v>
      </c>
      <c r="F243" s="1152">
        <f>IF(F237="","",(F237-SUM(F239)-SUM(F242))*F238/F$46/365/$P$1)</f>
        <v>0.47358121330724073</v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>
        <f>IF(J239="","",(E237-J239-J242-SUM(E242)*(J242=""))*E238/J$46/365/$P$1)</f>
        <v>1.989041095890411</v>
      </c>
      <c r="K243" s="770">
        <f>IF(K239="","",(F237-K239-K242-SUM(F242)*(K242=""))*F238/K$46/365/$P$1)</f>
        <v>11.365949119373777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1.5391389432485323</v>
      </c>
      <c r="P243" s="1153">
        <f>IF(K243="","",SUM(K243)-SUM(F243))</f>
        <v>10.892367906066536</v>
      </c>
      <c r="Q243" s="1134"/>
      <c r="R243" s="1067"/>
      <c r="S243" s="1029"/>
      <c r="T243" s="1029"/>
      <c r="U243" s="1068">
        <v>243</v>
      </c>
      <c r="V243" s="476"/>
    </row>
    <row r="244" spans="1:22" ht="15.75" customHeight="1">
      <c r="A244" s="1164" t="str">
        <f>IF(Data!A243="","",Data!A243)</f>
        <v>Sorghum: kg produced</v>
      </c>
      <c r="B244" s="1117"/>
      <c r="C244" s="1012" t="str">
        <f>IF(Data!BV243="","",Data!BV243)</f>
        <v/>
      </c>
      <c r="D244" s="1012" t="str">
        <f>IF(Data!BW243="","",Data!BW243)</f>
        <v/>
      </c>
      <c r="E244" s="1012" t="str">
        <f>IF(Data!BX243="","",Data!BX243)</f>
        <v/>
      </c>
      <c r="F244" s="1012" t="str">
        <f>IF(Data!BY243="","",Data!BY243)</f>
        <v/>
      </c>
      <c r="G244" s="1088"/>
      <c r="H244" s="970"/>
      <c r="I244" s="970"/>
      <c r="J244" s="970"/>
      <c r="K244" s="970"/>
      <c r="L244" s="1088"/>
      <c r="M244" s="970"/>
      <c r="N244" s="970"/>
      <c r="O244" s="970"/>
      <c r="P244" s="970"/>
      <c r="Q244" s="1134"/>
      <c r="R244" s="904"/>
      <c r="S244" s="1036"/>
      <c r="T244" s="1036"/>
      <c r="U244" s="1068">
        <v>244</v>
      </c>
      <c r="V244" s="476"/>
    </row>
    <row r="245" spans="1:22" ht="15.75" customHeight="1">
      <c r="A245" s="948" t="str">
        <f>$Q$1 &amp; " per kg"</f>
        <v>kcal per kg</v>
      </c>
      <c r="B245" s="1160"/>
      <c r="C245" s="1012">
        <f>IF(Data!BV244="","",Data!BV244)</f>
        <v>3550</v>
      </c>
      <c r="D245" s="1012">
        <f>IF(Data!BW244="","",Data!BW244)</f>
        <v>3550</v>
      </c>
      <c r="E245" s="1012">
        <f>IF(Data!BX244="","",Data!BX244)</f>
        <v>3550</v>
      </c>
      <c r="F245" s="1012">
        <f>IF(Data!BY244="","",Data!BY244)</f>
        <v>3550</v>
      </c>
      <c r="G245" s="1088"/>
      <c r="H245" s="970"/>
      <c r="I245" s="970"/>
      <c r="J245" s="970"/>
      <c r="K245" s="970"/>
      <c r="L245" s="1088"/>
      <c r="M245" s="1099"/>
      <c r="N245" s="1099"/>
      <c r="O245" s="1099"/>
      <c r="P245" s="1099"/>
      <c r="Q245" s="1134"/>
      <c r="R245" s="904"/>
      <c r="S245" s="1036"/>
      <c r="T245" s="1036"/>
      <c r="U245" s="1068">
        <v>245</v>
      </c>
      <c r="V245" s="476"/>
    </row>
    <row r="246" spans="1:22" ht="15.75" customHeight="1">
      <c r="A246" s="1101" t="s">
        <v>249</v>
      </c>
      <c r="B246" s="1160"/>
      <c r="C246" s="1012" t="str">
        <f>IF(Data!BV245="","",Data!BV245)</f>
        <v/>
      </c>
      <c r="D246" s="1012" t="str">
        <f>IF(Data!BW245="","",Data!BW245)</f>
        <v/>
      </c>
      <c r="E246" s="1012" t="str">
        <f>IF(Data!BX245="","",Data!BX245)</f>
        <v/>
      </c>
      <c r="F246" s="1012" t="str">
        <f>IF(Data!BY245="","",Data!BY245)</f>
        <v/>
      </c>
      <c r="G246" s="1105"/>
      <c r="H246" s="975" t="str">
        <f>IF(SUM(C246)&gt;0,(C244-H249-SUM(C249)*(H249=""))*'Exp factors'!C$23,"")</f>
        <v/>
      </c>
      <c r="I246" s="975" t="str">
        <f>IF(SUM(D246)&gt;0,(D244-I249-SUM(D249)*(I249=""))*'Exp factors'!D$23,"")</f>
        <v/>
      </c>
      <c r="J246" s="975" t="str">
        <f>IF(SUM(E246)&gt;0,(E244-J249-SUM(E249)*(J249=""))*'Exp factors'!E$23,"")</f>
        <v/>
      </c>
      <c r="K246" s="975" t="str">
        <f>IF(SUM(F246)&gt;0,(F244-K249-SUM(F249)*(K249=""))*'Exp factors'!F$23,"")</f>
        <v/>
      </c>
      <c r="L246" s="1105"/>
      <c r="M246" s="970"/>
      <c r="N246" s="970"/>
      <c r="O246" s="970"/>
      <c r="P246" s="970"/>
      <c r="Q246" s="1134"/>
      <c r="R246" s="904"/>
      <c r="S246" s="1036"/>
      <c r="T246" s="1036"/>
      <c r="U246" s="1068">
        <v>246</v>
      </c>
      <c r="V246" s="476"/>
    </row>
    <row r="247" spans="1:22" ht="15.75" customHeight="1">
      <c r="A247" s="1102" t="s">
        <v>181</v>
      </c>
      <c r="B247" s="1160"/>
      <c r="C247" s="1012" t="str">
        <f>IF(Data!BV246="","",Data!BV246)</f>
        <v/>
      </c>
      <c r="D247" s="1012" t="str">
        <f>IF(Data!BW246="","",Data!BW246)</f>
        <v/>
      </c>
      <c r="E247" s="1012" t="str">
        <f>IF(Data!BX246="","",Data!BX246)</f>
        <v/>
      </c>
      <c r="F247" s="1012" t="str">
        <f>IF(Data!BY246="","",Data!BY246)</f>
        <v/>
      </c>
      <c r="G247" s="1108"/>
      <c r="H247" s="970"/>
      <c r="I247" s="970"/>
      <c r="J247" s="970"/>
      <c r="K247" s="970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8">
        <v>247</v>
      </c>
      <c r="V247" s="476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9" t="str">
        <f>IF(H246="","",H246*C247)</f>
        <v/>
      </c>
      <c r="I248" s="979" t="str">
        <f>IF(I246="","",I246*D247)</f>
        <v/>
      </c>
      <c r="J248" s="979" t="str">
        <f>IF(J246="","",J246*E247)</f>
        <v/>
      </c>
      <c r="K248" s="979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6"/>
      <c r="T248" s="1036"/>
      <c r="U248" s="1068">
        <v>248</v>
      </c>
      <c r="V248" s="476"/>
    </row>
    <row r="249" spans="1:22" ht="15.75" customHeight="1">
      <c r="A249" s="1102" t="s">
        <v>250</v>
      </c>
      <c r="B249" s="1117"/>
      <c r="C249" s="1012" t="str">
        <f>IF(Data!BV248="","",Data!BV248)</f>
        <v/>
      </c>
      <c r="D249" s="1012" t="str">
        <f>IF(Data!BW248="","",Data!BW248)</f>
        <v/>
      </c>
      <c r="E249" s="1012" t="str">
        <f>IF(Data!BX248="","",Data!BX248)</f>
        <v/>
      </c>
      <c r="F249" s="1012" t="str">
        <f>IF(Data!BY248="","",Data!BY248)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6"/>
      <c r="T249" s="1036"/>
      <c r="U249" s="1068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7"/>
      <c r="S250" s="1029"/>
      <c r="T250" s="1029"/>
      <c r="U250" s="1068">
        <v>250</v>
      </c>
      <c r="V250" s="476"/>
    </row>
    <row r="251" spans="1:22" ht="15.75" customHeight="1">
      <c r="A251" s="1164" t="str">
        <f>IF(Data!A250="","",Data!A250)</f>
        <v>High value cereal: kg produced</v>
      </c>
      <c r="B251" s="1105"/>
      <c r="C251" s="1012" t="str">
        <f>IF(Data!BV250="","",Data!BV250)</f>
        <v/>
      </c>
      <c r="D251" s="1012" t="str">
        <f>IF(Data!BW250="","",Data!BW250)</f>
        <v/>
      </c>
      <c r="E251" s="1012" t="str">
        <f>IF(Data!BX250="","",Data!BX250)</f>
        <v/>
      </c>
      <c r="F251" s="1012" t="str">
        <f>IF(Data!BY250="","",Data!BY250)</f>
        <v/>
      </c>
      <c r="G251" s="1088"/>
      <c r="H251" s="970"/>
      <c r="I251" s="970"/>
      <c r="J251" s="970"/>
      <c r="K251" s="970"/>
      <c r="L251" s="1088"/>
      <c r="M251" s="970"/>
      <c r="N251" s="970"/>
      <c r="O251" s="970"/>
      <c r="P251" s="970"/>
      <c r="Q251" s="1134"/>
      <c r="R251" s="904"/>
      <c r="S251" s="1036"/>
      <c r="T251" s="1036"/>
      <c r="U251" s="1068">
        <v>251</v>
      </c>
      <c r="V251" s="476"/>
    </row>
    <row r="252" spans="1:22" ht="15.75" customHeight="1">
      <c r="A252" s="948" t="str">
        <f>$Q$1 &amp; " per kg"</f>
        <v>kcal per kg</v>
      </c>
      <c r="B252" s="1160"/>
      <c r="C252" s="1012">
        <f>IF(Data!BV251="","",Data!BV251)</f>
        <v>3450</v>
      </c>
      <c r="D252" s="1012">
        <f>IF(Data!BW251="","",Data!BW251)</f>
        <v>3450</v>
      </c>
      <c r="E252" s="1012">
        <f>IF(Data!BX251="","",Data!BX251)</f>
        <v>3450</v>
      </c>
      <c r="F252" s="1012">
        <f>IF(Data!BY251="","",Data!BY251)</f>
        <v>3450</v>
      </c>
      <c r="G252" s="1088"/>
      <c r="H252" s="970"/>
      <c r="I252" s="970"/>
      <c r="J252" s="970"/>
      <c r="K252" s="970"/>
      <c r="L252" s="1088"/>
      <c r="M252" s="970"/>
      <c r="N252" s="970"/>
      <c r="O252" s="970"/>
      <c r="P252" s="970"/>
      <c r="Q252" s="1134"/>
      <c r="R252" s="904"/>
      <c r="S252" s="1036"/>
      <c r="T252" s="1036"/>
      <c r="U252" s="1068">
        <v>252</v>
      </c>
      <c r="V252" s="476"/>
    </row>
    <row r="253" spans="1:22" ht="15.75" customHeight="1">
      <c r="A253" s="1101" t="s">
        <v>249</v>
      </c>
      <c r="B253" s="1160"/>
      <c r="C253" s="1012" t="str">
        <f>IF(Data!BV252="","",Data!BV252)</f>
        <v/>
      </c>
      <c r="D253" s="1012" t="str">
        <f>IF(Data!BW252="","",Data!BW252)</f>
        <v/>
      </c>
      <c r="E253" s="1012" t="str">
        <f>IF(Data!BX252="","",Data!BX252)</f>
        <v/>
      </c>
      <c r="F253" s="1012" t="str">
        <f>IF(Data!BY252="","",Data!BY252)</f>
        <v/>
      </c>
      <c r="G253" s="1105"/>
      <c r="H253" s="975" t="str">
        <f>IF(SUM(C253)&gt;0,(C251-H256-SUM(C256)*(H256=""))*'Exp factors'!C$24,"")</f>
        <v/>
      </c>
      <c r="I253" s="975" t="str">
        <f>IF(SUM(D253)&gt;0,(D251-I256-SUM(D256)*(I256=""))*'Exp factors'!D$24,"")</f>
        <v/>
      </c>
      <c r="J253" s="975" t="str">
        <f>IF(SUM(E253)&gt;0,(E251-J256-SUM(E256)*(J256=""))*'Exp factors'!E$24,"")</f>
        <v/>
      </c>
      <c r="K253" s="975" t="str">
        <f>IF(SUM(F253)&gt;0,(F251-K256-SUM(F256)*(K256=""))*'Exp factors'!F$24,"")</f>
        <v/>
      </c>
      <c r="L253" s="1105"/>
      <c r="M253" s="970"/>
      <c r="N253" s="970"/>
      <c r="O253" s="970"/>
      <c r="P253" s="970"/>
      <c r="Q253" s="1134"/>
      <c r="R253" s="904"/>
      <c r="S253" s="1036"/>
      <c r="T253" s="1036"/>
      <c r="U253" s="1068">
        <v>253</v>
      </c>
      <c r="V253" s="476"/>
    </row>
    <row r="254" spans="1:22" ht="15.75" customHeight="1">
      <c r="A254" s="1102" t="s">
        <v>181</v>
      </c>
      <c r="B254" s="1160"/>
      <c r="C254" s="1012" t="str">
        <f>IF(Data!BV253="","",Data!BV253)</f>
        <v/>
      </c>
      <c r="D254" s="1012" t="str">
        <f>IF(Data!BW253="","",Data!BW253)</f>
        <v/>
      </c>
      <c r="E254" s="1012" t="str">
        <f>IF(Data!BX253="","",Data!BX253)</f>
        <v/>
      </c>
      <c r="F254" s="1012" t="str">
        <f>IF(Data!BY253="","",Data!BY253)</f>
        <v/>
      </c>
      <c r="G254" s="1108"/>
      <c r="H254" s="970"/>
      <c r="I254" s="970"/>
      <c r="J254" s="970"/>
      <c r="K254" s="970"/>
      <c r="L254" s="1108"/>
      <c r="M254" s="970"/>
      <c r="N254" s="970"/>
      <c r="O254" s="970"/>
      <c r="P254" s="970"/>
      <c r="Q254" s="1134"/>
      <c r="R254" s="1118"/>
      <c r="S254" s="1119"/>
      <c r="T254" s="1119"/>
      <c r="U254" s="1068">
        <v>254</v>
      </c>
      <c r="V254" s="476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9" t="str">
        <f>IF(H253="","",H253*C254)</f>
        <v/>
      </c>
      <c r="I255" s="979" t="str">
        <f>IF(I253="","",I253*D254)</f>
        <v/>
      </c>
      <c r="J255" s="979" t="str">
        <f>IF(J253="","",J253*E254)</f>
        <v/>
      </c>
      <c r="K255" s="979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6"/>
      <c r="T255" s="1036"/>
      <c r="U255" s="1068">
        <v>255</v>
      </c>
      <c r="V255" s="476"/>
    </row>
    <row r="256" spans="1:22" ht="15.75" customHeight="1">
      <c r="A256" s="1102" t="s">
        <v>250</v>
      </c>
      <c r="B256" s="1088"/>
      <c r="C256" s="1012" t="str">
        <f>IF(Data!BV255="","",Data!BV255)</f>
        <v/>
      </c>
      <c r="D256" s="1012" t="str">
        <f>IF(Data!BW255="","",Data!BW255)</f>
        <v/>
      </c>
      <c r="E256" s="1012" t="str">
        <f>IF(Data!BX255="","",Data!BX255)</f>
        <v/>
      </c>
      <c r="F256" s="1012" t="str">
        <f>IF(Data!BY255="","",Data!BY255)</f>
        <v/>
      </c>
      <c r="G256" s="1108"/>
      <c r="H256" s="299"/>
      <c r="I256" s="299"/>
      <c r="J256" s="299"/>
      <c r="K256" s="299"/>
      <c r="L256" s="1108"/>
      <c r="M256" s="970"/>
      <c r="N256" s="970"/>
      <c r="O256" s="970"/>
      <c r="P256" s="970"/>
      <c r="Q256" s="1134"/>
      <c r="R256" s="904"/>
      <c r="S256" s="1036"/>
      <c r="T256" s="1036"/>
      <c r="U256" s="1068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7"/>
      <c r="S257" s="1029"/>
      <c r="T257" s="1029"/>
      <c r="U257" s="1068">
        <v>257</v>
      </c>
      <c r="V257" s="476"/>
    </row>
    <row r="258" spans="1:22" ht="15.75" customHeight="1">
      <c r="A258" s="1164" t="str">
        <f>IF(Data!A257="","",Data!A257)</f>
        <v>High value cereal: kg produced</v>
      </c>
      <c r="B258" s="1105"/>
      <c r="C258" s="1012" t="str">
        <f>IF(Data!BV257="","",Data!BV257)</f>
        <v/>
      </c>
      <c r="D258" s="1012" t="str">
        <f>IF(Data!BW257="","",Data!BW257)</f>
        <v/>
      </c>
      <c r="E258" s="1012" t="str">
        <f>IF(Data!BX257="","",Data!BX257)</f>
        <v/>
      </c>
      <c r="F258" s="1012" t="str">
        <f>IF(Data!BY257="","",Data!BY257)</f>
        <v/>
      </c>
      <c r="G258" s="1088"/>
      <c r="H258" s="970"/>
      <c r="I258" s="970"/>
      <c r="J258" s="970"/>
      <c r="K258" s="970"/>
      <c r="L258" s="1088"/>
      <c r="M258" s="970"/>
      <c r="N258" s="970"/>
      <c r="O258" s="970"/>
      <c r="P258" s="970"/>
      <c r="Q258" s="1134"/>
      <c r="R258" s="904"/>
      <c r="S258" s="1036"/>
      <c r="T258" s="1036"/>
      <c r="U258" s="1068">
        <v>258</v>
      </c>
      <c r="V258" s="476"/>
    </row>
    <row r="259" spans="1:22" ht="15.75" customHeight="1">
      <c r="A259" s="948" t="str">
        <f>$Q$1 &amp; " per kg"</f>
        <v>kcal per kg</v>
      </c>
      <c r="B259" s="1160"/>
      <c r="C259" s="1012">
        <f>IF(Data!BV258="","",Data!BV258)</f>
        <v>3500</v>
      </c>
      <c r="D259" s="1012">
        <f>IF(Data!BW258="","",Data!BW258)</f>
        <v>3500</v>
      </c>
      <c r="E259" s="1012">
        <f>IF(Data!BX258="","",Data!BX258)</f>
        <v>3500</v>
      </c>
      <c r="F259" s="1012">
        <f>IF(Data!BY258="","",Data!BY258)</f>
        <v>3500</v>
      </c>
      <c r="G259" s="1088"/>
      <c r="H259" s="970"/>
      <c r="I259" s="970"/>
      <c r="J259" s="970"/>
      <c r="K259" s="970"/>
      <c r="L259" s="1088"/>
      <c r="M259" s="970"/>
      <c r="N259" s="970"/>
      <c r="O259" s="970"/>
      <c r="P259" s="970"/>
      <c r="Q259" s="1134"/>
      <c r="R259" s="904"/>
      <c r="S259" s="1036"/>
      <c r="T259" s="1036"/>
      <c r="U259" s="1068">
        <v>259</v>
      </c>
      <c r="V259" s="476"/>
    </row>
    <row r="260" spans="1:22" ht="15.75" customHeight="1">
      <c r="A260" s="1101" t="s">
        <v>249</v>
      </c>
      <c r="B260" s="1160"/>
      <c r="C260" s="1012" t="str">
        <f>IF(Data!BV259="","",Data!BV259)</f>
        <v/>
      </c>
      <c r="D260" s="1012" t="str">
        <f>IF(Data!BW259="","",Data!BW259)</f>
        <v/>
      </c>
      <c r="E260" s="1012" t="str">
        <f>IF(Data!BX259="","",Data!BX259)</f>
        <v/>
      </c>
      <c r="F260" s="1012" t="str">
        <f>IF(Data!BY259="","",Data!BY259)</f>
        <v/>
      </c>
      <c r="G260" s="1105"/>
      <c r="H260" s="975" t="str">
        <f>IF(SUM(C260)&gt;0,(C258-H263-SUM(C263)*(H263=""))*'Exp factors'!C$24,"")</f>
        <v/>
      </c>
      <c r="I260" s="975" t="str">
        <f>IF(SUM(D260)&gt;0,(D258-I263-SUM(D263)*(I263=""))*'Exp factors'!D$24,"")</f>
        <v/>
      </c>
      <c r="J260" s="975" t="str">
        <f>IF(SUM(E260)&gt;0,(E258-J263-SUM(E263)*(J263=""))*'Exp factors'!E$24,"")</f>
        <v/>
      </c>
      <c r="K260" s="975" t="str">
        <f>IF(SUM(F260)&gt;0,(F258-K263-SUM(F263)*(K263=""))*'Exp factors'!F$24,"")</f>
        <v/>
      </c>
      <c r="L260" s="1105"/>
      <c r="M260" s="970"/>
      <c r="N260" s="970"/>
      <c r="O260" s="970"/>
      <c r="P260" s="970"/>
      <c r="Q260" s="1134"/>
      <c r="R260" s="904"/>
      <c r="S260" s="1036"/>
      <c r="T260" s="1036"/>
      <c r="U260" s="1068">
        <v>260</v>
      </c>
      <c r="V260" s="476"/>
    </row>
    <row r="261" spans="1:22" ht="15.75" customHeight="1">
      <c r="A261" s="1102" t="s">
        <v>181</v>
      </c>
      <c r="B261" s="1160"/>
      <c r="C261" s="1012" t="str">
        <f>IF(Data!BV260="","",Data!BV260)</f>
        <v/>
      </c>
      <c r="D261" s="1012" t="str">
        <f>IF(Data!BW260="","",Data!BW260)</f>
        <v/>
      </c>
      <c r="E261" s="1012" t="str">
        <f>IF(Data!BX260="","",Data!BX260)</f>
        <v/>
      </c>
      <c r="F261" s="1012" t="str">
        <f>IF(Data!BY260="","",Data!BY260)</f>
        <v/>
      </c>
      <c r="G261" s="1108"/>
      <c r="H261" s="970"/>
      <c r="I261" s="970"/>
      <c r="J261" s="970"/>
      <c r="K261" s="970"/>
      <c r="L261" s="1108"/>
      <c r="M261" s="970"/>
      <c r="N261" s="970"/>
      <c r="O261" s="970"/>
      <c r="P261" s="970"/>
      <c r="Q261" s="1134"/>
      <c r="R261" s="1118"/>
      <c r="S261" s="1119"/>
      <c r="T261" s="1119"/>
      <c r="U261" s="1068">
        <v>261</v>
      </c>
      <c r="V261" s="476"/>
    </row>
    <row r="262" spans="1:22" ht="15.75" customHeight="1">
      <c r="A262" s="1102" t="s">
        <v>183</v>
      </c>
      <c r="B262" s="1088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9" t="str">
        <f>IF(H260="","",H260*C261)</f>
        <v/>
      </c>
      <c r="I262" s="979" t="str">
        <f>IF(I260="","",I260*D261)</f>
        <v/>
      </c>
      <c r="J262" s="979" t="str">
        <f>IF(J260="","",J260*E261)</f>
        <v/>
      </c>
      <c r="K262" s="979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6"/>
      <c r="T262" s="1036"/>
      <c r="U262" s="1068">
        <v>262</v>
      </c>
      <c r="V262" s="476"/>
    </row>
    <row r="263" spans="1:22" ht="15.75" customHeight="1">
      <c r="A263" s="1102" t="s">
        <v>250</v>
      </c>
      <c r="B263" s="1088"/>
      <c r="C263" s="1012" t="str">
        <f>IF(Data!BV262="","",Data!BV262)</f>
        <v/>
      </c>
      <c r="D263" s="1012" t="str">
        <f>IF(Data!BW262="","",Data!BW262)</f>
        <v/>
      </c>
      <c r="E263" s="1012" t="str">
        <f>IF(Data!BX262="","",Data!BX262)</f>
        <v/>
      </c>
      <c r="F263" s="1012" t="str">
        <f>IF(Data!BY262="","",Data!BY262)</f>
        <v/>
      </c>
      <c r="G263" s="1108"/>
      <c r="H263" s="299"/>
      <c r="I263" s="299"/>
      <c r="J263" s="299"/>
      <c r="K263" s="299"/>
      <c r="L263" s="1108"/>
      <c r="M263" s="970"/>
      <c r="N263" s="970"/>
      <c r="O263" s="970"/>
      <c r="P263" s="970"/>
      <c r="Q263" s="1134"/>
      <c r="R263" s="904"/>
      <c r="S263" s="1036"/>
      <c r="T263" s="1036"/>
      <c r="U263" s="1068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7"/>
      <c r="S264" s="1029"/>
      <c r="T264" s="1029"/>
      <c r="U264" s="1068">
        <v>264</v>
      </c>
      <c r="V264" s="476"/>
    </row>
    <row r="265" spans="1:22" ht="15.75" customHeight="1">
      <c r="A265" s="1164" t="str">
        <f>IF(Data!A264="","",Data!A264)</f>
        <v>Cowpeas: kg produced</v>
      </c>
      <c r="B265" s="1117"/>
      <c r="C265" s="1012">
        <f>IF(Data!BV264="","",Data!BV264)</f>
        <v>100</v>
      </c>
      <c r="D265" s="1012" t="str">
        <f>IF(Data!BW264="","",Data!BW264)</f>
        <v/>
      </c>
      <c r="E265" s="1012" t="str">
        <f>IF(Data!BX264="","",Data!BX264)</f>
        <v/>
      </c>
      <c r="F265" s="1012" t="str">
        <f>IF(Data!BY264="","",Data!BY264)</f>
        <v/>
      </c>
      <c r="G265" s="1160"/>
      <c r="H265" s="970"/>
      <c r="I265" s="970"/>
      <c r="J265" s="970"/>
      <c r="K265" s="970"/>
      <c r="L265" s="1160"/>
      <c r="M265" s="1146"/>
      <c r="N265" s="1146"/>
      <c r="O265" s="1146"/>
      <c r="P265" s="1146"/>
      <c r="Q265" s="1134"/>
      <c r="R265" s="904"/>
      <c r="S265" s="1036"/>
      <c r="T265" s="1036"/>
      <c r="U265" s="1068">
        <v>265</v>
      </c>
      <c r="V265" s="476"/>
    </row>
    <row r="266" spans="1:22" ht="15.75" customHeight="1">
      <c r="A266" s="948" t="str">
        <f>$Q$1 &amp; " per kg"</f>
        <v>kcal per kg</v>
      </c>
      <c r="B266" s="1171"/>
      <c r="C266" s="1012">
        <f>IF(Data!BV265="","",Data!BV265)</f>
        <v>3400</v>
      </c>
      <c r="D266" s="1012">
        <f>IF(Data!BW265="","",Data!BW265)</f>
        <v>3400</v>
      </c>
      <c r="E266" s="1012">
        <f>IF(Data!BX265="","",Data!BX265)</f>
        <v>3400</v>
      </c>
      <c r="F266" s="1012">
        <f>IF(Data!BY265="","",Data!BY265)</f>
        <v>3400</v>
      </c>
      <c r="G266" s="1088"/>
      <c r="H266" s="970"/>
      <c r="I266" s="970"/>
      <c r="J266" s="970"/>
      <c r="K266" s="970"/>
      <c r="L266" s="1088"/>
      <c r="M266" s="970"/>
      <c r="N266" s="970"/>
      <c r="O266" s="970"/>
      <c r="P266" s="970"/>
      <c r="Q266" s="1134"/>
      <c r="R266" s="904"/>
      <c r="S266" s="1036"/>
      <c r="T266" s="1036"/>
      <c r="U266" s="1068">
        <v>266</v>
      </c>
      <c r="V266" s="476"/>
    </row>
    <row r="267" spans="1:22" ht="15.75" customHeight="1">
      <c r="A267" s="1101" t="s">
        <v>249</v>
      </c>
      <c r="B267" s="1171"/>
      <c r="C267" s="1012">
        <f>IF(Data!BV266="","",Data!BV266)</f>
        <v>0</v>
      </c>
      <c r="D267" s="1012" t="str">
        <f>IF(Data!BW266="","",Data!BW266)</f>
        <v/>
      </c>
      <c r="E267" s="1012" t="str">
        <f>IF(Data!BX266="","",Data!BX266)</f>
        <v/>
      </c>
      <c r="F267" s="1012" t="str">
        <f>IF(Data!BY266="","",Data!BY266)</f>
        <v/>
      </c>
      <c r="G267" s="1105"/>
      <c r="H267" s="975" t="str">
        <f>IF(SUM(C267)&gt;0,MAX(C267,(C265-H270-SUM(C270)*(H270=""))*'Exp factors'!C$25),"")</f>
        <v/>
      </c>
      <c r="I267" s="975" t="str">
        <f>IF(SUM(D267)&gt;0,MAX(D267,(D265-I270-SUM(D270)*(I270=""))*'Exp factors'!D$25),"")</f>
        <v/>
      </c>
      <c r="J267" s="975" t="str">
        <f>IF(SUM(E267)&gt;0,MAX(E267,(E265-J270-SUM(E270)*(J270=""))*'Exp factors'!E$25),"")</f>
        <v/>
      </c>
      <c r="K267" s="975" t="str">
        <f>IF(SUM(F267)&gt;0,MAX(F267,(F265-K270-SUM(F270)*(K270=""))*'Exp factors'!F$25),"")</f>
        <v/>
      </c>
      <c r="L267" s="1105"/>
      <c r="M267" s="970"/>
      <c r="N267" s="970"/>
      <c r="O267" s="970"/>
      <c r="P267" s="970"/>
      <c r="Q267" s="1134"/>
      <c r="R267" s="904"/>
      <c r="S267" s="1036"/>
      <c r="T267" s="1036"/>
      <c r="U267" s="1068">
        <v>267</v>
      </c>
      <c r="V267" s="476"/>
    </row>
    <row r="268" spans="1:22" ht="15.75" customHeight="1">
      <c r="A268" s="1102" t="s">
        <v>181</v>
      </c>
      <c r="B268" s="1127"/>
      <c r="C268" s="1012">
        <f>IF(Data!BV267="","",Data!BV267)</f>
        <v>2</v>
      </c>
      <c r="D268" s="1012" t="str">
        <f>IF(Data!BW267="","",Data!BW267)</f>
        <v/>
      </c>
      <c r="E268" s="1012" t="str">
        <f>IF(Data!BX267="","",Data!BX267)</f>
        <v/>
      </c>
      <c r="F268" s="1012" t="str">
        <f>IF(Data!BY267="","",Data!BY267)</f>
        <v/>
      </c>
      <c r="G268" s="1108"/>
      <c r="H268" s="970"/>
      <c r="I268" s="970"/>
      <c r="J268" s="970"/>
      <c r="K268" s="970"/>
      <c r="L268" s="1108"/>
      <c r="M268" s="970"/>
      <c r="N268" s="970"/>
      <c r="O268" s="970"/>
      <c r="P268" s="970"/>
      <c r="Q268" s="1134"/>
      <c r="R268" s="1118"/>
      <c r="S268" s="1119"/>
      <c r="T268" s="1119"/>
      <c r="U268" s="1068">
        <v>268</v>
      </c>
      <c r="V268" s="476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9" t="str">
        <f>IF(H267="","",H267*C268)</f>
        <v/>
      </c>
      <c r="I269" s="979" t="str">
        <f>IF(I267="","",I267*D268)</f>
        <v/>
      </c>
      <c r="J269" s="979" t="str">
        <f>IF(J267="","",J267*E268)</f>
        <v/>
      </c>
      <c r="K269" s="979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6"/>
      <c r="T269" s="1036"/>
      <c r="U269" s="1068">
        <v>269</v>
      </c>
      <c r="V269" s="476"/>
    </row>
    <row r="270" spans="1:22" ht="15.75" customHeight="1">
      <c r="A270" s="1102" t="s">
        <v>250</v>
      </c>
      <c r="B270" s="1160"/>
      <c r="C270" s="1012">
        <f>IF(Data!BV269="","",Data!BV269)</f>
        <v>0</v>
      </c>
      <c r="D270" s="1012" t="str">
        <f>IF(Data!BW269="","",Data!BW269)</f>
        <v/>
      </c>
      <c r="E270" s="1012" t="str">
        <f>IF(Data!BX269="","",Data!BX269)</f>
        <v/>
      </c>
      <c r="F270" s="1012" t="str">
        <f>IF(Data!BY269="","",Data!BY269)</f>
        <v/>
      </c>
      <c r="G270" s="1108"/>
      <c r="H270" s="299"/>
      <c r="I270" s="299"/>
      <c r="J270" s="299"/>
      <c r="K270" s="299"/>
      <c r="L270" s="1108"/>
      <c r="M270" s="970"/>
      <c r="N270" s="970"/>
      <c r="O270" s="970"/>
      <c r="P270" s="970"/>
      <c r="Q270" s="1134"/>
      <c r="R270" s="904"/>
      <c r="S270" s="1036"/>
      <c r="T270" s="1036"/>
      <c r="U270" s="1068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6.3367812878576082E-2</v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7"/>
      <c r="S271" s="1029"/>
      <c r="T271" s="1029"/>
      <c r="U271" s="1068">
        <v>271</v>
      </c>
      <c r="V271" s="476"/>
    </row>
    <row r="272" spans="1:22" ht="15.75" customHeight="1">
      <c r="A272" s="1164" t="str">
        <f>IF(Data!A271="","",Data!A271)</f>
        <v>Beans: kg produced</v>
      </c>
      <c r="B272" s="1132"/>
      <c r="C272" s="1012">
        <f>IF(Data!BV271="","",Data!BV271)</f>
        <v>150</v>
      </c>
      <c r="D272" s="1012">
        <f>IF(Data!BW271="","",Data!BW271)</f>
        <v>100</v>
      </c>
      <c r="E272" s="1012">
        <f>IF(Data!BX271="","",Data!BX271)</f>
        <v>100</v>
      </c>
      <c r="F272" s="1012">
        <f>IF(Data!BY271="","",Data!BY271)</f>
        <v>350</v>
      </c>
      <c r="G272" s="1160"/>
      <c r="H272" s="970"/>
      <c r="I272" s="970"/>
      <c r="J272" s="970"/>
      <c r="K272" s="970"/>
      <c r="L272" s="1160"/>
      <c r="M272" s="1146"/>
      <c r="N272" s="1146"/>
      <c r="O272" s="1146"/>
      <c r="P272" s="1146"/>
      <c r="Q272" s="1134"/>
      <c r="R272" s="904"/>
      <c r="S272" s="1036"/>
      <c r="T272" s="1036"/>
      <c r="U272" s="1068">
        <v>272</v>
      </c>
      <c r="V272" s="476"/>
    </row>
    <row r="273" spans="1:22" ht="15.75" customHeight="1">
      <c r="A273" s="948" t="str">
        <f>$Q$1 &amp; " per kg"</f>
        <v>kcal per kg</v>
      </c>
      <c r="B273" s="1088"/>
      <c r="C273" s="1012">
        <f>IF(Data!BV272="","",Data!BV272)</f>
        <v>3390</v>
      </c>
      <c r="D273" s="1012">
        <f>IF(Data!BW272="","",Data!BW272)</f>
        <v>3390</v>
      </c>
      <c r="E273" s="1012">
        <f>IF(Data!BX272="","",Data!BX272)</f>
        <v>3390</v>
      </c>
      <c r="F273" s="1012">
        <f>IF(Data!BY272="","",Data!BY272)</f>
        <v>3390</v>
      </c>
      <c r="G273" s="1088"/>
      <c r="H273" s="970"/>
      <c r="I273" s="970"/>
      <c r="J273" s="970"/>
      <c r="K273" s="970"/>
      <c r="L273" s="1088"/>
      <c r="M273" s="970"/>
      <c r="N273" s="970"/>
      <c r="O273" s="970"/>
      <c r="P273" s="970"/>
      <c r="Q273" s="1134"/>
      <c r="R273" s="904"/>
      <c r="S273" s="1036"/>
      <c r="T273" s="1036"/>
      <c r="U273" s="1068">
        <v>273</v>
      </c>
      <c r="V273" s="476"/>
    </row>
    <row r="274" spans="1:22" s="1174" customFormat="1" ht="15.75" customHeight="1">
      <c r="A274" s="1101" t="s">
        <v>249</v>
      </c>
      <c r="B274" s="1132"/>
      <c r="C274" s="1012">
        <f>IF(Data!BV273="","",Data!BV273)</f>
        <v>0</v>
      </c>
      <c r="D274" s="1012">
        <f>IF(Data!BW273="","",Data!BW273)</f>
        <v>0</v>
      </c>
      <c r="E274" s="1012">
        <f>IF(Data!BX273="","",Data!BX273)</f>
        <v>50</v>
      </c>
      <c r="F274" s="1012">
        <f>IF(Data!BY273="","",Data!BY273)</f>
        <v>250</v>
      </c>
      <c r="G274" s="1105"/>
      <c r="H274" s="975" t="str">
        <f>IF(SUM(C274)&gt;0,MAX(C274,(C272-H277-SUM(C277)*(H277=""))*'Exp factors'!C$25),"")</f>
        <v/>
      </c>
      <c r="I274" s="975" t="str">
        <f>IF(SUM(D274)&gt;0,MAX(D274,(D272-I277-SUM(D277)*(I277=""))*'Exp factors'!D$25),"")</f>
        <v/>
      </c>
      <c r="J274" s="975">
        <f>IF(SUM(E274)&gt;0,MAX(E274,(E272-J277-SUM(E277)*(J277=""))*'Exp factors'!E$25),"")</f>
        <v>50</v>
      </c>
      <c r="K274" s="975">
        <f>IF(SUM(F274)&gt;0,MAX(F274,(F272-K277-SUM(F277)*(K277=""))*'Exp factors'!F$25),"")</f>
        <v>250</v>
      </c>
      <c r="L274" s="1105"/>
      <c r="M274" s="970"/>
      <c r="N274" s="970"/>
      <c r="O274" s="970"/>
      <c r="P274" s="970"/>
      <c r="Q274" s="1134"/>
      <c r="R274" s="904"/>
      <c r="S274" s="1036"/>
      <c r="T274" s="1036"/>
      <c r="U274" s="1068">
        <v>274</v>
      </c>
      <c r="V274" s="1173"/>
    </row>
    <row r="275" spans="1:22" s="1174" customFormat="1" ht="15.75" customHeight="1">
      <c r="A275" s="1102" t="s">
        <v>181</v>
      </c>
      <c r="B275" s="1132"/>
      <c r="C275" s="1012">
        <f>IF(Data!BV274="","",Data!BV274)</f>
        <v>6</v>
      </c>
      <c r="D275" s="1012">
        <f>IF(Data!BW274="","",Data!BW274)</f>
        <v>6</v>
      </c>
      <c r="E275" s="1012">
        <f>IF(Data!BX274="","",Data!BX274)</f>
        <v>6</v>
      </c>
      <c r="F275" s="1012">
        <f>IF(Data!BY274="","",Data!BY274)</f>
        <v>6</v>
      </c>
      <c r="G275" s="1108"/>
      <c r="H275" s="970"/>
      <c r="I275" s="970"/>
      <c r="J275" s="970"/>
      <c r="K275" s="970"/>
      <c r="L275" s="1108"/>
      <c r="M275" s="970"/>
      <c r="N275" s="970"/>
      <c r="O275" s="970"/>
      <c r="P275" s="970"/>
      <c r="Q275" s="1134"/>
      <c r="R275" s="1118"/>
      <c r="S275" s="1119"/>
      <c r="T275" s="1119"/>
      <c r="U275" s="1068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>
        <f>IF(SUM(E274)=0,"",E274*E275)</f>
        <v>300</v>
      </c>
      <c r="F276" s="1125">
        <f>IF(SUM(F274)=0,"",F274*F275)</f>
        <v>1500</v>
      </c>
      <c r="G276" s="1108"/>
      <c r="H276" s="979" t="str">
        <f>IF(H274="","",H274*C275)</f>
        <v/>
      </c>
      <c r="I276" s="979" t="str">
        <f>IF(I274="","",I274*D275)</f>
        <v/>
      </c>
      <c r="J276" s="979">
        <f>IF(J274="","",J274*E275)</f>
        <v>300</v>
      </c>
      <c r="K276" s="979">
        <f>IF(K274="","",K274*F275)</f>
        <v>1500</v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>
        <f>IF(J276="","",SUM(J276)-SUM(E276))</f>
        <v>0</v>
      </c>
      <c r="P276" s="1125">
        <f>IF(K276="","",SUM(K276)-SUM(F276))</f>
        <v>0</v>
      </c>
      <c r="Q276" s="1134"/>
      <c r="R276" s="904"/>
      <c r="S276" s="1036"/>
      <c r="T276" s="1036"/>
      <c r="U276" s="1068">
        <v>276</v>
      </c>
      <c r="V276" s="1173"/>
    </row>
    <row r="277" spans="1:22" ht="15.75" customHeight="1">
      <c r="A277" s="1102" t="s">
        <v>250</v>
      </c>
      <c r="B277" s="1132"/>
      <c r="C277" s="1012">
        <f>IF(Data!BV276="","",Data!BV276)</f>
        <v>0</v>
      </c>
      <c r="D277" s="1012">
        <f>IF(Data!BW276="","",Data!BW276)</f>
        <v>0</v>
      </c>
      <c r="E277" s="1012">
        <f>IF(Data!BX276="","",Data!BX276)</f>
        <v>0</v>
      </c>
      <c r="F277" s="1012">
        <f>IF(Data!BY276="","",Data!BY276)</f>
        <v>0</v>
      </c>
      <c r="G277" s="1108"/>
      <c r="H277" s="299"/>
      <c r="I277" s="299"/>
      <c r="J277" s="299"/>
      <c r="K277" s="299"/>
      <c r="L277" s="1108"/>
      <c r="M277" s="970"/>
      <c r="N277" s="970"/>
      <c r="O277" s="970"/>
      <c r="P277" s="970"/>
      <c r="Q277" s="1134"/>
      <c r="R277" s="904"/>
      <c r="S277" s="1036"/>
      <c r="T277" s="1036"/>
      <c r="U277" s="1068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>
        <f>IF(C272="","",(C272-SUM(C274)-SUM(C277))*C273/C$46/365/$P$1)</f>
        <v>9.4772155437517477E-2</v>
      </c>
      <c r="D278" s="1152">
        <f>IF(D272="","",(D272-SUM(D274)-SUM(D277))*D273/D$46/365/$P$1)</f>
        <v>4.9141117634268316E-2</v>
      </c>
      <c r="E278" s="1152">
        <f>IF(E272="","",(E272-SUM(E274)-SUM(E277))*E273/E$46/365/$P$1)</f>
        <v>2.2113502935420744E-2</v>
      </c>
      <c r="F278" s="1152">
        <f>IF(F272="","",(F272-SUM(F274)-SUM(F277))*F273/F$46/365/$P$1)</f>
        <v>4.4227005870841489E-2</v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>
        <f>IF(J274="","",(E272-J274-J277-SUM(E277)*(J277=""))*E273/J$46/365/$P$1)</f>
        <v>2.2113502935420744E-2</v>
      </c>
      <c r="K278" s="770">
        <f>IF(K274="","",(F272-K274-K277-SUM(F277)*(K277=""))*F273/K$46/365/$P$1)</f>
        <v>4.4227005870841489E-2</v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>
        <f>IF(J278="","",SUM(J278)-SUM(E278))</f>
        <v>0</v>
      </c>
      <c r="P278" s="1153">
        <f>IF(K278="","",SUM(K278)-SUM(F278))</f>
        <v>0</v>
      </c>
      <c r="Q278" s="1134"/>
      <c r="R278" s="1067"/>
      <c r="S278" s="1029"/>
      <c r="T278" s="1029"/>
      <c r="U278" s="1068">
        <v>278</v>
      </c>
      <c r="V278" s="476"/>
    </row>
    <row r="279" spans="1:22" ht="15.75" customHeight="1">
      <c r="A279" s="1164" t="str">
        <f>IF(Data!A278="","",Data!A278)</f>
        <v>Millet: kg produced</v>
      </c>
      <c r="B279" s="1117"/>
      <c r="C279" s="1012" t="str">
        <f>IF(Data!BV278="","",Data!BV278)</f>
        <v/>
      </c>
      <c r="D279" s="1012" t="str">
        <f>IF(Data!BW278="","",Data!BW278)</f>
        <v/>
      </c>
      <c r="E279" s="1012" t="str">
        <f>IF(Data!BX278="","",Data!BX278)</f>
        <v/>
      </c>
      <c r="F279" s="1012" t="str">
        <f>IF(Data!BY278="","",Data!BY278)</f>
        <v/>
      </c>
      <c r="G279" s="1160"/>
      <c r="H279" s="970"/>
      <c r="I279" s="970"/>
      <c r="J279" s="970"/>
      <c r="K279" s="970"/>
      <c r="L279" s="1160"/>
      <c r="M279" s="1146"/>
      <c r="N279" s="1146"/>
      <c r="O279" s="1146"/>
      <c r="P279" s="1146"/>
      <c r="Q279" s="1134"/>
      <c r="R279" s="904"/>
      <c r="S279" s="1036"/>
      <c r="T279" s="1036"/>
      <c r="U279" s="1068">
        <v>279</v>
      </c>
      <c r="V279" s="476"/>
    </row>
    <row r="280" spans="1:22" ht="15.75" customHeight="1">
      <c r="A280" s="948" t="str">
        <f>$Q$1 &amp; " per kg"</f>
        <v>kcal per kg</v>
      </c>
      <c r="B280" s="1160"/>
      <c r="C280" s="1012">
        <f>IF(Data!BV279="","",Data!BV279)</f>
        <v>3630</v>
      </c>
      <c r="D280" s="1012">
        <f>IF(Data!BW279="","",Data!BW279)</f>
        <v>3630</v>
      </c>
      <c r="E280" s="1012">
        <f>IF(Data!BX279="","",Data!BX279)</f>
        <v>3630</v>
      </c>
      <c r="F280" s="1012">
        <f>IF(Data!BY279="","",Data!BY279)</f>
        <v>3630</v>
      </c>
      <c r="G280" s="1088"/>
      <c r="H280" s="970"/>
      <c r="I280" s="970"/>
      <c r="J280" s="970"/>
      <c r="K280" s="970"/>
      <c r="L280" s="1088"/>
      <c r="M280" s="970"/>
      <c r="N280" s="970"/>
      <c r="O280" s="970"/>
      <c r="P280" s="970"/>
      <c r="Q280" s="1134"/>
      <c r="R280" s="904"/>
      <c r="S280" s="1036"/>
      <c r="T280" s="1036"/>
      <c r="U280" s="1068">
        <v>280</v>
      </c>
      <c r="V280" s="476"/>
    </row>
    <row r="281" spans="1:22" ht="15.75" customHeight="1">
      <c r="A281" s="1101" t="s">
        <v>249</v>
      </c>
      <c r="B281" s="1160"/>
      <c r="C281" s="1012" t="str">
        <f>IF(Data!BV280="","",Data!BV280)</f>
        <v/>
      </c>
      <c r="D281" s="1012" t="str">
        <f>IF(Data!BW280="","",Data!BW280)</f>
        <v/>
      </c>
      <c r="E281" s="1012" t="str">
        <f>IF(Data!BX280="","",Data!BX280)</f>
        <v/>
      </c>
      <c r="F281" s="1012" t="str">
        <f>IF(Data!BY280="","",Data!BY280)</f>
        <v/>
      </c>
      <c r="G281" s="1105"/>
      <c r="H281" s="975" t="str">
        <f>IF(SUM(C281)&gt;0,(C279-H284-SUM(C284)*(H284=""))*'Exp factors'!C$23,"")</f>
        <v/>
      </c>
      <c r="I281" s="975" t="str">
        <f>IF(SUM(D281)&gt;0,(D279-I284-SUM(D284)*(I284=""))*'Exp factors'!D$23,"")</f>
        <v/>
      </c>
      <c r="J281" s="975" t="str">
        <f>IF(SUM(E281)&gt;0,(E279-J284-SUM(E284)*(J284=""))*'Exp factors'!E$23,"")</f>
        <v/>
      </c>
      <c r="K281" s="975" t="str">
        <f>IF(SUM(F281)&gt;0,(F279-K284-SUM(F284)*(K284=""))*'Exp factors'!F$23,"")</f>
        <v/>
      </c>
      <c r="L281" s="1105"/>
      <c r="M281" s="970"/>
      <c r="N281" s="970"/>
      <c r="O281" s="970"/>
      <c r="P281" s="970"/>
      <c r="Q281" s="1134"/>
      <c r="R281" s="904"/>
      <c r="S281" s="1036"/>
      <c r="T281" s="1036"/>
      <c r="U281" s="1068">
        <v>281</v>
      </c>
      <c r="V281" s="476"/>
    </row>
    <row r="282" spans="1:22" ht="15.75" customHeight="1">
      <c r="A282" s="1102" t="s">
        <v>181</v>
      </c>
      <c r="B282" s="1160"/>
      <c r="C282" s="1012" t="str">
        <f>IF(Data!BV281="","",Data!BV281)</f>
        <v/>
      </c>
      <c r="D282" s="1012" t="str">
        <f>IF(Data!BW281="","",Data!BW281)</f>
        <v/>
      </c>
      <c r="E282" s="1012" t="str">
        <f>IF(Data!BX281="","",Data!BX281)</f>
        <v/>
      </c>
      <c r="F282" s="1012" t="str">
        <f>IF(Data!BY281="","",Data!BY281)</f>
        <v/>
      </c>
      <c r="G282" s="1108"/>
      <c r="H282" s="970"/>
      <c r="I282" s="970"/>
      <c r="J282" s="970"/>
      <c r="K282" s="970"/>
      <c r="L282" s="1108"/>
      <c r="M282" s="970"/>
      <c r="N282" s="970"/>
      <c r="O282" s="970"/>
      <c r="P282" s="970"/>
      <c r="Q282" s="1134"/>
      <c r="R282" s="1118"/>
      <c r="S282" s="1119"/>
      <c r="T282" s="1119"/>
      <c r="U282" s="1068">
        <v>282</v>
      </c>
      <c r="V282" s="476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9" t="str">
        <f>IF(H281="","",H281*C282)</f>
        <v/>
      </c>
      <c r="I283" s="979" t="str">
        <f>IF(I281="","",I281*D282)</f>
        <v/>
      </c>
      <c r="J283" s="979" t="str">
        <f>IF(J281="","",J281*E282)</f>
        <v/>
      </c>
      <c r="K283" s="979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6"/>
      <c r="T283" s="1036"/>
      <c r="U283" s="1068">
        <v>283</v>
      </c>
      <c r="V283" s="476"/>
    </row>
    <row r="284" spans="1:22" ht="15.75" customHeight="1">
      <c r="A284" s="1102" t="s">
        <v>250</v>
      </c>
      <c r="B284" s="1117"/>
      <c r="C284" s="1012" t="str">
        <f>IF(Data!BV283="","",Data!BV283)</f>
        <v/>
      </c>
      <c r="D284" s="1012" t="str">
        <f>IF(Data!BW283="","",Data!BW283)</f>
        <v/>
      </c>
      <c r="E284" s="1012" t="str">
        <f>IF(Data!BX283="","",Data!BX283)</f>
        <v/>
      </c>
      <c r="F284" s="1012" t="str">
        <f>IF(Data!BY283="","",Data!BY283)</f>
        <v/>
      </c>
      <c r="G284" s="1108"/>
      <c r="H284" s="299"/>
      <c r="I284" s="299"/>
      <c r="J284" s="299"/>
      <c r="K284" s="299"/>
      <c r="L284" s="1108"/>
      <c r="M284" s="970"/>
      <c r="N284" s="970"/>
      <c r="O284" s="970"/>
      <c r="P284" s="970"/>
      <c r="Q284" s="1134"/>
      <c r="R284" s="904"/>
      <c r="S284" s="1036"/>
      <c r="T284" s="1036"/>
      <c r="U284" s="1068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7"/>
      <c r="S285" s="1029"/>
      <c r="T285" s="1029"/>
      <c r="U285" s="1068">
        <v>285</v>
      </c>
      <c r="V285" s="1173"/>
    </row>
    <row r="286" spans="1:22" ht="15.75" customHeight="1">
      <c r="A286" s="1164" t="str">
        <f>IF(Data!A285="","",Data!A285)</f>
        <v>Finger millet: kg produced</v>
      </c>
      <c r="B286" s="1117"/>
      <c r="C286" s="1012" t="str">
        <f>IF(Data!BV285="","",Data!BV285)</f>
        <v/>
      </c>
      <c r="D286" s="1012" t="str">
        <f>IF(Data!BW285="","",Data!BW285)</f>
        <v/>
      </c>
      <c r="E286" s="1012" t="str">
        <f>IF(Data!BX285="","",Data!BX285)</f>
        <v/>
      </c>
      <c r="F286" s="1012" t="str">
        <f>IF(Data!BY285="","",Data!BY285)</f>
        <v/>
      </c>
      <c r="G286" s="1160"/>
      <c r="H286" s="970"/>
      <c r="I286" s="970"/>
      <c r="J286" s="970"/>
      <c r="K286" s="970"/>
      <c r="L286" s="1160"/>
      <c r="M286" s="1146"/>
      <c r="N286" s="1146"/>
      <c r="O286" s="1146"/>
      <c r="P286" s="1146"/>
      <c r="Q286" s="1134"/>
      <c r="R286" s="904"/>
      <c r="S286" s="1036"/>
      <c r="T286" s="1036"/>
      <c r="U286" s="1068">
        <v>286</v>
      </c>
      <c r="V286" s="476"/>
    </row>
    <row r="287" spans="1:22" ht="15.75" customHeight="1">
      <c r="A287" s="948" t="str">
        <f>$Q$1 &amp; " per kg"</f>
        <v>kcal per kg</v>
      </c>
      <c r="B287" s="1171"/>
      <c r="C287" s="1012">
        <f>IF(Data!BV286="","",Data!BV286)</f>
        <v>3360</v>
      </c>
      <c r="D287" s="1012">
        <f>IF(Data!BW286="","",Data!BW286)</f>
        <v>3360</v>
      </c>
      <c r="E287" s="1012">
        <f>IF(Data!BX286="","",Data!BX286)</f>
        <v>3360</v>
      </c>
      <c r="F287" s="1012">
        <f>IF(Data!BY286="","",Data!BY286)</f>
        <v>3360</v>
      </c>
      <c r="G287" s="1088"/>
      <c r="H287" s="970"/>
      <c r="I287" s="970"/>
      <c r="J287" s="970"/>
      <c r="K287" s="970"/>
      <c r="L287" s="1088"/>
      <c r="M287" s="970"/>
      <c r="N287" s="970"/>
      <c r="O287" s="970"/>
      <c r="P287" s="970"/>
      <c r="Q287" s="1134"/>
      <c r="R287" s="904"/>
      <c r="S287" s="1036"/>
      <c r="T287" s="1036"/>
      <c r="U287" s="1068">
        <v>287</v>
      </c>
      <c r="V287" s="476"/>
    </row>
    <row r="288" spans="1:22" ht="15.75" customHeight="1">
      <c r="A288" s="1101" t="s">
        <v>249</v>
      </c>
      <c r="B288" s="1171"/>
      <c r="C288" s="1012" t="str">
        <f>IF(Data!BV287="","",Data!BV287)</f>
        <v/>
      </c>
      <c r="D288" s="1012" t="str">
        <f>IF(Data!BW287="","",Data!BW287)</f>
        <v/>
      </c>
      <c r="E288" s="1012" t="str">
        <f>IF(Data!BX287="","",Data!BX287)</f>
        <v/>
      </c>
      <c r="F288" s="1012" t="str">
        <f>IF(Data!BY287="","",Data!BY287)</f>
        <v/>
      </c>
      <c r="G288" s="1105"/>
      <c r="H288" s="975" t="str">
        <f>IF(SUM(C288)&gt;0,(C286-H291-SUM(C291)*(H291=""))*'Exp factors'!C$23,"")</f>
        <v/>
      </c>
      <c r="I288" s="975" t="str">
        <f>IF(SUM(D288)&gt;0,(D286-I291-SUM(D291)*(I291=""))*'Exp factors'!D$23,"")</f>
        <v/>
      </c>
      <c r="J288" s="975" t="str">
        <f>IF(SUM(E288)&gt;0,(E286-J291-SUM(E291)*(J291=""))*'Exp factors'!E$23,"")</f>
        <v/>
      </c>
      <c r="K288" s="975" t="str">
        <f>IF(SUM(F288)&gt;0,(F286-K291-SUM(F291)*(K291=""))*'Exp factors'!F$23,"")</f>
        <v/>
      </c>
      <c r="L288" s="1105"/>
      <c r="M288" s="970"/>
      <c r="N288" s="970"/>
      <c r="O288" s="970"/>
      <c r="P288" s="970"/>
      <c r="Q288" s="1134"/>
      <c r="R288" s="904"/>
      <c r="S288" s="1036"/>
      <c r="T288" s="1036"/>
      <c r="U288" s="1068">
        <v>288</v>
      </c>
      <c r="V288" s="476"/>
    </row>
    <row r="289" spans="1:22" ht="15.75" customHeight="1">
      <c r="A289" s="1102" t="s">
        <v>181</v>
      </c>
      <c r="B289" s="1127"/>
      <c r="C289" s="1012" t="str">
        <f>IF(Data!BV288="","",Data!BV288)</f>
        <v/>
      </c>
      <c r="D289" s="1012" t="str">
        <f>IF(Data!BW288="","",Data!BW288)</f>
        <v/>
      </c>
      <c r="E289" s="1012" t="str">
        <f>IF(Data!BX288="","",Data!BX288)</f>
        <v/>
      </c>
      <c r="F289" s="1012" t="str">
        <f>IF(Data!BY288="","",Data!BY288)</f>
        <v/>
      </c>
      <c r="G289" s="1108"/>
      <c r="H289" s="970"/>
      <c r="I289" s="970"/>
      <c r="J289" s="970"/>
      <c r="K289" s="970"/>
      <c r="L289" s="1108"/>
      <c r="M289" s="970"/>
      <c r="N289" s="970"/>
      <c r="O289" s="970"/>
      <c r="P289" s="970"/>
      <c r="Q289" s="1134"/>
      <c r="R289" s="1118"/>
      <c r="S289" s="1119"/>
      <c r="T289" s="1119"/>
      <c r="U289" s="1068">
        <v>289</v>
      </c>
      <c r="V289" s="476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9" t="str">
        <f>IF(H288="","",H288*C289)</f>
        <v/>
      </c>
      <c r="I290" s="979" t="str">
        <f>IF(I288="","",I288*D289)</f>
        <v/>
      </c>
      <c r="J290" s="979" t="str">
        <f>IF(J288="","",J288*E289)</f>
        <v/>
      </c>
      <c r="K290" s="979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6"/>
      <c r="T290" s="1036"/>
      <c r="U290" s="1068">
        <v>290</v>
      </c>
      <c r="V290" s="476"/>
    </row>
    <row r="291" spans="1:22" ht="15.75" customHeight="1">
      <c r="A291" s="1102" t="s">
        <v>250</v>
      </c>
      <c r="B291" s="1160"/>
      <c r="C291" s="1012" t="str">
        <f>IF(Data!BV290="","",Data!BV290)</f>
        <v/>
      </c>
      <c r="D291" s="1012" t="str">
        <f>IF(Data!BW290="","",Data!BW290)</f>
        <v/>
      </c>
      <c r="E291" s="1012" t="str">
        <f>IF(Data!BX290="","",Data!BX290)</f>
        <v/>
      </c>
      <c r="F291" s="1012" t="str">
        <f>IF(Data!BY290="","",Data!BY290)</f>
        <v/>
      </c>
      <c r="G291" s="1108"/>
      <c r="H291" s="299"/>
      <c r="I291" s="299"/>
      <c r="J291" s="299"/>
      <c r="K291" s="299"/>
      <c r="L291" s="1108"/>
      <c r="M291" s="970"/>
      <c r="N291" s="970"/>
      <c r="O291" s="970"/>
      <c r="P291" s="970"/>
      <c r="Q291" s="1134"/>
      <c r="R291" s="904"/>
      <c r="S291" s="1036"/>
      <c r="T291" s="1036"/>
      <c r="U291" s="1068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7"/>
      <c r="S292" s="1029"/>
      <c r="T292" s="1029"/>
      <c r="U292" s="1068">
        <v>292</v>
      </c>
      <c r="V292" s="1173"/>
    </row>
    <row r="293" spans="1:22" ht="15.75" customHeight="1">
      <c r="A293" s="1164" t="str">
        <f>IF(Data!A292="","",Data!A292)</f>
        <v>Wheat: kg produced</v>
      </c>
      <c r="B293" s="1117"/>
      <c r="C293" s="1012" t="str">
        <f>IF(Data!BV292="","",Data!BV292)</f>
        <v/>
      </c>
      <c r="D293" s="1012" t="str">
        <f>IF(Data!BW292="","",Data!BW292)</f>
        <v/>
      </c>
      <c r="E293" s="1012" t="str">
        <f>IF(Data!BX292="","",Data!BX292)</f>
        <v/>
      </c>
      <c r="F293" s="1012" t="str">
        <f>IF(Data!BY292="","",Data!BY292)</f>
        <v/>
      </c>
      <c r="G293" s="1160"/>
      <c r="H293" s="970"/>
      <c r="I293" s="970"/>
      <c r="J293" s="970"/>
      <c r="K293" s="970"/>
      <c r="L293" s="1160"/>
      <c r="M293" s="1146"/>
      <c r="N293" s="1146"/>
      <c r="O293" s="1146"/>
      <c r="P293" s="1146"/>
      <c r="Q293" s="1134"/>
      <c r="R293" s="904"/>
      <c r="S293" s="1036"/>
      <c r="T293" s="1036"/>
      <c r="U293" s="1068">
        <v>293</v>
      </c>
      <c r="V293" s="476"/>
    </row>
    <row r="294" spans="1:22" ht="15.75" customHeight="1">
      <c r="A294" s="948" t="str">
        <f>$Q$1 &amp; " per kg"</f>
        <v>kcal per kg</v>
      </c>
      <c r="B294" s="1117"/>
      <c r="C294" s="1012">
        <f>IF(Data!BV293="","",Data!BV293)</f>
        <v>3440</v>
      </c>
      <c r="D294" s="1012">
        <f>IF(Data!BW293="","",Data!BW293)</f>
        <v>3440</v>
      </c>
      <c r="E294" s="1012">
        <f>IF(Data!BX293="","",Data!BX293)</f>
        <v>3440</v>
      </c>
      <c r="F294" s="1012">
        <f>IF(Data!BY293="","",Data!BY293)</f>
        <v>3440</v>
      </c>
      <c r="G294" s="1088"/>
      <c r="H294" s="970"/>
      <c r="I294" s="970"/>
      <c r="J294" s="970"/>
      <c r="K294" s="970"/>
      <c r="L294" s="1088"/>
      <c r="M294" s="970"/>
      <c r="N294" s="970"/>
      <c r="O294" s="970"/>
      <c r="P294" s="970"/>
      <c r="Q294" s="1134"/>
      <c r="R294" s="904"/>
      <c r="S294" s="1036"/>
      <c r="T294" s="1036"/>
      <c r="U294" s="1068">
        <v>294</v>
      </c>
      <c r="V294" s="476"/>
    </row>
    <row r="295" spans="1:22" ht="15.75" customHeight="1">
      <c r="A295" s="1101" t="s">
        <v>249</v>
      </c>
      <c r="B295" s="1117"/>
      <c r="C295" s="1012" t="str">
        <f>IF(Data!BV294="","",Data!BV294)</f>
        <v/>
      </c>
      <c r="D295" s="1012" t="str">
        <f>IF(Data!BW294="","",Data!BW294)</f>
        <v/>
      </c>
      <c r="E295" s="1012" t="str">
        <f>IF(Data!BX294="","",Data!BX294)</f>
        <v/>
      </c>
      <c r="F295" s="1012" t="str">
        <f>IF(Data!BY294="","",Data!BY294)</f>
        <v/>
      </c>
      <c r="G295" s="1105"/>
      <c r="H295" s="975" t="str">
        <f>IF(SUM(C295)&gt;0,(C293-H298-SUM(C298)*(H298=""))*'Exp factors'!C$23,"")</f>
        <v/>
      </c>
      <c r="I295" s="975" t="str">
        <f>IF(SUM(D295)&gt;0,(D293-I298-SUM(D298)*(I298=""))*'Exp factors'!D$23,"")</f>
        <v/>
      </c>
      <c r="J295" s="975" t="str">
        <f>IF(SUM(E295)&gt;0,(E293-J298-SUM(E298)*(J298=""))*'Exp factors'!E$23,"")</f>
        <v/>
      </c>
      <c r="K295" s="975" t="str">
        <f>IF(SUM(F295)&gt;0,(F293-K298-SUM(F298)*(K298=""))*'Exp factors'!F$23,"")</f>
        <v/>
      </c>
      <c r="L295" s="1105"/>
      <c r="M295" s="970"/>
      <c r="N295" s="970"/>
      <c r="O295" s="970"/>
      <c r="P295" s="970"/>
      <c r="Q295" s="1134"/>
      <c r="R295" s="904"/>
      <c r="S295" s="1036"/>
      <c r="T295" s="1036"/>
      <c r="U295" s="1068">
        <v>295</v>
      </c>
      <c r="V295" s="476"/>
    </row>
    <row r="296" spans="1:22" ht="15.75" customHeight="1">
      <c r="A296" s="1102" t="s">
        <v>181</v>
      </c>
      <c r="B296" s="1117"/>
      <c r="C296" s="1012" t="str">
        <f>IF(Data!BV295="","",Data!BV295)</f>
        <v/>
      </c>
      <c r="D296" s="1012" t="str">
        <f>IF(Data!BW295="","",Data!BW295)</f>
        <v/>
      </c>
      <c r="E296" s="1012" t="str">
        <f>IF(Data!BX295="","",Data!BX295)</f>
        <v/>
      </c>
      <c r="F296" s="1012" t="str">
        <f>IF(Data!BY295="","",Data!BY295)</f>
        <v/>
      </c>
      <c r="G296" s="1108"/>
      <c r="H296" s="970"/>
      <c r="I296" s="970"/>
      <c r="J296" s="970"/>
      <c r="K296" s="970"/>
      <c r="L296" s="1108"/>
      <c r="M296" s="970"/>
      <c r="N296" s="970"/>
      <c r="O296" s="970"/>
      <c r="P296" s="970"/>
      <c r="Q296" s="1134"/>
      <c r="R296" s="1118"/>
      <c r="S296" s="1119"/>
      <c r="T296" s="1119"/>
      <c r="U296" s="1068">
        <v>296</v>
      </c>
      <c r="V296" s="476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9" t="str">
        <f>IF(H295="","",H295*C296)</f>
        <v/>
      </c>
      <c r="I297" s="979" t="str">
        <f>IF(I295="","",I295*D296)</f>
        <v/>
      </c>
      <c r="J297" s="979" t="str">
        <f>IF(J295="","",J295*E296)</f>
        <v/>
      </c>
      <c r="K297" s="979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6"/>
      <c r="T297" s="1036"/>
      <c r="U297" s="1068">
        <v>297</v>
      </c>
      <c r="V297" s="476"/>
    </row>
    <row r="298" spans="1:22" ht="15.75" customHeight="1">
      <c r="A298" s="1102" t="s">
        <v>250</v>
      </c>
      <c r="B298" s="1171"/>
      <c r="C298" s="1012" t="str">
        <f>IF(Data!BV297="","",Data!BV297)</f>
        <v/>
      </c>
      <c r="D298" s="1012" t="str">
        <f>IF(Data!BW297="","",Data!BW297)</f>
        <v/>
      </c>
      <c r="E298" s="1012" t="str">
        <f>IF(Data!BX297="","",Data!BX297)</f>
        <v/>
      </c>
      <c r="F298" s="1012" t="str">
        <f>IF(Data!BY297="","",Data!BY297)</f>
        <v/>
      </c>
      <c r="G298" s="1108"/>
      <c r="H298" s="299"/>
      <c r="I298" s="299"/>
      <c r="J298" s="299"/>
      <c r="K298" s="299"/>
      <c r="L298" s="1108"/>
      <c r="M298" s="970"/>
      <c r="N298" s="970"/>
      <c r="O298" s="970"/>
      <c r="P298" s="970"/>
      <c r="Q298" s="1134"/>
      <c r="R298" s="904"/>
      <c r="S298" s="1036"/>
      <c r="T298" s="1036"/>
      <c r="U298" s="1068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7"/>
      <c r="S299" s="1029"/>
      <c r="T299" s="1029"/>
      <c r="U299" s="1068">
        <v>299</v>
      </c>
      <c r="V299" s="1173"/>
    </row>
    <row r="300" spans="1:22" ht="15.75" customHeight="1">
      <c r="A300" s="1164" t="str">
        <f>IF(Data!A299="","",Data!A299)</f>
        <v>Cassava: no. local meas.</v>
      </c>
      <c r="B300" s="1160"/>
      <c r="C300" s="1012" t="str">
        <f>IF(Data!BV299="","",Data!BV299)</f>
        <v/>
      </c>
      <c r="D300" s="1012" t="str">
        <f>IF(Data!BW299="","",Data!BW299)</f>
        <v/>
      </c>
      <c r="E300" s="1012" t="str">
        <f>IF(Data!BX299="","",Data!BX299)</f>
        <v/>
      </c>
      <c r="F300" s="1012" t="str">
        <f>IF(Data!BY299="","",Data!BY299)</f>
        <v/>
      </c>
      <c r="G300" s="1135"/>
      <c r="H300" s="989" t="str">
        <f>IF(SUM(C300)&gt;0,C300*'Exp factors'!C$21,"")</f>
        <v/>
      </c>
      <c r="I300" s="989" t="str">
        <f>IF(SUM(D300)&gt;0,D300*'Exp factors'!D$21,"")</f>
        <v/>
      </c>
      <c r="J300" s="989" t="str">
        <f>IF(SUM(E300)&gt;0,E300*'Exp factors'!E$21,"")</f>
        <v/>
      </c>
      <c r="K300" s="989" t="str">
        <f>IF(SUM(F300)&gt;0,F300*'Exp factors'!F$21,"")</f>
        <v/>
      </c>
      <c r="L300" s="1135"/>
      <c r="M300" s="970"/>
      <c r="N300" s="970"/>
      <c r="O300" s="970"/>
      <c r="P300" s="970"/>
      <c r="Q300" s="1134"/>
      <c r="R300" s="904"/>
      <c r="S300" s="1036"/>
      <c r="T300" s="1036"/>
      <c r="U300" s="1068">
        <v>300</v>
      </c>
      <c r="V300" s="476"/>
    </row>
    <row r="301" spans="1:22" ht="15.75" customHeight="1">
      <c r="A301" s="948" t="s">
        <v>259</v>
      </c>
      <c r="B301" s="1160"/>
      <c r="C301" s="1012" t="str">
        <f>IF(Data!BV300="","",Data!BV300)</f>
        <v/>
      </c>
      <c r="D301" s="1012" t="str">
        <f>IF(Data!BW300="","",Data!BW300)</f>
        <v/>
      </c>
      <c r="E301" s="1012" t="str">
        <f>IF(Data!BX300="","",Data!BX300)</f>
        <v/>
      </c>
      <c r="F301" s="1012" t="str">
        <f>IF(Data!BY300="","",Data!BY300)</f>
        <v/>
      </c>
      <c r="G301" s="1135"/>
      <c r="H301" s="970"/>
      <c r="I301" s="970"/>
      <c r="J301" s="970"/>
      <c r="K301" s="970"/>
      <c r="L301" s="1135"/>
      <c r="M301" s="970"/>
      <c r="N301" s="970"/>
      <c r="O301" s="970"/>
      <c r="P301" s="970"/>
      <c r="Q301" s="1134"/>
      <c r="R301" s="904"/>
      <c r="S301" s="1036"/>
      <c r="T301" s="1036"/>
      <c r="U301" s="1068">
        <v>301</v>
      </c>
      <c r="V301" s="476"/>
    </row>
    <row r="302" spans="1:22" ht="15.75" customHeight="1">
      <c r="A302" s="948" t="s">
        <v>260</v>
      </c>
      <c r="B302" s="1160"/>
      <c r="C302" s="1012" t="str">
        <f>IF(Data!BV301="","",Data!BV301)</f>
        <v/>
      </c>
      <c r="D302" s="1012" t="str">
        <f>IF(Data!BW301="","",Data!BW301)</f>
        <v/>
      </c>
      <c r="E302" s="1012" t="str">
        <f>IF(Data!BX301="","",Data!BX301)</f>
        <v/>
      </c>
      <c r="F302" s="1012" t="str">
        <f>IF(Data!BY301="","",Data!BY301)</f>
        <v/>
      </c>
      <c r="G302" s="1135"/>
      <c r="H302" s="970"/>
      <c r="I302" s="970"/>
      <c r="J302" s="970"/>
      <c r="K302" s="970"/>
      <c r="L302" s="1135"/>
      <c r="M302" s="970"/>
      <c r="N302" s="970"/>
      <c r="O302" s="970"/>
      <c r="P302" s="970"/>
      <c r="Q302" s="1134"/>
      <c r="R302" s="904"/>
      <c r="S302" s="1036"/>
      <c r="T302" s="1036"/>
      <c r="U302" s="1068">
        <v>302</v>
      </c>
      <c r="V302" s="476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9" t="str">
        <f>IF(H300="","",H300*C302)</f>
        <v/>
      </c>
      <c r="I303" s="979" t="str">
        <f>IF(I300="","",I300*D302)</f>
        <v/>
      </c>
      <c r="J303" s="979" t="str">
        <f>IF(J300="","",J300*E302)</f>
        <v/>
      </c>
      <c r="K303" s="979" t="str">
        <f>IF(K300="","",K300*F302)</f>
        <v/>
      </c>
      <c r="L303" s="1176"/>
      <c r="M303" s="970"/>
      <c r="N303" s="970"/>
      <c r="O303" s="970"/>
      <c r="P303" s="970"/>
      <c r="Q303" s="1134"/>
      <c r="R303" s="904"/>
      <c r="S303" s="1036"/>
      <c r="T303" s="1036"/>
      <c r="U303" s="1068">
        <v>303</v>
      </c>
      <c r="V303" s="476"/>
    </row>
    <row r="304" spans="1:22" ht="15.75" customHeight="1">
      <c r="A304" s="948" t="str">
        <f>$Q$1 &amp; " per kg"</f>
        <v>kcal per kg</v>
      </c>
      <c r="B304" s="1117"/>
      <c r="C304" s="1012">
        <f>IF(Data!BV303="","",Data!BV303)</f>
        <v>6406</v>
      </c>
      <c r="D304" s="1012">
        <f>IF(Data!BW303="","",Data!BW303)</f>
        <v>6406</v>
      </c>
      <c r="E304" s="1012">
        <f>IF(Data!BX303="","",Data!BX303)</f>
        <v>6406</v>
      </c>
      <c r="F304" s="1012">
        <f>IF(Data!BY303="","",Data!BY303)</f>
        <v>6406</v>
      </c>
      <c r="G304" s="1088"/>
      <c r="H304" s="970"/>
      <c r="I304" s="970"/>
      <c r="J304" s="970"/>
      <c r="K304" s="970"/>
      <c r="L304" s="1088"/>
      <c r="M304" s="970"/>
      <c r="N304" s="970"/>
      <c r="O304" s="970"/>
      <c r="P304" s="970"/>
      <c r="Q304" s="1134"/>
      <c r="R304" s="904"/>
      <c r="S304" s="1036"/>
      <c r="T304" s="1036"/>
      <c r="U304" s="1068">
        <v>304</v>
      </c>
      <c r="V304" s="476"/>
    </row>
    <row r="305" spans="1:22" ht="15.75" customHeight="1">
      <c r="A305" s="1101" t="s">
        <v>249</v>
      </c>
      <c r="B305" s="1117"/>
      <c r="C305" s="1012" t="str">
        <f>IF(Data!BV304="","",Data!BV304)</f>
        <v/>
      </c>
      <c r="D305" s="1012" t="str">
        <f>IF(Data!BW304="","",Data!BW304)</f>
        <v/>
      </c>
      <c r="E305" s="1012" t="str">
        <f>IF(Data!BX304="","",Data!BX304)</f>
        <v/>
      </c>
      <c r="F305" s="1012" t="str">
        <f>IF(Data!BY304="","",Data!BY304)</f>
        <v/>
      </c>
      <c r="G305" s="1105"/>
      <c r="H305" s="975" t="str">
        <f>IF(SUM(C305)&gt;0,(C303-H308-SUM(C308)*(H308=""))*'Exp factors'!C$23,"")</f>
        <v/>
      </c>
      <c r="I305" s="975" t="str">
        <f>IF(SUM(D305)&gt;0,(D303-I308-SUM(D308)*(I308=""))*'Exp factors'!D$23,"")</f>
        <v/>
      </c>
      <c r="J305" s="975" t="str">
        <f>IF(SUM(E305)&gt;0,(E303-J308-SUM(E308)*(J308=""))*'Exp factors'!E$23,"")</f>
        <v/>
      </c>
      <c r="K305" s="975" t="str">
        <f>IF(SUM(F305)&gt;0,(F303-K308-SUM(F308)*(K308=""))*'Exp factors'!F$23,"")</f>
        <v/>
      </c>
      <c r="L305" s="1105"/>
      <c r="M305" s="970"/>
      <c r="N305" s="970"/>
      <c r="O305" s="970"/>
      <c r="P305" s="970"/>
      <c r="Q305" s="1134"/>
      <c r="R305" s="904"/>
      <c r="S305" s="1036"/>
      <c r="T305" s="1036"/>
      <c r="U305" s="1068">
        <v>305</v>
      </c>
      <c r="V305" s="476"/>
    </row>
    <row r="306" spans="1:22" ht="15.75" customHeight="1">
      <c r="A306" s="1102" t="s">
        <v>181</v>
      </c>
      <c r="B306" s="1117"/>
      <c r="C306" s="1012" t="str">
        <f>IF(Data!BV305="","",Data!BV305)</f>
        <v/>
      </c>
      <c r="D306" s="1012" t="str">
        <f>IF(Data!BW305="","",Data!BW305)</f>
        <v/>
      </c>
      <c r="E306" s="1012" t="str">
        <f>IF(Data!BX305="","",Data!BX305)</f>
        <v/>
      </c>
      <c r="F306" s="1012" t="str">
        <f>IF(Data!BY305="","",Data!BY305)</f>
        <v/>
      </c>
      <c r="G306" s="1108"/>
      <c r="H306" s="970"/>
      <c r="I306" s="970"/>
      <c r="J306" s="970"/>
      <c r="K306" s="970"/>
      <c r="L306" s="1108"/>
      <c r="M306" s="970"/>
      <c r="N306" s="970"/>
      <c r="O306" s="970"/>
      <c r="P306" s="970"/>
      <c r="Q306" s="1134"/>
      <c r="R306" s="1118"/>
      <c r="S306" s="1119"/>
      <c r="T306" s="1119"/>
      <c r="U306" s="1068">
        <v>306</v>
      </c>
      <c r="V306" s="476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9" t="str">
        <f>IF(H305="","",H305*C306)</f>
        <v/>
      </c>
      <c r="I307" s="979" t="str">
        <f>IF(I305="","",I305*D306)</f>
        <v/>
      </c>
      <c r="J307" s="979" t="str">
        <f>IF(J305="","",J305*E306)</f>
        <v/>
      </c>
      <c r="K307" s="979" t="str">
        <f>IF(K305="","",K305*F306)</f>
        <v/>
      </c>
      <c r="L307" s="1108"/>
      <c r="M307" s="979" t="str">
        <f>IF(H307="","",SUM(H307)-SUM(C307))</f>
        <v/>
      </c>
      <c r="N307" s="979" t="str">
        <f>IF(I307="","",SUM(I307)-SUM(D307))</f>
        <v/>
      </c>
      <c r="O307" s="979" t="str">
        <f>IF(J307="","",SUM(J307)-SUM(E307))</f>
        <v/>
      </c>
      <c r="P307" s="979" t="str">
        <f>IF(K307="","",SUM(K307)-SUM(F307))</f>
        <v/>
      </c>
      <c r="Q307" s="1134"/>
      <c r="R307" s="904"/>
      <c r="S307" s="1036"/>
      <c r="T307" s="1036"/>
      <c r="U307" s="1068">
        <v>307</v>
      </c>
      <c r="V307" s="476"/>
    </row>
    <row r="308" spans="1:22" s="1170" customFormat="1" ht="15.75" customHeight="1">
      <c r="A308" s="1102" t="s">
        <v>250</v>
      </c>
      <c r="B308" s="1171"/>
      <c r="C308" s="1012" t="str">
        <f>IF(Data!BV307="","",Data!BV307)</f>
        <v/>
      </c>
      <c r="D308" s="1012" t="str">
        <f>IF(Data!BW307="","",Data!BW307)</f>
        <v/>
      </c>
      <c r="E308" s="1012" t="str">
        <f>IF(Data!BX307="","",Data!BX307)</f>
        <v/>
      </c>
      <c r="F308" s="1012" t="str">
        <f>IF(Data!BY307="","",Data!BY307)</f>
        <v/>
      </c>
      <c r="G308" s="1108"/>
      <c r="H308" s="299"/>
      <c r="I308" s="299"/>
      <c r="J308" s="299"/>
      <c r="K308" s="299"/>
      <c r="L308" s="1108"/>
      <c r="M308" s="970"/>
      <c r="N308" s="970"/>
      <c r="O308" s="970"/>
      <c r="P308" s="970"/>
      <c r="Q308" s="1134"/>
      <c r="R308" s="904"/>
      <c r="S308" s="1036"/>
      <c r="T308" s="1036"/>
      <c r="U308" s="1068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7"/>
      <c r="S309" s="1029"/>
      <c r="T309" s="1029"/>
      <c r="U309" s="1068">
        <v>309</v>
      </c>
      <c r="V309" s="1169"/>
    </row>
    <row r="310" spans="1:22" s="1170" customFormat="1" ht="15.75" customHeight="1">
      <c r="A310" s="1164" t="str">
        <f>IF(Data!A309="","",Data!A309)</f>
        <v>Water melon: no. local meas</v>
      </c>
      <c r="B310" s="1131"/>
      <c r="C310" s="1012" t="str">
        <f>IF(Data!BV309="","",Data!BV309)</f>
        <v/>
      </c>
      <c r="D310" s="1012" t="str">
        <f>IF(Data!BW309="","",Data!BW309)</f>
        <v/>
      </c>
      <c r="E310" s="1012" t="str">
        <f>IF(Data!BX309="","",Data!BX309)</f>
        <v/>
      </c>
      <c r="F310" s="1012" t="str">
        <f>IF(Data!BY309="","",Data!BY309)</f>
        <v/>
      </c>
      <c r="G310" s="1088"/>
      <c r="H310" s="970"/>
      <c r="I310" s="970"/>
      <c r="J310" s="970"/>
      <c r="K310" s="970"/>
      <c r="L310" s="1088"/>
      <c r="M310" s="970"/>
      <c r="N310" s="970"/>
      <c r="O310" s="970"/>
      <c r="P310" s="970"/>
      <c r="Q310" s="1168"/>
      <c r="R310" s="904"/>
      <c r="S310" s="1036"/>
      <c r="T310" s="1036"/>
      <c r="U310" s="1068">
        <v>310</v>
      </c>
      <c r="V310" s="1169"/>
    </row>
    <row r="311" spans="1:22" s="1170" customFormat="1" ht="15.75" customHeight="1">
      <c r="A311" s="948" t="s">
        <v>259</v>
      </c>
      <c r="B311" s="1131"/>
      <c r="C311" s="1012" t="str">
        <f>IF(Data!BV310="","",Data!BV310)</f>
        <v/>
      </c>
      <c r="D311" s="1012" t="str">
        <f>IF(Data!BW310="","",Data!BW310)</f>
        <v/>
      </c>
      <c r="E311" s="1012" t="str">
        <f>IF(Data!BX310="","",Data!BX310)</f>
        <v/>
      </c>
      <c r="F311" s="1012" t="str">
        <f>IF(Data!BY310="","",Data!BY310)</f>
        <v/>
      </c>
      <c r="G311" s="1088"/>
      <c r="H311" s="970"/>
      <c r="I311" s="970"/>
      <c r="J311" s="970"/>
      <c r="K311" s="970"/>
      <c r="L311" s="1088"/>
      <c r="M311" s="970"/>
      <c r="N311" s="970"/>
      <c r="O311" s="970"/>
      <c r="P311" s="970"/>
      <c r="Q311" s="1168"/>
      <c r="R311" s="904"/>
      <c r="S311" s="1036"/>
      <c r="T311" s="1036"/>
      <c r="U311" s="1068">
        <v>311</v>
      </c>
      <c r="V311" s="1169"/>
    </row>
    <row r="312" spans="1:22" ht="15.75" customHeight="1">
      <c r="A312" s="948" t="s">
        <v>260</v>
      </c>
      <c r="B312" s="1177"/>
      <c r="C312" s="1012" t="str">
        <f>IF(Data!BV311="","",Data!BV311)</f>
        <v/>
      </c>
      <c r="D312" s="1012" t="str">
        <f>IF(Data!BW311="","",Data!BW311)</f>
        <v/>
      </c>
      <c r="E312" s="1012" t="str">
        <f>IF(Data!BX311="","",Data!BX311)</f>
        <v/>
      </c>
      <c r="F312" s="1012" t="str">
        <f>IF(Data!BY311="","",Data!BY311)</f>
        <v/>
      </c>
      <c r="G312" s="1088"/>
      <c r="H312" s="970"/>
      <c r="I312" s="970"/>
      <c r="J312" s="970"/>
      <c r="K312" s="970"/>
      <c r="L312" s="1088"/>
      <c r="M312" s="970"/>
      <c r="N312" s="970"/>
      <c r="O312" s="970"/>
      <c r="P312" s="970"/>
      <c r="Q312" s="1134"/>
      <c r="R312" s="904"/>
      <c r="S312" s="1036"/>
      <c r="T312" s="1036"/>
      <c r="U312" s="1068">
        <v>312</v>
      </c>
      <c r="V312" s="476"/>
    </row>
    <row r="313" spans="1:22" ht="15.75" customHeight="1">
      <c r="A313" s="948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8"/>
      <c r="H313" s="970"/>
      <c r="I313" s="970"/>
      <c r="J313" s="970"/>
      <c r="K313" s="970"/>
      <c r="L313" s="1088"/>
      <c r="M313" s="970"/>
      <c r="N313" s="970"/>
      <c r="O313" s="970"/>
      <c r="P313" s="970"/>
      <c r="Q313" s="1134"/>
      <c r="R313" s="904"/>
      <c r="S313" s="1036"/>
      <c r="T313" s="1036"/>
      <c r="U313" s="1068">
        <v>313</v>
      </c>
      <c r="V313" s="476"/>
    </row>
    <row r="314" spans="1:22" ht="15.75" customHeight="1">
      <c r="A314" s="948" t="str">
        <f>$Q$1 &amp; " per kg"</f>
        <v>kcal per kg</v>
      </c>
      <c r="B314" s="1108"/>
      <c r="C314" s="1012">
        <f>IF(Data!BV313="","",Data!BV313)</f>
        <v>963</v>
      </c>
      <c r="D314" s="1012">
        <f>IF(Data!BW313="","",Data!BW313)</f>
        <v>963</v>
      </c>
      <c r="E314" s="1012">
        <f>IF(Data!BX313="","",Data!BX313)</f>
        <v>963</v>
      </c>
      <c r="F314" s="1012">
        <f>IF(Data!BY313="","",Data!BY313)</f>
        <v>963</v>
      </c>
      <c r="G314" s="1088"/>
      <c r="H314" s="970"/>
      <c r="I314" s="970"/>
      <c r="J314" s="970"/>
      <c r="K314" s="970"/>
      <c r="L314" s="1088"/>
      <c r="M314" s="970"/>
      <c r="N314" s="970"/>
      <c r="O314" s="970"/>
      <c r="P314" s="970"/>
      <c r="Q314" s="1134"/>
      <c r="R314" s="904"/>
      <c r="S314" s="1036"/>
      <c r="T314" s="1036"/>
      <c r="U314" s="1068">
        <v>314</v>
      </c>
      <c r="V314" s="476"/>
    </row>
    <row r="315" spans="1:22" ht="15.75" customHeight="1">
      <c r="A315" s="1101" t="s">
        <v>249</v>
      </c>
      <c r="B315" s="1132"/>
      <c r="C315" s="1012" t="str">
        <f>IF(Data!BV314="","",Data!BV314)</f>
        <v/>
      </c>
      <c r="D315" s="1012" t="str">
        <f>IF(Data!BW314="","",Data!BW314)</f>
        <v/>
      </c>
      <c r="E315" s="1012" t="str">
        <f>IF(Data!BX314="","",Data!BX314)</f>
        <v/>
      </c>
      <c r="F315" s="1012" t="str">
        <f>IF(Data!BY314="","",Data!BY314)</f>
        <v/>
      </c>
      <c r="G315" s="1105"/>
      <c r="H315" s="975" t="str">
        <f>IF(SUM(C315)&gt;0,(C313-H318-SUM(C318)*(H318=""))*'Exp factors'!C$23,"")</f>
        <v/>
      </c>
      <c r="I315" s="975" t="str">
        <f>IF(SUM(D315)&gt;0,(D313-I318-SUM(D318)*(I318=""))*'Exp factors'!D$23,"")</f>
        <v/>
      </c>
      <c r="J315" s="975" t="str">
        <f>IF(SUM(E315)&gt;0,(E313-J318-SUM(E318)*(J318=""))*'Exp factors'!E$23,"")</f>
        <v/>
      </c>
      <c r="K315" s="975" t="str">
        <f>IF(SUM(F315)&gt;0,(F313-K318-SUM(F318)*(K318=""))*'Exp factors'!F$23,"")</f>
        <v/>
      </c>
      <c r="L315" s="1105"/>
      <c r="M315" s="970"/>
      <c r="N315" s="970"/>
      <c r="O315" s="970"/>
      <c r="P315" s="970"/>
      <c r="Q315" s="1134"/>
      <c r="R315" s="904"/>
      <c r="S315" s="1036"/>
      <c r="T315" s="1036"/>
      <c r="U315" s="1068">
        <v>315</v>
      </c>
      <c r="V315" s="476"/>
    </row>
    <row r="316" spans="1:22" ht="15.75" customHeight="1">
      <c r="A316" s="1102" t="s">
        <v>181</v>
      </c>
      <c r="B316" s="1131"/>
      <c r="C316" s="1012" t="str">
        <f>IF(Data!BV315="","",Data!BV315)</f>
        <v/>
      </c>
      <c r="D316" s="1012" t="str">
        <f>IF(Data!BW315="","",Data!BW315)</f>
        <v/>
      </c>
      <c r="E316" s="1012" t="str">
        <f>IF(Data!BX315="","",Data!BX315)</f>
        <v/>
      </c>
      <c r="F316" s="1012" t="str">
        <f>IF(Data!BY315="","",Data!BY315)</f>
        <v/>
      </c>
      <c r="G316" s="1108"/>
      <c r="H316" s="970"/>
      <c r="I316" s="970"/>
      <c r="J316" s="970"/>
      <c r="K316" s="970"/>
      <c r="L316" s="1108"/>
      <c r="M316" s="970"/>
      <c r="N316" s="970"/>
      <c r="O316" s="970"/>
      <c r="P316" s="970"/>
      <c r="Q316" s="1134"/>
      <c r="R316" s="1118"/>
      <c r="S316" s="1119"/>
      <c r="T316" s="1119"/>
      <c r="U316" s="1068">
        <v>316</v>
      </c>
      <c r="V316" s="476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9" t="str">
        <f>IF(H315="","",H315*C316)</f>
        <v/>
      </c>
      <c r="I317" s="979" t="str">
        <f>IF(I315="","",I315*D316)</f>
        <v/>
      </c>
      <c r="J317" s="979" t="str">
        <f>IF(J315="","",J315*E316)</f>
        <v/>
      </c>
      <c r="K317" s="979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6"/>
      <c r="T317" s="1036"/>
      <c r="U317" s="1068">
        <v>317</v>
      </c>
      <c r="V317" s="476"/>
    </row>
    <row r="318" spans="1:22" ht="15.75" customHeight="1">
      <c r="A318" s="1102" t="s">
        <v>250</v>
      </c>
      <c r="B318" s="1132"/>
      <c r="C318" s="1012" t="str">
        <f>IF(Data!BV317="","",Data!BV317)</f>
        <v/>
      </c>
      <c r="D318" s="1012" t="str">
        <f>IF(Data!BW317="","",Data!BW317)</f>
        <v/>
      </c>
      <c r="E318" s="1012" t="str">
        <f>IF(Data!BX317="","",Data!BX317)</f>
        <v/>
      </c>
      <c r="F318" s="1012" t="str">
        <f>IF(Data!BY317="","",Data!BY317)</f>
        <v/>
      </c>
      <c r="G318" s="1108"/>
      <c r="H318" s="299"/>
      <c r="I318" s="299"/>
      <c r="J318" s="299"/>
      <c r="K318" s="299"/>
      <c r="L318" s="1108"/>
      <c r="M318" s="970"/>
      <c r="N318" s="970"/>
      <c r="O318" s="970"/>
      <c r="P318" s="970"/>
      <c r="Q318" s="1134"/>
      <c r="R318" s="904"/>
      <c r="S318" s="1036"/>
      <c r="T318" s="1036"/>
      <c r="U318" s="1068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7"/>
      <c r="S319" s="1029"/>
      <c r="T319" s="1029"/>
      <c r="U319" s="1068">
        <v>319</v>
      </c>
      <c r="V319" s="476"/>
    </row>
    <row r="320" spans="1:22" ht="15.75" customHeight="1">
      <c r="A320" s="1164" t="str">
        <f>IF(Data!A319="","",Data!A319)</f>
        <v>Other melons: no. local meas</v>
      </c>
      <c r="B320" s="1108"/>
      <c r="C320" s="1012" t="str">
        <f>IF(Data!BV319="","",Data!BV319)</f>
        <v/>
      </c>
      <c r="D320" s="1012" t="str">
        <f>IF(Data!BW319="","",Data!BW319)</f>
        <v/>
      </c>
      <c r="E320" s="1012" t="str">
        <f>IF(Data!BX319="","",Data!BX319)</f>
        <v/>
      </c>
      <c r="F320" s="1012" t="str">
        <f>IF(Data!BY319="","",Data!BY319)</f>
        <v/>
      </c>
      <c r="G320" s="1160"/>
      <c r="H320" s="970"/>
      <c r="I320" s="970"/>
      <c r="J320" s="970"/>
      <c r="K320" s="970"/>
      <c r="L320" s="1160"/>
      <c r="M320" s="1146"/>
      <c r="N320" s="1146"/>
      <c r="O320" s="1146"/>
      <c r="P320" s="1146"/>
      <c r="Q320" s="1134"/>
      <c r="R320" s="904"/>
      <c r="S320" s="1036"/>
      <c r="T320" s="1036"/>
      <c r="U320" s="1068">
        <v>320</v>
      </c>
      <c r="V320" s="476"/>
    </row>
    <row r="321" spans="1:22" ht="15.75" customHeight="1">
      <c r="A321" s="948" t="s">
        <v>259</v>
      </c>
      <c r="B321" s="949"/>
      <c r="C321" s="1012" t="str">
        <f>IF(Data!BV320="","",Data!BV320)</f>
        <v/>
      </c>
      <c r="D321" s="1012" t="str">
        <f>IF(Data!BW320="","",Data!BW320)</f>
        <v/>
      </c>
      <c r="E321" s="1012" t="str">
        <f>IF(Data!BX320="","",Data!BX320)</f>
        <v/>
      </c>
      <c r="F321" s="1012" t="str">
        <f>IF(Data!BY320="","",Data!BY320)</f>
        <v/>
      </c>
      <c r="G321" s="1160"/>
      <c r="H321" s="970"/>
      <c r="I321" s="970"/>
      <c r="J321" s="970"/>
      <c r="K321" s="970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8">
        <v>321</v>
      </c>
      <c r="V321" s="476"/>
    </row>
    <row r="322" spans="1:22" ht="15.75" customHeight="1">
      <c r="A322" s="948" t="s">
        <v>260</v>
      </c>
      <c r="B322" s="1108"/>
      <c r="C322" s="1012" t="str">
        <f>IF(Data!BV321="","",Data!BV321)</f>
        <v/>
      </c>
      <c r="D322" s="1012" t="str">
        <f>IF(Data!BW321="","",Data!BW321)</f>
        <v/>
      </c>
      <c r="E322" s="1012" t="str">
        <f>IF(Data!BX321="","",Data!BX321)</f>
        <v/>
      </c>
      <c r="F322" s="1012" t="str">
        <f>IF(Data!BY321="","",Data!BY321)</f>
        <v/>
      </c>
      <c r="G322" s="1160"/>
      <c r="H322" s="970"/>
      <c r="I322" s="970"/>
      <c r="J322" s="970"/>
      <c r="K322" s="970"/>
      <c r="L322" s="1160"/>
      <c r="M322" s="1146"/>
      <c r="N322" s="1146"/>
      <c r="O322" s="1146"/>
      <c r="P322" s="1146"/>
      <c r="Q322" s="1134"/>
      <c r="R322" s="904"/>
      <c r="S322" s="1036"/>
      <c r="T322" s="1036"/>
      <c r="U322" s="1068">
        <v>322</v>
      </c>
      <c r="V322" s="476"/>
    </row>
    <row r="323" spans="1:22" ht="15.75" customHeight="1">
      <c r="A323" s="948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8"/>
      <c r="H323" s="970"/>
      <c r="I323" s="970"/>
      <c r="J323" s="970"/>
      <c r="K323" s="970"/>
      <c r="L323" s="1088"/>
      <c r="M323" s="970"/>
      <c r="N323" s="970"/>
      <c r="O323" s="970"/>
      <c r="P323" s="970"/>
      <c r="Q323" s="1134"/>
      <c r="R323" s="904"/>
      <c r="S323" s="1036"/>
      <c r="T323" s="1036"/>
      <c r="U323" s="1068">
        <v>323</v>
      </c>
      <c r="V323" s="476"/>
    </row>
    <row r="324" spans="1:22" ht="15.75" customHeight="1">
      <c r="A324" s="948" t="str">
        <f>$Q$1 &amp; " per kg"</f>
        <v>kcal per kg</v>
      </c>
      <c r="B324" s="949"/>
      <c r="C324" s="1012">
        <f>IF(Data!BV323="","",Data!BV323)</f>
        <v>750</v>
      </c>
      <c r="D324" s="1012">
        <f>IF(Data!BW323="","",Data!BW323)</f>
        <v>750</v>
      </c>
      <c r="E324" s="1012">
        <f>IF(Data!BX323="","",Data!BX323)</f>
        <v>750</v>
      </c>
      <c r="F324" s="1012">
        <f>IF(Data!BY323="","",Data!BY323)</f>
        <v>750</v>
      </c>
      <c r="G324" s="1088"/>
      <c r="H324" s="970"/>
      <c r="I324" s="970"/>
      <c r="J324" s="970"/>
      <c r="K324" s="970"/>
      <c r="L324" s="1088"/>
      <c r="M324" s="970"/>
      <c r="N324" s="970"/>
      <c r="O324" s="970"/>
      <c r="P324" s="970"/>
      <c r="Q324" s="1134"/>
      <c r="R324" s="904"/>
      <c r="S324" s="1036"/>
      <c r="T324" s="1036"/>
      <c r="U324" s="1068">
        <v>324</v>
      </c>
      <c r="V324" s="476"/>
    </row>
    <row r="325" spans="1:22" ht="15.75" customHeight="1">
      <c r="A325" s="1101" t="s">
        <v>249</v>
      </c>
      <c r="B325" s="1108"/>
      <c r="C325" s="1012" t="str">
        <f>IF(Data!BV324="","",Data!BV324)</f>
        <v/>
      </c>
      <c r="D325" s="1012" t="str">
        <f>IF(Data!BW324="","",Data!BW324)</f>
        <v/>
      </c>
      <c r="E325" s="1012" t="str">
        <f>IF(Data!BX324="","",Data!BX324)</f>
        <v/>
      </c>
      <c r="F325" s="1012" t="str">
        <f>IF(Data!BY324="","",Data!BY324)</f>
        <v/>
      </c>
      <c r="G325" s="1105"/>
      <c r="H325" s="975" t="str">
        <f>IF(SUM(C325)&gt;0,(C323-H328-SUM(C328)*(H328=""))*'Exp factors'!C$23,"")</f>
        <v/>
      </c>
      <c r="I325" s="975" t="str">
        <f>IF(SUM(D325)&gt;0,(D323-I328-SUM(D328)*(I328=""))*'Exp factors'!D$23,"")</f>
        <v/>
      </c>
      <c r="J325" s="975" t="str">
        <f>IF(SUM(E325)&gt;0,(E323-J328-SUM(E328)*(J328=""))*'Exp factors'!E$23,"")</f>
        <v/>
      </c>
      <c r="K325" s="975" t="str">
        <f>IF(SUM(F325)&gt;0,(F323-K328-SUM(F328)*(K328=""))*'Exp factors'!F$23,"")</f>
        <v/>
      </c>
      <c r="L325" s="1105"/>
      <c r="M325" s="970"/>
      <c r="N325" s="970"/>
      <c r="O325" s="970"/>
      <c r="P325" s="970"/>
      <c r="Q325" s="1134"/>
      <c r="R325" s="904"/>
      <c r="S325" s="1036"/>
      <c r="T325" s="1036"/>
      <c r="U325" s="1068">
        <v>325</v>
      </c>
      <c r="V325" s="476"/>
    </row>
    <row r="326" spans="1:22" ht="15.75" customHeight="1">
      <c r="A326" s="1102" t="s">
        <v>181</v>
      </c>
      <c r="B326" s="1108"/>
      <c r="C326" s="1012" t="str">
        <f>IF(Data!BV325="","",Data!BV325)</f>
        <v/>
      </c>
      <c r="D326" s="1012" t="str">
        <f>IF(Data!BW325="","",Data!BW325)</f>
        <v/>
      </c>
      <c r="E326" s="1012" t="str">
        <f>IF(Data!BX325="","",Data!BX325)</f>
        <v/>
      </c>
      <c r="F326" s="1012" t="str">
        <f>IF(Data!BY325="","",Data!BY325)</f>
        <v/>
      </c>
      <c r="G326" s="1108"/>
      <c r="H326" s="970"/>
      <c r="I326" s="970"/>
      <c r="J326" s="970"/>
      <c r="K326" s="970"/>
      <c r="L326" s="1108"/>
      <c r="M326" s="970"/>
      <c r="N326" s="970"/>
      <c r="O326" s="970"/>
      <c r="P326" s="970"/>
      <c r="Q326" s="1134"/>
      <c r="R326" s="1118"/>
      <c r="S326" s="1119"/>
      <c r="T326" s="1119"/>
      <c r="U326" s="1068">
        <v>326</v>
      </c>
      <c r="V326" s="476"/>
    </row>
    <row r="327" spans="1:22" ht="15.75" customHeight="1">
      <c r="A327" s="1102" t="s">
        <v>183</v>
      </c>
      <c r="B327" s="949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9" t="str">
        <f>IF(H325="","",H325*C326)</f>
        <v/>
      </c>
      <c r="I327" s="979" t="str">
        <f>IF(I325="","",I325*D326)</f>
        <v/>
      </c>
      <c r="J327" s="979" t="str">
        <f>IF(J325="","",J325*E326)</f>
        <v/>
      </c>
      <c r="K327" s="979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6"/>
      <c r="T327" s="1036"/>
      <c r="U327" s="1068">
        <v>327</v>
      </c>
      <c r="V327" s="476"/>
    </row>
    <row r="328" spans="1:22" ht="15.75" customHeight="1">
      <c r="A328" s="1102" t="s">
        <v>250</v>
      </c>
      <c r="B328" s="1108"/>
      <c r="C328" s="1012" t="str">
        <f>IF(Data!BV327="","",Data!BV327)</f>
        <v/>
      </c>
      <c r="D328" s="1012" t="str">
        <f>IF(Data!BW327="","",Data!BW327)</f>
        <v/>
      </c>
      <c r="E328" s="1012" t="str">
        <f>IF(Data!BX327="","",Data!BX327)</f>
        <v/>
      </c>
      <c r="F328" s="1012" t="str">
        <f>IF(Data!BY327="","",Data!BY327)</f>
        <v/>
      </c>
      <c r="G328" s="1108"/>
      <c r="H328" s="299"/>
      <c r="I328" s="299"/>
      <c r="J328" s="299"/>
      <c r="K328" s="299"/>
      <c r="L328" s="1108"/>
      <c r="M328" s="970"/>
      <c r="N328" s="970"/>
      <c r="O328" s="970"/>
      <c r="P328" s="970"/>
      <c r="Q328" s="1134"/>
      <c r="R328" s="904"/>
      <c r="S328" s="1036"/>
      <c r="T328" s="1036"/>
      <c r="U328" s="1068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7"/>
      <c r="S329" s="1029"/>
      <c r="T329" s="1029"/>
      <c r="U329" s="1068">
        <v>329</v>
      </c>
      <c r="V329" s="476"/>
    </row>
    <row r="330" spans="1:22" s="1174" customFormat="1" ht="15.75" customHeight="1">
      <c r="A330" s="1164" t="str">
        <f>IF(Data!A329="","",Data!A329)</f>
        <v>Other root crops: no. local meas</v>
      </c>
      <c r="B330" s="949"/>
      <c r="C330" s="1012" t="str">
        <f>IF(Data!BV329="","",Data!BV329)</f>
        <v/>
      </c>
      <c r="D330" s="1012" t="str">
        <f>IF(Data!BW329="","",Data!BW329)</f>
        <v/>
      </c>
      <c r="E330" s="1012" t="str">
        <f>IF(Data!BX329="","",Data!BX329)</f>
        <v/>
      </c>
      <c r="F330" s="1012" t="str">
        <f>IF(Data!BY329="","",Data!BY329)</f>
        <v/>
      </c>
      <c r="G330" s="1160"/>
      <c r="H330" s="970"/>
      <c r="I330" s="970"/>
      <c r="J330" s="970"/>
      <c r="K330" s="970"/>
      <c r="L330" s="1160"/>
      <c r="M330" s="1146"/>
      <c r="N330" s="1146"/>
      <c r="O330" s="1146"/>
      <c r="P330" s="1146"/>
      <c r="Q330" s="1147"/>
      <c r="R330" s="904"/>
      <c r="S330" s="1036"/>
      <c r="T330" s="1036"/>
      <c r="U330" s="1068">
        <v>330</v>
      </c>
      <c r="V330" s="1173"/>
    </row>
    <row r="331" spans="1:22" ht="15.75" customHeight="1">
      <c r="A331" s="948" t="s">
        <v>259</v>
      </c>
      <c r="B331" s="1108"/>
      <c r="C331" s="1012" t="str">
        <f>IF(Data!BV330="","",Data!BV330)</f>
        <v/>
      </c>
      <c r="D331" s="1012" t="str">
        <f>IF(Data!BW330="","",Data!BW330)</f>
        <v/>
      </c>
      <c r="E331" s="1012" t="str">
        <f>IF(Data!BX330="","",Data!BX330)</f>
        <v/>
      </c>
      <c r="F331" s="1012" t="str">
        <f>IF(Data!BY330="","",Data!BY330)</f>
        <v/>
      </c>
      <c r="G331" s="1135"/>
      <c r="H331" s="970"/>
      <c r="I331" s="970"/>
      <c r="J331" s="970"/>
      <c r="K331" s="970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8">
        <v>331</v>
      </c>
      <c r="V331" s="476"/>
    </row>
    <row r="332" spans="1:22" s="1174" customFormat="1" ht="15.75" customHeight="1">
      <c r="A332" s="1178" t="s">
        <v>260</v>
      </c>
      <c r="B332" s="1108"/>
      <c r="C332" s="1012" t="str">
        <f>IF(Data!BV331="","",Data!BV331)</f>
        <v/>
      </c>
      <c r="D332" s="1012" t="str">
        <f>IF(Data!BW331="","",Data!BW331)</f>
        <v/>
      </c>
      <c r="E332" s="1012" t="str">
        <f>IF(Data!BX331="","",Data!BX331)</f>
        <v/>
      </c>
      <c r="F332" s="1012" t="str">
        <f>IF(Data!BY331="","",Data!BY331)</f>
        <v/>
      </c>
      <c r="G332" s="1160"/>
      <c r="H332" s="970"/>
      <c r="I332" s="970"/>
      <c r="J332" s="970"/>
      <c r="K332" s="970"/>
      <c r="L332" s="1160"/>
      <c r="M332" s="1146"/>
      <c r="N332" s="1146"/>
      <c r="O332" s="1146"/>
      <c r="P332" s="1146"/>
      <c r="Q332" s="1147"/>
      <c r="R332" s="904"/>
      <c r="S332" s="1036"/>
      <c r="T332" s="1036"/>
      <c r="U332" s="1068">
        <v>332</v>
      </c>
      <c r="V332" s="1173"/>
    </row>
    <row r="333" spans="1:22" ht="15.75" customHeight="1">
      <c r="A333" s="948" t="s">
        <v>261</v>
      </c>
      <c r="B333" s="949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70"/>
      <c r="I333" s="970"/>
      <c r="J333" s="970"/>
      <c r="K333" s="970"/>
      <c r="L333" s="1167"/>
      <c r="M333" s="970"/>
      <c r="N333" s="970"/>
      <c r="O333" s="970"/>
      <c r="P333" s="970"/>
      <c r="Q333" s="1134"/>
      <c r="R333" s="904"/>
      <c r="S333" s="1036"/>
      <c r="T333" s="1036"/>
      <c r="U333" s="1068">
        <v>333</v>
      </c>
      <c r="V333" s="476"/>
    </row>
    <row r="334" spans="1:22" ht="15.75" customHeight="1">
      <c r="A334" s="948" t="str">
        <f>$Q$1 &amp; " per kg"</f>
        <v>kcal per kg</v>
      </c>
      <c r="B334" s="1108"/>
      <c r="C334" s="1012" t="str">
        <f>IF(Data!BV333="","",Data!BV333)</f>
        <v/>
      </c>
      <c r="D334" s="1012" t="str">
        <f>IF(Data!BW333="","",Data!BW333)</f>
        <v/>
      </c>
      <c r="E334" s="1012" t="str">
        <f>IF(Data!BX333="","",Data!BX333)</f>
        <v/>
      </c>
      <c r="F334" s="1012" t="str">
        <f>IF(Data!BY333="","",Data!BY333)</f>
        <v/>
      </c>
      <c r="G334" s="1167"/>
      <c r="H334" s="970"/>
      <c r="I334" s="970"/>
      <c r="J334" s="970"/>
      <c r="K334" s="970"/>
      <c r="L334" s="1167"/>
      <c r="M334" s="970"/>
      <c r="N334" s="970"/>
      <c r="O334" s="970"/>
      <c r="P334" s="970"/>
      <c r="Q334" s="1134"/>
      <c r="R334" s="904"/>
      <c r="S334" s="1036"/>
      <c r="T334" s="1036"/>
      <c r="U334" s="1068">
        <v>334</v>
      </c>
      <c r="V334" s="476"/>
    </row>
    <row r="335" spans="1:22" ht="15.75" customHeight="1">
      <c r="A335" s="1101" t="s">
        <v>249</v>
      </c>
      <c r="B335" s="1105"/>
      <c r="C335" s="1012" t="str">
        <f>IF(Data!BV334="","",Data!BV334)</f>
        <v/>
      </c>
      <c r="D335" s="1012" t="str">
        <f>IF(Data!BW334="","",Data!BW334)</f>
        <v/>
      </c>
      <c r="E335" s="1012" t="str">
        <f>IF(Data!BX334="","",Data!BX334)</f>
        <v/>
      </c>
      <c r="F335" s="1012" t="str">
        <f>IF(Data!BY334="","",Data!BY334)</f>
        <v/>
      </c>
      <c r="G335" s="949"/>
      <c r="H335" s="975" t="str">
        <f>IF(SUM(C335)&gt;0,(C333-H338-SUM(C338)*(H338=""))*'Exp factors'!C$23,"")</f>
        <v/>
      </c>
      <c r="I335" s="975" t="str">
        <f>IF(SUM(D335)&gt;0,(D333-I338-SUM(D338)*(I338=""))*'Exp factors'!D$23,"")</f>
        <v/>
      </c>
      <c r="J335" s="975" t="str">
        <f>IF(SUM(E335)&gt;0,(E333-J338-SUM(E338)*(J338=""))*'Exp factors'!E$23,"")</f>
        <v/>
      </c>
      <c r="K335" s="975" t="str">
        <f>IF(SUM(F335)&gt;0,(F333-K338-SUM(F338)*(K338=""))*'Exp factors'!F$23,"")</f>
        <v/>
      </c>
      <c r="L335" s="949"/>
      <c r="M335" s="970"/>
      <c r="N335" s="970"/>
      <c r="O335" s="970"/>
      <c r="P335" s="970"/>
      <c r="Q335" s="1134"/>
      <c r="R335" s="904"/>
      <c r="S335" s="1036"/>
      <c r="T335" s="1036"/>
      <c r="U335" s="1068">
        <v>335</v>
      </c>
      <c r="V335" s="476"/>
    </row>
    <row r="336" spans="1:22" ht="15.75" customHeight="1">
      <c r="A336" s="1102" t="s">
        <v>181</v>
      </c>
      <c r="B336" s="1179"/>
      <c r="C336" s="1012" t="str">
        <f>IF(Data!BV335="","",Data!BV335)</f>
        <v/>
      </c>
      <c r="D336" s="1012" t="str">
        <f>IF(Data!BW335="","",Data!BW335)</f>
        <v/>
      </c>
      <c r="E336" s="1012" t="str">
        <f>IF(Data!BX335="","",Data!BX335)</f>
        <v/>
      </c>
      <c r="F336" s="1012" t="str">
        <f>IF(Data!BY335="","",Data!BY335)</f>
        <v/>
      </c>
      <c r="G336" s="1171"/>
      <c r="H336" s="970"/>
      <c r="I336" s="970"/>
      <c r="J336" s="970"/>
      <c r="K336" s="970"/>
      <c r="L336" s="1171"/>
      <c r="M336" s="970"/>
      <c r="N336" s="970"/>
      <c r="O336" s="970"/>
      <c r="P336" s="970"/>
      <c r="Q336" s="1134"/>
      <c r="R336" s="1118"/>
      <c r="S336" s="1119"/>
      <c r="T336" s="1119"/>
      <c r="U336" s="1068">
        <v>336</v>
      </c>
      <c r="V336" s="476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9" t="str">
        <f>IF(H335="","",H335*C336)</f>
        <v/>
      </c>
      <c r="I337" s="979" t="str">
        <f>IF(I335="","",I335*D336)</f>
        <v/>
      </c>
      <c r="J337" s="979" t="str">
        <f>IF(J335="","",J335*E336)</f>
        <v/>
      </c>
      <c r="K337" s="979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6"/>
      <c r="T337" s="1036"/>
      <c r="U337" s="1068">
        <v>337</v>
      </c>
      <c r="V337" s="476"/>
    </row>
    <row r="338" spans="1:22" ht="15.75" customHeight="1">
      <c r="A338" s="1102" t="s">
        <v>250</v>
      </c>
      <c r="B338" s="1181"/>
      <c r="C338" s="1012" t="str">
        <f>IF(Data!BV337="","",Data!BV337)</f>
        <v/>
      </c>
      <c r="D338" s="1012" t="str">
        <f>IF(Data!BW337="","",Data!BW337)</f>
        <v/>
      </c>
      <c r="E338" s="1012" t="str">
        <f>IF(Data!BX337="","",Data!BX337)</f>
        <v/>
      </c>
      <c r="F338" s="1012" t="str">
        <f>IF(Data!BY337="","",Data!BY337)</f>
        <v/>
      </c>
      <c r="G338" s="1171"/>
      <c r="H338" s="299"/>
      <c r="I338" s="299"/>
      <c r="J338" s="299"/>
      <c r="K338" s="299"/>
      <c r="L338" s="1171"/>
      <c r="M338" s="970"/>
      <c r="N338" s="970"/>
      <c r="O338" s="970"/>
      <c r="P338" s="970"/>
      <c r="Q338" s="1134"/>
      <c r="R338" s="904"/>
      <c r="S338" s="1036"/>
      <c r="T338" s="1036"/>
      <c r="U338" s="1068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7"/>
      <c r="S339" s="1029"/>
      <c r="T339" s="1029"/>
      <c r="U339" s="1068">
        <v>339</v>
      </c>
      <c r="V339" s="476"/>
    </row>
    <row r="340" spans="1:22" s="1170" customFormat="1" ht="15.75" customHeight="1">
      <c r="A340" s="1164" t="str">
        <f>IF(Data!A339="","",Data!A339)</f>
        <v>Groundnuts (dry): no. local meas</v>
      </c>
      <c r="B340" s="1171"/>
      <c r="C340" s="1012">
        <f>IF(Data!BV339="","",Data!BV339)</f>
        <v>3</v>
      </c>
      <c r="D340" s="1012">
        <f>IF(Data!BW339="","",Data!BW339)</f>
        <v>4</v>
      </c>
      <c r="E340" s="1012">
        <f>IF(Data!BX339="","",Data!BX339)</f>
        <v>10</v>
      </c>
      <c r="F340" s="1012">
        <f>IF(Data!BY339="","",Data!BY339)</f>
        <v>12</v>
      </c>
      <c r="G340" s="1160"/>
      <c r="H340" s="970"/>
      <c r="I340" s="970"/>
      <c r="J340" s="970"/>
      <c r="K340" s="970"/>
      <c r="L340" s="1160"/>
      <c r="M340" s="1146"/>
      <c r="N340" s="1146"/>
      <c r="O340" s="1146"/>
      <c r="P340" s="1146"/>
      <c r="Q340" s="1168"/>
      <c r="R340" s="904"/>
      <c r="S340" s="1036"/>
      <c r="T340" s="1036"/>
      <c r="U340" s="1068">
        <v>340</v>
      </c>
      <c r="V340" s="1169"/>
    </row>
    <row r="341" spans="1:22" ht="15.75" customHeight="1">
      <c r="A341" s="948" t="s">
        <v>259</v>
      </c>
      <c r="B341" s="1180"/>
      <c r="C341" s="1012" t="str">
        <f>IF(Data!BV340="","",Data!BV340)</f>
        <v/>
      </c>
      <c r="D341" s="1012" t="str">
        <f>IF(Data!BW340="","",Data!BW340)</f>
        <v/>
      </c>
      <c r="E341" s="1012" t="str">
        <f>IF(Data!BX340="","",Data!BX340)</f>
        <v/>
      </c>
      <c r="F341" s="1012" t="str">
        <f>IF(Data!BY340="","",Data!BY340)</f>
        <v/>
      </c>
      <c r="G341" s="1160"/>
      <c r="H341" s="970"/>
      <c r="I341" s="970"/>
      <c r="J341" s="970"/>
      <c r="K341" s="970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8">
        <v>341</v>
      </c>
      <c r="V341" s="476"/>
    </row>
    <row r="342" spans="1:22" s="1174" customFormat="1" ht="15.75" customHeight="1">
      <c r="A342" s="948" t="s">
        <v>260</v>
      </c>
      <c r="B342" s="1181"/>
      <c r="C342" s="1012">
        <f>IF(Data!BV341="","",Data!BV341)</f>
        <v>25</v>
      </c>
      <c r="D342" s="1012">
        <f>IF(Data!BW341="","",Data!BW341)</f>
        <v>25</v>
      </c>
      <c r="E342" s="1012">
        <f>IF(Data!BX341="","",Data!BX341)</f>
        <v>25</v>
      </c>
      <c r="F342" s="1012">
        <f>IF(Data!BY341="","",Data!BY341)</f>
        <v>25</v>
      </c>
      <c r="G342" s="1160"/>
      <c r="H342" s="970"/>
      <c r="I342" s="970"/>
      <c r="J342" s="970"/>
      <c r="K342" s="970"/>
      <c r="L342" s="1160"/>
      <c r="M342" s="1146"/>
      <c r="N342" s="1146"/>
      <c r="O342" s="1146"/>
      <c r="P342" s="1146"/>
      <c r="Q342" s="1147"/>
      <c r="R342" s="904"/>
      <c r="S342" s="1036"/>
      <c r="T342" s="1036"/>
      <c r="U342" s="1068">
        <v>342</v>
      </c>
      <c r="V342" s="1173"/>
    </row>
    <row r="343" spans="1:22" ht="15.75" customHeight="1">
      <c r="A343" s="948" t="s">
        <v>261</v>
      </c>
      <c r="B343" s="1181"/>
      <c r="C343" s="1148">
        <f>IF(C340="","",C340*C342)</f>
        <v>75</v>
      </c>
      <c r="D343" s="1148">
        <f>IF(D340="","",D340*D342)</f>
        <v>100</v>
      </c>
      <c r="E343" s="1148">
        <f>IF(E340="","",E340*E342)</f>
        <v>250</v>
      </c>
      <c r="F343" s="1148">
        <f>IF(F340="","",F340*F342)</f>
        <v>300</v>
      </c>
      <c r="G343" s="1088"/>
      <c r="H343" s="970"/>
      <c r="I343" s="970"/>
      <c r="J343" s="970"/>
      <c r="K343" s="970"/>
      <c r="L343" s="1088"/>
      <c r="M343" s="970"/>
      <c r="N343" s="970"/>
      <c r="O343" s="970"/>
      <c r="P343" s="970"/>
      <c r="Q343" s="1134"/>
      <c r="R343" s="904"/>
      <c r="S343" s="1036"/>
      <c r="T343" s="1036"/>
      <c r="U343" s="1068">
        <v>343</v>
      </c>
      <c r="V343" s="476"/>
    </row>
    <row r="344" spans="1:22" ht="15.75" customHeight="1">
      <c r="A344" s="948" t="str">
        <f>$Q$1 &amp; " per kg"</f>
        <v>kcal per kg</v>
      </c>
      <c r="B344" s="1171"/>
      <c r="C344" s="1012">
        <f>IF(Data!BV343="","",Data!BV343)</f>
        <v>5790</v>
      </c>
      <c r="D344" s="1012">
        <f>IF(Data!BW343="","",Data!BW343)</f>
        <v>5790</v>
      </c>
      <c r="E344" s="1012">
        <f>IF(Data!BX343="","",Data!BX343)</f>
        <v>5790</v>
      </c>
      <c r="F344" s="1012">
        <f>IF(Data!BY343="","",Data!BY343)</f>
        <v>5790</v>
      </c>
      <c r="G344" s="1088"/>
      <c r="H344" s="970"/>
      <c r="I344" s="970"/>
      <c r="J344" s="970"/>
      <c r="K344" s="970"/>
      <c r="L344" s="1088"/>
      <c r="M344" s="970"/>
      <c r="N344" s="970"/>
      <c r="O344" s="970"/>
      <c r="P344" s="970"/>
      <c r="Q344" s="1134"/>
      <c r="R344" s="904"/>
      <c r="S344" s="1036"/>
      <c r="T344" s="1036"/>
      <c r="U344" s="1068">
        <v>344</v>
      </c>
      <c r="V344" s="476"/>
    </row>
    <row r="345" spans="1:22" ht="15.75" customHeight="1">
      <c r="A345" s="1101" t="s">
        <v>249</v>
      </c>
      <c r="B345" s="1180"/>
      <c r="C345" s="1012">
        <f>IF(Data!BV344="","",Data!BV344)</f>
        <v>0</v>
      </c>
      <c r="D345" s="1012">
        <f>IF(Data!BW344="","",Data!BW344)</f>
        <v>0</v>
      </c>
      <c r="E345" s="1012">
        <f>IF(Data!BX344="","",Data!BX344)</f>
        <v>50</v>
      </c>
      <c r="F345" s="1012">
        <f>IF(Data!BY344="","",Data!BY344)</f>
        <v>150</v>
      </c>
      <c r="G345" s="1105"/>
      <c r="H345" s="975" t="str">
        <f>IF(SUM(C345)&gt;0,(C343-H348-SUM(C348)*(H348=""))*'Exp factors'!C$23,"")</f>
        <v/>
      </c>
      <c r="I345" s="975" t="str">
        <f>IF(SUM(D345)&gt;0,(D343-I348-SUM(D348)*(I348=""))*'Exp factors'!D$23,"")</f>
        <v/>
      </c>
      <c r="J345" s="975">
        <f>IF(SUM(E345)&gt;0,(E343-J348-SUM(E348)*(J348=""))*'Exp factors'!E$23,"")</f>
        <v>0</v>
      </c>
      <c r="K345" s="975">
        <f>IF(SUM(F345)&gt;0,(F343-K348-SUM(F348)*(K348=""))*'Exp factors'!F$23,"")</f>
        <v>0</v>
      </c>
      <c r="L345" s="1105"/>
      <c r="M345" s="970"/>
      <c r="N345" s="970"/>
      <c r="O345" s="970"/>
      <c r="P345" s="970"/>
      <c r="Q345" s="1134"/>
      <c r="R345" s="904"/>
      <c r="S345" s="1036"/>
      <c r="T345" s="1036"/>
      <c r="U345" s="1068">
        <v>345</v>
      </c>
      <c r="V345" s="476"/>
    </row>
    <row r="346" spans="1:22" ht="15.75" customHeight="1">
      <c r="A346" s="1102" t="s">
        <v>181</v>
      </c>
      <c r="B346" s="1108"/>
      <c r="C346" s="1012">
        <f>IF(Data!BV345="","",Data!BV345)</f>
        <v>0</v>
      </c>
      <c r="D346" s="1012">
        <f>IF(Data!BW345="","",Data!BW345)</f>
        <v>0</v>
      </c>
      <c r="E346" s="1012">
        <f>IF(Data!BX345="","",Data!BX345)</f>
        <v>4</v>
      </c>
      <c r="F346" s="1012">
        <f>IF(Data!BY345="","",Data!BY345)</f>
        <v>4</v>
      </c>
      <c r="G346" s="1108"/>
      <c r="H346" s="970"/>
      <c r="I346" s="970"/>
      <c r="J346" s="970"/>
      <c r="K346" s="970"/>
      <c r="L346" s="1108"/>
      <c r="M346" s="970"/>
      <c r="N346" s="970"/>
      <c r="O346" s="970"/>
      <c r="P346" s="970"/>
      <c r="Q346" s="1134"/>
      <c r="R346" s="1118"/>
      <c r="S346" s="1119"/>
      <c r="T346" s="1119"/>
      <c r="U346" s="1068">
        <v>346</v>
      </c>
      <c r="V346" s="476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200</v>
      </c>
      <c r="F347" s="1125">
        <f>IF(SUM(F345)=0,"",F345*F346)</f>
        <v>600</v>
      </c>
      <c r="G347" s="1108"/>
      <c r="H347" s="979" t="str">
        <f>IF(H345="","",H345*C346)</f>
        <v/>
      </c>
      <c r="I347" s="979" t="str">
        <f>IF(I345="","",I345*D346)</f>
        <v/>
      </c>
      <c r="J347" s="979">
        <f>IF(J345="","",J345*E346)</f>
        <v>0</v>
      </c>
      <c r="K347" s="979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-200</v>
      </c>
      <c r="P347" s="1125">
        <f>IF(K347="","",SUM(K347)-SUM(F347))</f>
        <v>-600</v>
      </c>
      <c r="Q347" s="1134"/>
      <c r="R347" s="904"/>
      <c r="S347" s="1036"/>
      <c r="T347" s="1036"/>
      <c r="U347" s="1068">
        <v>347</v>
      </c>
      <c r="V347" s="476"/>
    </row>
    <row r="348" spans="1:22" ht="15.75" customHeight="1">
      <c r="A348" s="1102" t="s">
        <v>250</v>
      </c>
      <c r="B348" s="1105"/>
      <c r="C348" s="1012">
        <f>IF(Data!BV347="","",Data!BV347)</f>
        <v>0</v>
      </c>
      <c r="D348" s="1012">
        <f>IF(Data!BW347="","",Data!BW347)</f>
        <v>0</v>
      </c>
      <c r="E348" s="1012">
        <f>IF(Data!BX347="","",Data!BX347)</f>
        <v>100</v>
      </c>
      <c r="F348" s="1012">
        <f>IF(Data!BY347="","",Data!BY347)</f>
        <v>50</v>
      </c>
      <c r="G348" s="1108"/>
      <c r="H348" s="299"/>
      <c r="I348" s="299"/>
      <c r="J348" s="299"/>
      <c r="K348" s="299"/>
      <c r="L348" s="1108"/>
      <c r="M348" s="970"/>
      <c r="N348" s="970"/>
      <c r="O348" s="970"/>
      <c r="P348" s="970"/>
      <c r="Q348" s="1134"/>
      <c r="R348" s="904"/>
      <c r="S348" s="1036"/>
      <c r="T348" s="1036"/>
      <c r="U348" s="1068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8.0933743360357843E-2</v>
      </c>
      <c r="D349" s="1152">
        <f>IF(D343="","",(D343-SUM(D345)-SUM(D348))*D344/D$46/365/$P$1)</f>
        <v>8.3931289410741461E-2</v>
      </c>
      <c r="E349" s="1152">
        <f>IF(E343="","",(E343-SUM(E345)-SUM(E348))*E344/E$46/365/$P$1)</f>
        <v>7.5538160469667326E-2</v>
      </c>
      <c r="F349" s="1152">
        <f>IF(F343="","",(F343-SUM(F345)-SUM(F348))*F344/F$46/365/$P$1)</f>
        <v>7.5538160469667326E-2</v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>
        <f>IF(J345="","",(E343-J345-J348-SUM(E348)*(J348=""))*E344/J$46/365/$P$1)</f>
        <v>0.11330724070450097</v>
      </c>
      <c r="K349" s="770">
        <f>IF(K345="","",(F343-K345-K348-SUM(F348)*(K348=""))*F344/K$46/365/$P$1)</f>
        <v>0.18884540117416829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3.7769080234833649E-2</v>
      </c>
      <c r="P349" s="1153">
        <f>IF(K349="","",SUM(K349)-SUM(F349))</f>
        <v>0.11330724070450096</v>
      </c>
      <c r="Q349" s="1134"/>
      <c r="R349" s="1067"/>
      <c r="S349" s="1029"/>
      <c r="T349" s="1029"/>
      <c r="U349" s="1068">
        <v>349</v>
      </c>
      <c r="V349" s="476"/>
    </row>
    <row r="350" spans="1:22" s="1170" customFormat="1" ht="15.75" customHeight="1">
      <c r="A350" s="1164" t="str">
        <f>IF(Data!A349="","",Data!A349)</f>
        <v>Roundnuts (bambara): no. local meas</v>
      </c>
      <c r="B350" s="1105"/>
      <c r="C350" s="1012" t="str">
        <f>IF(Data!BV349="","",Data!BV349)</f>
        <v/>
      </c>
      <c r="D350" s="1012" t="str">
        <f>IF(Data!BW349="","",Data!BW349)</f>
        <v/>
      </c>
      <c r="E350" s="1012" t="str">
        <f>IF(Data!BX349="","",Data!BX349)</f>
        <v/>
      </c>
      <c r="F350" s="1012" t="str">
        <f>IF(Data!BY349="","",Data!BY349)</f>
        <v/>
      </c>
      <c r="G350" s="1160"/>
      <c r="H350" s="970"/>
      <c r="I350" s="970"/>
      <c r="J350" s="970"/>
      <c r="K350" s="970"/>
      <c r="L350" s="1160"/>
      <c r="M350" s="1146"/>
      <c r="N350" s="1146"/>
      <c r="O350" s="1146"/>
      <c r="P350" s="1146"/>
      <c r="Q350" s="1168"/>
      <c r="R350" s="904"/>
      <c r="S350" s="1036"/>
      <c r="T350" s="1036"/>
      <c r="U350" s="1068">
        <v>350</v>
      </c>
      <c r="V350" s="1169"/>
    </row>
    <row r="351" spans="1:22" ht="15.75" customHeight="1">
      <c r="A351" s="948" t="s">
        <v>259</v>
      </c>
      <c r="B351" s="1127"/>
      <c r="C351" s="1012" t="str">
        <f>IF(Data!BV350="","",Data!BV350)</f>
        <v/>
      </c>
      <c r="D351" s="1012" t="str">
        <f>IF(Data!BW350="","",Data!BW350)</f>
        <v/>
      </c>
      <c r="E351" s="1012" t="str">
        <f>IF(Data!BX350="","",Data!BX350)</f>
        <v/>
      </c>
      <c r="F351" s="1012" t="str">
        <f>IF(Data!BY350="","",Data!BY350)</f>
        <v/>
      </c>
      <c r="G351" s="1160"/>
      <c r="H351" s="970"/>
      <c r="I351" s="970"/>
      <c r="J351" s="970"/>
      <c r="K351" s="970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8">
        <v>351</v>
      </c>
      <c r="V351" s="476"/>
    </row>
    <row r="352" spans="1:22" s="1174" customFormat="1" ht="15.75" customHeight="1">
      <c r="A352" s="948" t="s">
        <v>260</v>
      </c>
      <c r="B352" s="1108"/>
      <c r="C352" s="1012" t="str">
        <f>IF(Data!BV351="","",Data!BV351)</f>
        <v/>
      </c>
      <c r="D352" s="1012" t="str">
        <f>IF(Data!BW351="","",Data!BW351)</f>
        <v/>
      </c>
      <c r="E352" s="1012" t="str">
        <f>IF(Data!BX351="","",Data!BX351)</f>
        <v/>
      </c>
      <c r="F352" s="1012" t="str">
        <f>IF(Data!BY351="","",Data!BY351)</f>
        <v/>
      </c>
      <c r="G352" s="1160"/>
      <c r="H352" s="970"/>
      <c r="I352" s="970"/>
      <c r="J352" s="970"/>
      <c r="K352" s="970"/>
      <c r="L352" s="1160"/>
      <c r="M352" s="1146"/>
      <c r="N352" s="1146"/>
      <c r="O352" s="1146"/>
      <c r="P352" s="1146"/>
      <c r="Q352" s="1147"/>
      <c r="R352" s="904"/>
      <c r="S352" s="1036"/>
      <c r="T352" s="1036"/>
      <c r="U352" s="1068">
        <v>352</v>
      </c>
      <c r="V352" s="1173"/>
    </row>
    <row r="353" spans="1:22" ht="15.75" customHeight="1">
      <c r="A353" s="948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8"/>
      <c r="H353" s="970"/>
      <c r="I353" s="970"/>
      <c r="J353" s="970"/>
      <c r="K353" s="970"/>
      <c r="L353" s="1088"/>
      <c r="M353" s="970"/>
      <c r="N353" s="970"/>
      <c r="O353" s="970"/>
      <c r="P353" s="970"/>
      <c r="Q353" s="1134"/>
      <c r="R353" s="904"/>
      <c r="S353" s="1036"/>
      <c r="T353" s="1036"/>
      <c r="U353" s="1068">
        <v>353</v>
      </c>
      <c r="V353" s="476"/>
    </row>
    <row r="354" spans="1:22" ht="15.75" customHeight="1">
      <c r="A354" s="948" t="str">
        <f>$Q$1 &amp; " per kg"</f>
        <v>kcal per kg</v>
      </c>
      <c r="B354" s="1105"/>
      <c r="C354" s="1012">
        <f>IF(Data!BV353="","",Data!BV353)</f>
        <v>3670</v>
      </c>
      <c r="D354" s="1012">
        <f>IF(Data!BW353="","",Data!BW353)</f>
        <v>3670</v>
      </c>
      <c r="E354" s="1012">
        <f>IF(Data!BX353="","",Data!BX353)</f>
        <v>3670</v>
      </c>
      <c r="F354" s="1012">
        <f>IF(Data!BY353="","",Data!BY353)</f>
        <v>3670</v>
      </c>
      <c r="G354" s="1088"/>
      <c r="H354" s="970"/>
      <c r="I354" s="970"/>
      <c r="J354" s="970"/>
      <c r="K354" s="970"/>
      <c r="L354" s="1088"/>
      <c r="M354" s="970"/>
      <c r="N354" s="970"/>
      <c r="O354" s="970"/>
      <c r="P354" s="970"/>
      <c r="Q354" s="1134"/>
      <c r="R354" s="904"/>
      <c r="S354" s="1036"/>
      <c r="T354" s="1036"/>
      <c r="U354" s="1068">
        <v>354</v>
      </c>
      <c r="V354" s="476"/>
    </row>
    <row r="355" spans="1:22" ht="15.75" customHeight="1">
      <c r="A355" s="1101" t="s">
        <v>249</v>
      </c>
      <c r="B355" s="1105"/>
      <c r="C355" s="1012" t="str">
        <f>IF(Data!BV354="","",Data!BV354)</f>
        <v/>
      </c>
      <c r="D355" s="1012" t="str">
        <f>IF(Data!BW354="","",Data!BW354)</f>
        <v/>
      </c>
      <c r="E355" s="1012" t="str">
        <f>IF(Data!BX354="","",Data!BX354)</f>
        <v/>
      </c>
      <c r="F355" s="1012" t="str">
        <f>IF(Data!BY354="","",Data!BY354)</f>
        <v/>
      </c>
      <c r="G355" s="1105"/>
      <c r="H355" s="975" t="str">
        <f>IF(SUM(C355)&gt;0,(C353-H358-SUM(C358)*(H358=""))*'Exp factors'!C$23,"")</f>
        <v/>
      </c>
      <c r="I355" s="975" t="str">
        <f>IF(SUM(D355)&gt;0,(D353-I358-SUM(D358)*(I358=""))*'Exp factors'!D$23,"")</f>
        <v/>
      </c>
      <c r="J355" s="975" t="str">
        <f>IF(SUM(E355)&gt;0,(E353-J358-SUM(E358)*(J358=""))*'Exp factors'!E$23,"")</f>
        <v/>
      </c>
      <c r="K355" s="975" t="str">
        <f>IF(SUM(F355)&gt;0,(F353-K358-SUM(F358)*(K358=""))*'Exp factors'!F$23,"")</f>
        <v/>
      </c>
      <c r="L355" s="1105"/>
      <c r="M355" s="970"/>
      <c r="N355" s="970"/>
      <c r="O355" s="970"/>
      <c r="P355" s="970"/>
      <c r="Q355" s="1134"/>
      <c r="R355" s="904"/>
      <c r="S355" s="1036"/>
      <c r="T355" s="1036"/>
      <c r="U355" s="1068">
        <v>355</v>
      </c>
      <c r="V355" s="476"/>
    </row>
    <row r="356" spans="1:22" ht="15.75" customHeight="1">
      <c r="A356" s="1102" t="s">
        <v>181</v>
      </c>
      <c r="B356" s="1105"/>
      <c r="C356" s="1012" t="str">
        <f>IF(Data!BV355="","",Data!BV355)</f>
        <v/>
      </c>
      <c r="D356" s="1012" t="str">
        <f>IF(Data!BW355="","",Data!BW355)</f>
        <v/>
      </c>
      <c r="E356" s="1012" t="str">
        <f>IF(Data!BX355="","",Data!BX355)</f>
        <v/>
      </c>
      <c r="F356" s="1012" t="str">
        <f>IF(Data!BY355="","",Data!BY355)</f>
        <v/>
      </c>
      <c r="G356" s="1108"/>
      <c r="H356" s="970"/>
      <c r="I356" s="970"/>
      <c r="J356" s="970"/>
      <c r="K356" s="970"/>
      <c r="L356" s="1108"/>
      <c r="M356" s="970"/>
      <c r="N356" s="970"/>
      <c r="O356" s="970"/>
      <c r="P356" s="970"/>
      <c r="Q356" s="1134"/>
      <c r="R356" s="1118"/>
      <c r="S356" s="1119"/>
      <c r="T356" s="1119"/>
      <c r="U356" s="1068">
        <v>356</v>
      </c>
      <c r="V356" s="476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9" t="str">
        <f>IF(H355="","",H355*C356)</f>
        <v/>
      </c>
      <c r="I357" s="979" t="str">
        <f>IF(I355="","",I355*D356)</f>
        <v/>
      </c>
      <c r="J357" s="979" t="str">
        <f>IF(J355="","",J355*E356)</f>
        <v/>
      </c>
      <c r="K357" s="979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6"/>
      <c r="T357" s="1036"/>
      <c r="U357" s="1068">
        <v>357</v>
      </c>
      <c r="V357" s="476"/>
    </row>
    <row r="358" spans="1:22" ht="15.75" customHeight="1">
      <c r="A358" s="1102" t="s">
        <v>250</v>
      </c>
      <c r="B358" s="1105"/>
      <c r="C358" s="1012" t="str">
        <f>IF(Data!BV357="","",Data!BV357)</f>
        <v/>
      </c>
      <c r="D358" s="1012" t="str">
        <f>IF(Data!BW357="","",Data!BW357)</f>
        <v/>
      </c>
      <c r="E358" s="1012" t="str">
        <f>IF(Data!BX357="","",Data!BX357)</f>
        <v/>
      </c>
      <c r="F358" s="1012" t="str">
        <f>IF(Data!BY357="","",Data!BY357)</f>
        <v/>
      </c>
      <c r="G358" s="1108"/>
      <c r="H358" s="299"/>
      <c r="I358" s="299"/>
      <c r="J358" s="299"/>
      <c r="K358" s="299"/>
      <c r="L358" s="1108"/>
      <c r="M358" s="970"/>
      <c r="N358" s="970"/>
      <c r="O358" s="970"/>
      <c r="P358" s="970"/>
      <c r="Q358" s="1134"/>
      <c r="R358" s="904"/>
      <c r="S358" s="1036"/>
      <c r="T358" s="1036"/>
      <c r="U358" s="1068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7"/>
      <c r="S359" s="1029"/>
      <c r="T359" s="1029"/>
      <c r="U359" s="1068">
        <v>359</v>
      </c>
      <c r="V359" s="476"/>
    </row>
    <row r="360" spans="1:22" s="1174" customFormat="1" ht="15.75" customHeight="1">
      <c r="A360" s="1164" t="str">
        <f>IF(Data!A359="","",Data!A359)</f>
        <v>Sweet Potatoes: local merasure</v>
      </c>
      <c r="B360" s="1105"/>
      <c r="C360" s="1012" t="str">
        <f>IF(Data!BV359="","",Data!BV359)</f>
        <v/>
      </c>
      <c r="D360" s="1012" t="str">
        <f>IF(Data!BW359="","",Data!BW359)</f>
        <v/>
      </c>
      <c r="E360" s="1012" t="str">
        <f>IF(Data!BX359="","",Data!BX359)</f>
        <v/>
      </c>
      <c r="F360" s="1012" t="str">
        <f>IF(Data!BY359="","",Data!BY359)</f>
        <v/>
      </c>
      <c r="G360" s="1105"/>
      <c r="H360" s="970"/>
      <c r="I360" s="970"/>
      <c r="J360" s="970"/>
      <c r="K360" s="970"/>
      <c r="L360" s="1105"/>
      <c r="M360" s="970"/>
      <c r="N360" s="970"/>
      <c r="O360" s="970"/>
      <c r="P360" s="970"/>
      <c r="Q360" s="1134"/>
      <c r="R360" s="865"/>
      <c r="S360" s="865"/>
      <c r="T360" s="865"/>
      <c r="U360" s="1068">
        <v>360</v>
      </c>
      <c r="V360" s="1173"/>
    </row>
    <row r="361" spans="1:22" s="1174" customFormat="1" ht="15.75" customHeight="1">
      <c r="A361" s="1182" t="s">
        <v>268</v>
      </c>
      <c r="B361" s="1105"/>
      <c r="C361" s="1012">
        <f>IF(Data!BV360="","",Data!BV360)</f>
        <v>6</v>
      </c>
      <c r="D361" s="1012">
        <f>IF(Data!BW360="","",Data!BW360)</f>
        <v>10</v>
      </c>
      <c r="E361" s="1012">
        <f>IF(Data!BX360="","",Data!BX360)</f>
        <v>16</v>
      </c>
      <c r="F361" s="1012">
        <f>IF(Data!BY360="","",Data!BY360)</f>
        <v>14</v>
      </c>
      <c r="G361" s="1160"/>
      <c r="H361" s="970"/>
      <c r="I361" s="970"/>
      <c r="J361" s="970"/>
      <c r="K361" s="970"/>
      <c r="L361" s="1160"/>
      <c r="M361" s="1146"/>
      <c r="N361" s="1146"/>
      <c r="O361" s="1146"/>
      <c r="P361" s="1146"/>
      <c r="Q361" s="1134"/>
      <c r="R361" s="904"/>
      <c r="S361" s="1036"/>
      <c r="T361" s="1036"/>
      <c r="U361" s="1068">
        <v>361</v>
      </c>
      <c r="V361" s="1173"/>
    </row>
    <row r="362" spans="1:22" ht="15.75" customHeight="1">
      <c r="A362" s="1101" t="s">
        <v>259</v>
      </c>
      <c r="B362" s="1105"/>
      <c r="C362" s="1012" t="str">
        <f>IF(Data!BV361="","",Data!BV361)</f>
        <v/>
      </c>
      <c r="D362" s="1012" t="str">
        <f>IF(Data!BW361="","",Data!BW361)</f>
        <v/>
      </c>
      <c r="E362" s="1012" t="str">
        <f>IF(Data!BX361="","",Data!BX361)</f>
        <v/>
      </c>
      <c r="F362" s="1012" t="str">
        <f>IF(Data!BY361="","",Data!BY361)</f>
        <v/>
      </c>
      <c r="G362" s="1160"/>
      <c r="H362" s="970"/>
      <c r="I362" s="970"/>
      <c r="J362" s="970"/>
      <c r="K362" s="970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8">
        <v>362</v>
      </c>
      <c r="V362" s="476"/>
    </row>
    <row r="363" spans="1:22" ht="15.75" customHeight="1">
      <c r="A363" s="948" t="s">
        <v>260</v>
      </c>
      <c r="B363" s="1127"/>
      <c r="C363" s="1012">
        <f>IF(Data!BV362="","",Data!BV362)</f>
        <v>40</v>
      </c>
      <c r="D363" s="1012">
        <f>IF(Data!BW362="","",Data!BW362)</f>
        <v>40</v>
      </c>
      <c r="E363" s="1012">
        <f>IF(Data!BX362="","",Data!BX362)</f>
        <v>40</v>
      </c>
      <c r="F363" s="1012">
        <f>IF(Data!BY362="","",Data!BY362)</f>
        <v>40</v>
      </c>
      <c r="G363" s="1160"/>
      <c r="H363" s="970"/>
      <c r="I363" s="970"/>
      <c r="J363" s="970"/>
      <c r="K363" s="970"/>
      <c r="L363" s="1160"/>
      <c r="M363" s="1146"/>
      <c r="N363" s="1146"/>
      <c r="O363" s="1146"/>
      <c r="P363" s="1146"/>
      <c r="Q363" s="1134"/>
      <c r="R363" s="904"/>
      <c r="S363" s="1036"/>
      <c r="T363" s="1036"/>
      <c r="U363" s="1068">
        <v>363</v>
      </c>
      <c r="V363" s="476"/>
    </row>
    <row r="364" spans="1:22" ht="15.75" customHeight="1">
      <c r="A364" s="948" t="s">
        <v>261</v>
      </c>
      <c r="B364" s="1108"/>
      <c r="C364" s="1148">
        <f>IF(C361="","",C361*C363)</f>
        <v>240</v>
      </c>
      <c r="D364" s="1148">
        <f>IF(D361="","",D361*D363)</f>
        <v>400</v>
      </c>
      <c r="E364" s="1148">
        <f>IF(E361="","",E361*E363)</f>
        <v>640</v>
      </c>
      <c r="F364" s="1148">
        <f>IF(F361="","",F361*F363)</f>
        <v>560</v>
      </c>
      <c r="G364" s="1088"/>
      <c r="H364" s="970"/>
      <c r="I364" s="970"/>
      <c r="J364" s="970"/>
      <c r="K364" s="970"/>
      <c r="L364" s="1088"/>
      <c r="M364" s="970"/>
      <c r="N364" s="970"/>
      <c r="O364" s="970"/>
      <c r="P364" s="970"/>
      <c r="Q364" s="1134"/>
      <c r="R364" s="904"/>
      <c r="S364" s="1036"/>
      <c r="T364" s="1036"/>
      <c r="U364" s="1068">
        <v>364</v>
      </c>
      <c r="V364" s="476"/>
    </row>
    <row r="365" spans="1:22" ht="15.75" customHeight="1">
      <c r="A365" s="948" t="str">
        <f>$Q$1 &amp; " per kg"</f>
        <v>kcal per kg</v>
      </c>
      <c r="B365" s="1105"/>
      <c r="C365" s="1012">
        <f>IF(Data!BV364="","",Data!BV364)</f>
        <v>1140</v>
      </c>
      <c r="D365" s="1012">
        <f>IF(Data!BW364="","",Data!BW364)</f>
        <v>1140</v>
      </c>
      <c r="E365" s="1012">
        <f>IF(Data!BX364="","",Data!BX364)</f>
        <v>1140</v>
      </c>
      <c r="F365" s="1012">
        <f>IF(Data!BY364="","",Data!BY364)</f>
        <v>1140</v>
      </c>
      <c r="G365" s="1088"/>
      <c r="H365" s="970"/>
      <c r="I365" s="970"/>
      <c r="J365" s="970"/>
      <c r="K365" s="970"/>
      <c r="L365" s="1088"/>
      <c r="M365" s="970"/>
      <c r="N365" s="970"/>
      <c r="O365" s="970"/>
      <c r="P365" s="970"/>
      <c r="Q365" s="1134"/>
      <c r="R365" s="904"/>
      <c r="S365" s="1036"/>
      <c r="T365" s="1036"/>
      <c r="U365" s="1068">
        <v>365</v>
      </c>
      <c r="V365" s="476"/>
    </row>
    <row r="366" spans="1:22" ht="15.75" customHeight="1">
      <c r="A366" s="1101" t="s">
        <v>249</v>
      </c>
      <c r="B366" s="1180"/>
      <c r="C366" s="1012">
        <f>IF(Data!BV365="","",Data!BV365)</f>
        <v>0</v>
      </c>
      <c r="D366" s="1012">
        <f>IF(Data!BW365="","",Data!BW365)</f>
        <v>0</v>
      </c>
      <c r="E366" s="1012">
        <f>IF(Data!BX365="","",Data!BX365)</f>
        <v>100</v>
      </c>
      <c r="F366" s="1012">
        <f>IF(Data!BY365="","",Data!BY365)</f>
        <v>170</v>
      </c>
      <c r="G366" s="1105"/>
      <c r="H366" s="975" t="str">
        <f>IF(SUM(C366)&gt;0,(C364-H369-SUM(C369)*(H369=""))*'Exp factors'!C$23,"")</f>
        <v/>
      </c>
      <c r="I366" s="975" t="str">
        <f>IF(SUM(D366)&gt;0,(D364-I369-SUM(D369)*(I369=""))*'Exp factors'!D$23,"")</f>
        <v/>
      </c>
      <c r="J366" s="975">
        <f>IF(SUM(E366)&gt;0,(E364-J369-SUM(E369)*(J369=""))*'Exp factors'!E$23,"")</f>
        <v>0</v>
      </c>
      <c r="K366" s="975">
        <f>IF(SUM(F366)&gt;0,(F364-K369-SUM(F369)*(K369=""))*'Exp factors'!F$23,"")</f>
        <v>0</v>
      </c>
      <c r="L366" s="1105"/>
      <c r="M366" s="970"/>
      <c r="N366" s="970"/>
      <c r="O366" s="970"/>
      <c r="P366" s="970"/>
      <c r="Q366" s="1134"/>
      <c r="R366" s="904"/>
      <c r="S366" s="1036"/>
      <c r="T366" s="1036"/>
      <c r="U366" s="1068">
        <v>366</v>
      </c>
      <c r="V366" s="476"/>
    </row>
    <row r="367" spans="1:22" ht="15.75" customHeight="1">
      <c r="A367" s="1102" t="s">
        <v>181</v>
      </c>
      <c r="B367" s="1108"/>
      <c r="C367" s="1012">
        <f>IF(Data!BV366="","",Data!BV366)</f>
        <v>0</v>
      </c>
      <c r="D367" s="1012">
        <f>IF(Data!BW366="","",Data!BW366)</f>
        <v>0</v>
      </c>
      <c r="E367" s="1012">
        <f>IF(Data!BX366="","",Data!BX366)</f>
        <v>1</v>
      </c>
      <c r="F367" s="1012">
        <f>IF(Data!BY366="","",Data!BY366)</f>
        <v>1</v>
      </c>
      <c r="G367" s="1108"/>
      <c r="H367" s="970"/>
      <c r="I367" s="970"/>
      <c r="J367" s="970"/>
      <c r="K367" s="970"/>
      <c r="L367" s="1108"/>
      <c r="M367" s="970"/>
      <c r="N367" s="970"/>
      <c r="O367" s="970"/>
      <c r="P367" s="970"/>
      <c r="Q367" s="1134"/>
      <c r="R367" s="1118"/>
      <c r="S367" s="1119"/>
      <c r="T367" s="1119"/>
      <c r="U367" s="1068">
        <v>367</v>
      </c>
      <c r="V367" s="476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>
        <f>IF(SUM(E366)=0,"",E366*E367)</f>
        <v>100</v>
      </c>
      <c r="F368" s="1125">
        <f>IF(SUM(F366)=0,"",F366*F367)</f>
        <v>170</v>
      </c>
      <c r="G368" s="1108"/>
      <c r="H368" s="979" t="str">
        <f>IF(H366="","",H366*C367)</f>
        <v/>
      </c>
      <c r="I368" s="979" t="str">
        <f>IF(I366="","",I366*D367)</f>
        <v/>
      </c>
      <c r="J368" s="979">
        <f>IF(J366="","",J366*E367)</f>
        <v>0</v>
      </c>
      <c r="K368" s="979">
        <f>IF(K366="","",K366*F367)</f>
        <v>0</v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>
        <f>IF(J368="","",SUM(J368)-SUM(E368))</f>
        <v>-100</v>
      </c>
      <c r="P368" s="1125">
        <f>IF(K368="","",SUM(K368)-SUM(F368))</f>
        <v>-170</v>
      </c>
      <c r="Q368" s="1134"/>
      <c r="R368" s="904"/>
      <c r="S368" s="1036"/>
      <c r="T368" s="1036"/>
      <c r="U368" s="1068">
        <v>368</v>
      </c>
      <c r="V368" s="476"/>
    </row>
    <row r="369" spans="1:22" s="1174" customFormat="1" ht="15.75" customHeight="1">
      <c r="A369" s="1102" t="s">
        <v>250</v>
      </c>
      <c r="B369" s="1108"/>
      <c r="C369" s="1012">
        <f>IF(Data!BV368="","",Data!BV368)</f>
        <v>0</v>
      </c>
      <c r="D369" s="1012">
        <f>IF(Data!BW368="","",Data!BW368)</f>
        <v>0</v>
      </c>
      <c r="E369" s="1012">
        <f>IF(Data!BX368="","",Data!BX368)</f>
        <v>0</v>
      </c>
      <c r="F369" s="1012">
        <f>IF(Data!BY368="","",Data!BY368)</f>
        <v>0</v>
      </c>
      <c r="G369" s="1108"/>
      <c r="H369" s="299"/>
      <c r="I369" s="299"/>
      <c r="J369" s="299"/>
      <c r="K369" s="299"/>
      <c r="L369" s="1108"/>
      <c r="M369" s="970"/>
      <c r="N369" s="970"/>
      <c r="O369" s="970"/>
      <c r="P369" s="970"/>
      <c r="Q369" s="1134"/>
      <c r="R369" s="904"/>
      <c r="S369" s="1036"/>
      <c r="T369" s="1036"/>
      <c r="U369" s="1068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5.0992451775230638E-2</v>
      </c>
      <c r="D370" s="1152">
        <f>IF(D364="","",(D364-SUM(D366)-SUM(D369))*D365/D$46/365/$P$1)</f>
        <v>6.6101326375298974E-2</v>
      </c>
      <c r="E370" s="1152">
        <f>IF(E364="","",(E364-SUM(E366)-SUM(E369))*E365/E$46/365/$P$1)</f>
        <v>8.0313111545988261E-2</v>
      </c>
      <c r="F370" s="1152">
        <f>IF(F364="","",(F364-SUM(F366)-SUM(F369))*F365/F$46/365/$P$1)</f>
        <v>5.8003913894324854E-2</v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>
        <f>IF(J366="","",(E364-J366-J369-SUM(E369)*(J369=""))*E365/J$46/365/$P$1)</f>
        <v>9.5185909980430528E-2</v>
      </c>
      <c r="K370" s="770">
        <f>IF(K366="","",(F364-K366-K369-SUM(F369)*(K369=""))*F365/K$46/365/$P$1)</f>
        <v>8.3287671232876712E-2</v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>
        <f>IF(J370="","",SUM(J370)-SUM(E370))</f>
        <v>1.4872798434442266E-2</v>
      </c>
      <c r="P370" s="1153">
        <f>IF(K370="","",SUM(K370)-SUM(F370))</f>
        <v>2.5283757338551857E-2</v>
      </c>
      <c r="Q370" s="1134"/>
      <c r="R370" s="1067"/>
      <c r="S370" s="1029"/>
      <c r="T370" s="1029"/>
      <c r="U370" s="1068">
        <v>370</v>
      </c>
      <c r="V370" s="1173"/>
    </row>
    <row r="371" spans="1:22" s="1174" customFormat="1" ht="15.75" customHeight="1">
      <c r="A371" s="1164" t="str">
        <f>IF(Data!A370="","",Data!A370)</f>
        <v>Other crop: Sunflower</v>
      </c>
      <c r="B371" s="1105"/>
      <c r="C371" s="1012" t="str">
        <f>IF(Data!BV370="","",Data!BV370)</f>
        <v/>
      </c>
      <c r="D371" s="1012" t="str">
        <f>IF(Data!BW370="","",Data!BW370)</f>
        <v/>
      </c>
      <c r="E371" s="1012" t="str">
        <f>IF(Data!BX370="","",Data!BX370)</f>
        <v/>
      </c>
      <c r="F371" s="1012" t="str">
        <f>IF(Data!BY370="","",Data!BY370)</f>
        <v/>
      </c>
      <c r="G371" s="1105"/>
      <c r="H371" s="970"/>
      <c r="I371" s="970"/>
      <c r="J371" s="970"/>
      <c r="K371" s="970"/>
      <c r="L371" s="1105"/>
      <c r="M371" s="970"/>
      <c r="N371" s="970"/>
      <c r="O371" s="970"/>
      <c r="P371" s="970"/>
      <c r="Q371" s="1134"/>
      <c r="R371" s="865"/>
      <c r="S371" s="865"/>
      <c r="T371" s="865"/>
      <c r="U371" s="1068">
        <v>371</v>
      </c>
      <c r="V371" s="1173"/>
    </row>
    <row r="372" spans="1:22" s="1174" customFormat="1" ht="15.75" customHeight="1">
      <c r="A372" s="1182" t="s">
        <v>268</v>
      </c>
      <c r="B372" s="1132"/>
      <c r="C372" s="1012" t="str">
        <f>IF(Data!BV371="","",Data!BV371)</f>
        <v/>
      </c>
      <c r="D372" s="1012" t="str">
        <f>IF(Data!BW371="","",Data!BW371)</f>
        <v/>
      </c>
      <c r="E372" s="1012">
        <f>IF(Data!BX371="","",Data!BX371)</f>
        <v>15</v>
      </c>
      <c r="F372" s="1012" t="str">
        <f>IF(Data!BY371="","",Data!BY371)</f>
        <v/>
      </c>
      <c r="G372" s="1160"/>
      <c r="H372" s="970"/>
      <c r="I372" s="970"/>
      <c r="J372" s="970"/>
      <c r="K372" s="970"/>
      <c r="L372" s="1160"/>
      <c r="M372" s="1146"/>
      <c r="N372" s="1146"/>
      <c r="O372" s="1146"/>
      <c r="P372" s="1146"/>
      <c r="Q372" s="1134"/>
      <c r="R372" s="904"/>
      <c r="S372" s="1036"/>
      <c r="T372" s="1036"/>
      <c r="U372" s="1068">
        <v>372</v>
      </c>
      <c r="V372" s="1173"/>
    </row>
    <row r="373" spans="1:22" ht="15.75" customHeight="1">
      <c r="A373" s="1101" t="s">
        <v>259</v>
      </c>
      <c r="B373" s="1132"/>
      <c r="C373" s="1012" t="str">
        <f>IF(Data!BV372="","",Data!BV372)</f>
        <v/>
      </c>
      <c r="D373" s="1012" t="str">
        <f>IF(Data!BW372="","",Data!BW372)</f>
        <v/>
      </c>
      <c r="E373" s="1012" t="str">
        <f>IF(Data!BX372="","",Data!BX372)</f>
        <v/>
      </c>
      <c r="F373" s="1012" t="str">
        <f>IF(Data!BY372="","",Data!BY372)</f>
        <v/>
      </c>
      <c r="G373" s="1160"/>
      <c r="H373" s="970"/>
      <c r="I373" s="970"/>
      <c r="J373" s="970"/>
      <c r="K373" s="970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8">
        <v>373</v>
      </c>
      <c r="V373" s="476"/>
    </row>
    <row r="374" spans="1:22" ht="15.75" customHeight="1">
      <c r="A374" s="948" t="s">
        <v>260</v>
      </c>
      <c r="B374" s="1117"/>
      <c r="C374" s="1012" t="str">
        <f>IF(Data!BV373="","",Data!BV373)</f>
        <v/>
      </c>
      <c r="D374" s="1012" t="str">
        <f>IF(Data!BW373="","",Data!BW373)</f>
        <v/>
      </c>
      <c r="E374" s="1012">
        <f>IF(Data!BX373="","",Data!BX373)</f>
        <v>50</v>
      </c>
      <c r="F374" s="1012" t="str">
        <f>IF(Data!BY373="","",Data!BY373)</f>
        <v/>
      </c>
      <c r="G374" s="1160"/>
      <c r="H374" s="970"/>
      <c r="I374" s="970"/>
      <c r="J374" s="970"/>
      <c r="K374" s="970"/>
      <c r="L374" s="1160"/>
      <c r="M374" s="1146"/>
      <c r="N374" s="1146"/>
      <c r="O374" s="1146"/>
      <c r="P374" s="1146"/>
      <c r="Q374" s="1134"/>
      <c r="R374" s="904"/>
      <c r="S374" s="1036"/>
      <c r="T374" s="1036"/>
      <c r="U374" s="1068">
        <v>374</v>
      </c>
      <c r="V374" s="476"/>
    </row>
    <row r="375" spans="1:22" ht="15.75" customHeight="1">
      <c r="A375" s="948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>
        <f>IF(E372="","",E372*E374)</f>
        <v>750</v>
      </c>
      <c r="F375" s="1148" t="str">
        <f>IF(F372="","",F372*F374)</f>
        <v/>
      </c>
      <c r="G375" s="1088"/>
      <c r="H375" s="970"/>
      <c r="I375" s="970"/>
      <c r="J375" s="970"/>
      <c r="K375" s="970"/>
      <c r="L375" s="1088"/>
      <c r="M375" s="970"/>
      <c r="N375" s="970"/>
      <c r="O375" s="970"/>
      <c r="P375" s="970"/>
      <c r="Q375" s="1134"/>
      <c r="R375" s="904"/>
      <c r="S375" s="1036"/>
      <c r="T375" s="1036"/>
      <c r="U375" s="1068">
        <v>375</v>
      </c>
      <c r="V375" s="476"/>
    </row>
    <row r="376" spans="1:22" ht="15.75" customHeight="1">
      <c r="A376" s="948" t="str">
        <f>$Q$1 &amp; " per kg"</f>
        <v>kcal per kg</v>
      </c>
      <c r="B376" s="1132"/>
      <c r="C376" s="1012">
        <f>IF(Data!BV375="","",Data!BV375)</f>
        <v>1090</v>
      </c>
      <c r="D376" s="1012">
        <f>IF(Data!BW375="","",Data!BW375)</f>
        <v>1090</v>
      </c>
      <c r="E376" s="1012">
        <f>IF(Data!BX375="","",Data!BX375)</f>
        <v>1090</v>
      </c>
      <c r="F376" s="1012">
        <f>IF(Data!BY375="","",Data!BY375)</f>
        <v>1090</v>
      </c>
      <c r="G376" s="1088"/>
      <c r="H376" s="970"/>
      <c r="I376" s="970"/>
      <c r="J376" s="970"/>
      <c r="K376" s="970"/>
      <c r="L376" s="1088"/>
      <c r="M376" s="970"/>
      <c r="N376" s="970"/>
      <c r="O376" s="970"/>
      <c r="P376" s="970"/>
      <c r="Q376" s="1134"/>
      <c r="R376" s="904"/>
      <c r="S376" s="1036"/>
      <c r="T376" s="1036"/>
      <c r="U376" s="1068">
        <v>376</v>
      </c>
      <c r="V376" s="476"/>
    </row>
    <row r="377" spans="1:22" ht="15.75" customHeight="1">
      <c r="A377" s="1101" t="s">
        <v>249</v>
      </c>
      <c r="B377" s="1132"/>
      <c r="C377" s="1012" t="str">
        <f>IF(Data!BV376="","",Data!BV376)</f>
        <v/>
      </c>
      <c r="D377" s="1012" t="str">
        <f>IF(Data!BW376="","",Data!BW376)</f>
        <v/>
      </c>
      <c r="E377" s="1012">
        <f>IF(Data!BX376="","",Data!BX376)</f>
        <v>650</v>
      </c>
      <c r="F377" s="1012" t="str">
        <f>IF(Data!BY376="","",Data!BY376)</f>
        <v/>
      </c>
      <c r="G377" s="1105"/>
      <c r="H377" s="975" t="str">
        <f>IF(SUM(C377)&gt;0,(C375-H380-SUM(C380)*(H380=""))*'Exp factors'!C$23,"")</f>
        <v/>
      </c>
      <c r="I377" s="975" t="str">
        <f>IF(SUM(D377)&gt;0,(D375-I380-SUM(D380)*(I380=""))*'Exp factors'!D$23,"")</f>
        <v/>
      </c>
      <c r="J377" s="975">
        <f>IF(SUM(E377)&gt;0,(E375-J380-SUM(E380)*(J380=""))*'Exp factors'!E$23,"")</f>
        <v>0</v>
      </c>
      <c r="K377" s="975" t="str">
        <f>IF(SUM(F377)&gt;0,(F375-K380-SUM(F380)*(K380=""))*'Exp factors'!F$23,"")</f>
        <v/>
      </c>
      <c r="L377" s="1105"/>
      <c r="M377" s="970"/>
      <c r="N377" s="970"/>
      <c r="O377" s="970"/>
      <c r="P377" s="970"/>
      <c r="Q377" s="1134"/>
      <c r="R377" s="904"/>
      <c r="S377" s="1036"/>
      <c r="T377" s="1036"/>
      <c r="U377" s="1068">
        <v>377</v>
      </c>
      <c r="V377" s="476"/>
    </row>
    <row r="378" spans="1:22" ht="15.75" customHeight="1">
      <c r="A378" s="1102" t="s">
        <v>181</v>
      </c>
      <c r="B378" s="1132"/>
      <c r="C378" s="1012" t="str">
        <f>IF(Data!BV377="","",Data!BV377)</f>
        <v/>
      </c>
      <c r="D378" s="1012" t="str">
        <f>IF(Data!BW377="","",Data!BW377)</f>
        <v/>
      </c>
      <c r="E378" s="1012">
        <f>IF(Data!BX377="","",Data!BX377)</f>
        <v>1</v>
      </c>
      <c r="F378" s="1012" t="str">
        <f>IF(Data!BY377="","",Data!BY377)</f>
        <v/>
      </c>
      <c r="G378" s="1108"/>
      <c r="H378" s="970"/>
      <c r="I378" s="970"/>
      <c r="J378" s="970"/>
      <c r="K378" s="970"/>
      <c r="L378" s="1108"/>
      <c r="M378" s="970"/>
      <c r="N378" s="970"/>
      <c r="O378" s="970"/>
      <c r="P378" s="970"/>
      <c r="Q378" s="1134"/>
      <c r="R378" s="1118"/>
      <c r="S378" s="1119"/>
      <c r="T378" s="1119"/>
      <c r="U378" s="1068">
        <v>378</v>
      </c>
      <c r="V378" s="476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>
        <f>IF(SUM(E377)=0,"",E377*E378)</f>
        <v>650</v>
      </c>
      <c r="F379" s="1125" t="str">
        <f>IF(SUM(F377)=0,"",F377*F378)</f>
        <v/>
      </c>
      <c r="G379" s="1108"/>
      <c r="H379" s="979" t="str">
        <f>IF(H377="","",H377*C378)</f>
        <v/>
      </c>
      <c r="I379" s="979" t="str">
        <f>IF(I377="","",I377*D378)</f>
        <v/>
      </c>
      <c r="J379" s="979">
        <f>IF(J377="","",J377*E378)</f>
        <v>0</v>
      </c>
      <c r="K379" s="979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>
        <f>IF(J379="","",SUM(J379)-SUM(E379))</f>
        <v>-650</v>
      </c>
      <c r="P379" s="1125" t="str">
        <f>IF(K379="","",SUM(K379)-SUM(F379))</f>
        <v/>
      </c>
      <c r="Q379" s="1134"/>
      <c r="R379" s="904"/>
      <c r="S379" s="1036"/>
      <c r="T379" s="1036"/>
      <c r="U379" s="1068">
        <v>379</v>
      </c>
      <c r="V379" s="476"/>
    </row>
    <row r="380" spans="1:22" s="1174" customFormat="1" ht="15.75" customHeight="1">
      <c r="A380" s="1102" t="s">
        <v>250</v>
      </c>
      <c r="B380" s="1132"/>
      <c r="C380" s="1012" t="str">
        <f>IF(Data!BV379="","",Data!BV379)</f>
        <v/>
      </c>
      <c r="D380" s="1012" t="str">
        <f>IF(Data!BW379="","",Data!BW379)</f>
        <v/>
      </c>
      <c r="E380" s="1012">
        <f>IF(Data!BX379="","",Data!BX379)</f>
        <v>0</v>
      </c>
      <c r="F380" s="1012" t="str">
        <f>IF(Data!BY379="","",Data!BY379)</f>
        <v/>
      </c>
      <c r="G380" s="1108"/>
      <c r="H380" s="299"/>
      <c r="I380" s="299"/>
      <c r="J380" s="299"/>
      <c r="K380" s="299"/>
      <c r="L380" s="1108"/>
      <c r="M380" s="970"/>
      <c r="N380" s="970"/>
      <c r="O380" s="970"/>
      <c r="P380" s="970"/>
      <c r="Q380" s="1134"/>
      <c r="R380" s="904"/>
      <c r="S380" s="1036"/>
      <c r="T380" s="1036"/>
      <c r="U380" s="1068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>
        <f>IF(E375="","",(E375-SUM(E377)-SUM(E380))*E376/E$46/365/$P$1)</f>
        <v>1.4220482713633398E-2</v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>
        <f>IF(J377="","",(E375-J377-J380-SUM(E380)*(J380=""))*E376/J$46/365/$P$1)</f>
        <v>0.10665362035225048</v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>
        <f>IF(J381="","",SUM(J381)-SUM(E381))</f>
        <v>9.2433137638617088E-2</v>
      </c>
      <c r="P381" s="1153" t="str">
        <f>IF(K381="","",SUM(K381)-SUM(F381))</f>
        <v/>
      </c>
      <c r="Q381" s="1134"/>
      <c r="R381" s="1067"/>
      <c r="S381" s="1029"/>
      <c r="T381" s="1029"/>
      <c r="U381" s="1068">
        <v>381</v>
      </c>
      <c r="V381" s="1173"/>
    </row>
    <row r="382" spans="1:22" s="1174" customFormat="1" ht="15.75" customHeight="1">
      <c r="A382" s="1164" t="str">
        <f>IF(Data!A381="","",Data!A381)</f>
        <v>Other crop: number</v>
      </c>
      <c r="B382" s="1105"/>
      <c r="C382" s="1012" t="str">
        <f>IF(Data!BV381="","",Data!BV381)</f>
        <v/>
      </c>
      <c r="D382" s="1012" t="str">
        <f>IF(Data!BW381="","",Data!BW381)</f>
        <v/>
      </c>
      <c r="E382" s="1012" t="str">
        <f>IF(Data!BX381="","",Data!BX381)</f>
        <v/>
      </c>
      <c r="F382" s="1012" t="str">
        <f>IF(Data!BY381="","",Data!BY381)</f>
        <v/>
      </c>
      <c r="G382" s="1160"/>
      <c r="H382" s="970"/>
      <c r="I382" s="970"/>
      <c r="J382" s="970"/>
      <c r="K382" s="970"/>
      <c r="L382" s="1160"/>
      <c r="M382" s="1146"/>
      <c r="N382" s="1146"/>
      <c r="O382" s="1146"/>
      <c r="P382" s="1146"/>
      <c r="Q382" s="1134"/>
      <c r="R382" s="904"/>
      <c r="S382" s="1036"/>
      <c r="T382" s="1036"/>
      <c r="U382" s="1068">
        <v>382</v>
      </c>
      <c r="V382" s="1173"/>
    </row>
    <row r="383" spans="1:22" ht="15.75" customHeight="1">
      <c r="A383" s="1101" t="s">
        <v>259</v>
      </c>
      <c r="B383" s="1127"/>
      <c r="C383" s="1012" t="str">
        <f>IF(Data!BV382="","",Data!BV382)</f>
        <v/>
      </c>
      <c r="D383" s="1012" t="str">
        <f>IF(Data!BW382="","",Data!BW382)</f>
        <v/>
      </c>
      <c r="E383" s="1012" t="str">
        <f>IF(Data!BX382="","",Data!BX382)</f>
        <v/>
      </c>
      <c r="F383" s="1012" t="str">
        <f>IF(Data!BY382="","",Data!BY382)</f>
        <v/>
      </c>
      <c r="G383" s="1160"/>
      <c r="H383" s="970"/>
      <c r="I383" s="970"/>
      <c r="J383" s="970"/>
      <c r="K383" s="970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8">
        <v>383</v>
      </c>
      <c r="V383" s="476"/>
    </row>
    <row r="384" spans="1:22" ht="15.75" customHeight="1">
      <c r="A384" s="948" t="s">
        <v>260</v>
      </c>
      <c r="B384" s="1105"/>
      <c r="C384" s="1012" t="str">
        <f>IF(Data!BV383="","",Data!BV383)</f>
        <v/>
      </c>
      <c r="D384" s="1012" t="str">
        <f>IF(Data!BW383="","",Data!BW383)</f>
        <v/>
      </c>
      <c r="E384" s="1012" t="str">
        <f>IF(Data!BX383="","",Data!BX383)</f>
        <v/>
      </c>
      <c r="F384" s="1012" t="str">
        <f>IF(Data!BY383="","",Data!BY383)</f>
        <v/>
      </c>
      <c r="G384" s="1160"/>
      <c r="H384" s="970"/>
      <c r="I384" s="970"/>
      <c r="J384" s="970"/>
      <c r="K384" s="970"/>
      <c r="L384" s="1160"/>
      <c r="M384" s="1146"/>
      <c r="N384" s="1146"/>
      <c r="O384" s="1146"/>
      <c r="P384" s="1146"/>
      <c r="Q384" s="1134"/>
      <c r="R384" s="904"/>
      <c r="S384" s="1036"/>
      <c r="T384" s="1036"/>
      <c r="U384" s="1068">
        <v>384</v>
      </c>
      <c r="V384" s="476"/>
    </row>
    <row r="385" spans="1:22" ht="15.75" customHeight="1">
      <c r="A385" s="948" t="s">
        <v>269</v>
      </c>
      <c r="B385" s="949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70"/>
      <c r="I385" s="970"/>
      <c r="J385" s="970"/>
      <c r="K385" s="970"/>
      <c r="L385" s="1117"/>
      <c r="M385" s="970"/>
      <c r="N385" s="970"/>
      <c r="O385" s="970"/>
      <c r="P385" s="970"/>
      <c r="Q385" s="1134"/>
      <c r="R385" s="904"/>
      <c r="S385" s="1036"/>
      <c r="T385" s="1036"/>
      <c r="U385" s="1068">
        <v>385</v>
      </c>
      <c r="V385" s="476"/>
    </row>
    <row r="386" spans="1:22" ht="15.75" customHeight="1">
      <c r="A386" s="948" t="str">
        <f>$Q$1 &amp; " per kg"</f>
        <v>kcal per kg</v>
      </c>
      <c r="B386" s="1132"/>
      <c r="C386" s="1012" t="str">
        <f>IF(Data!BV385="","",Data!BV385)</f>
        <v/>
      </c>
      <c r="D386" s="1012" t="str">
        <f>IF(Data!BW385="","",Data!BW385)</f>
        <v/>
      </c>
      <c r="E386" s="1012" t="str">
        <f>IF(Data!BX385="","",Data!BX385)</f>
        <v/>
      </c>
      <c r="F386" s="1012" t="str">
        <f>IF(Data!BY385="","",Data!BY385)</f>
        <v/>
      </c>
      <c r="G386" s="1117"/>
      <c r="H386" s="970"/>
      <c r="I386" s="970"/>
      <c r="J386" s="970"/>
      <c r="K386" s="970"/>
      <c r="L386" s="1117"/>
      <c r="M386" s="970"/>
      <c r="N386" s="970"/>
      <c r="O386" s="970"/>
      <c r="P386" s="970"/>
      <c r="Q386" s="1134"/>
      <c r="R386" s="904"/>
      <c r="S386" s="1036"/>
      <c r="T386" s="1036"/>
      <c r="U386" s="1068">
        <v>386</v>
      </c>
      <c r="V386" s="476"/>
    </row>
    <row r="387" spans="1:22" ht="15.75" customHeight="1">
      <c r="A387" s="1101" t="s">
        <v>249</v>
      </c>
      <c r="B387" s="1132"/>
      <c r="C387" s="1012" t="str">
        <f>IF(Data!BV386="","",Data!BV386)</f>
        <v/>
      </c>
      <c r="D387" s="1012" t="str">
        <f>IF(Data!BW386="","",Data!BW386)</f>
        <v/>
      </c>
      <c r="E387" s="1012" t="str">
        <f>IF(Data!BX386="","",Data!BX386)</f>
        <v/>
      </c>
      <c r="F387" s="1012" t="str">
        <f>IF(Data!BY386="","",Data!BY386)</f>
        <v/>
      </c>
      <c r="G387" s="1117"/>
      <c r="H387" s="299"/>
      <c r="I387" s="299"/>
      <c r="J387" s="299"/>
      <c r="K387" s="299"/>
      <c r="L387" s="1117"/>
      <c r="M387" s="970"/>
      <c r="N387" s="970"/>
      <c r="O387" s="970"/>
      <c r="P387" s="970"/>
      <c r="Q387" s="1134"/>
      <c r="R387" s="904"/>
      <c r="S387" s="1036"/>
      <c r="T387" s="1036"/>
      <c r="U387" s="1068">
        <v>387</v>
      </c>
      <c r="V387" s="476"/>
    </row>
    <row r="388" spans="1:22" ht="15.75" customHeight="1">
      <c r="A388" s="1102" t="s">
        <v>181</v>
      </c>
      <c r="B388" s="1132"/>
      <c r="C388" s="1012" t="str">
        <f>IF(Data!BV387="","",Data!BV387)</f>
        <v/>
      </c>
      <c r="D388" s="1012" t="str">
        <f>IF(Data!BW387="","",Data!BW387)</f>
        <v/>
      </c>
      <c r="E388" s="1012" t="str">
        <f>IF(Data!BX387="","",Data!BX387)</f>
        <v/>
      </c>
      <c r="F388" s="1012" t="str">
        <f>IF(Data!BY387="","",Data!BY387)</f>
        <v/>
      </c>
      <c r="G388" s="1117"/>
      <c r="H388" s="970"/>
      <c r="I388" s="970"/>
      <c r="J388" s="970"/>
      <c r="K388" s="970"/>
      <c r="L388" s="1117"/>
      <c r="M388" s="970"/>
      <c r="N388" s="970"/>
      <c r="O388" s="970"/>
      <c r="P388" s="970"/>
      <c r="Q388" s="1134"/>
      <c r="R388" s="1118"/>
      <c r="S388" s="1119"/>
      <c r="T388" s="1119"/>
      <c r="U388" s="1068">
        <v>388</v>
      </c>
      <c r="V388" s="476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9" t="str">
        <f>IF(H387="","",H387*C388)</f>
        <v/>
      </c>
      <c r="I389" s="979" t="str">
        <f>IF(I387="","",I387*D388)</f>
        <v/>
      </c>
      <c r="J389" s="979" t="str">
        <f>IF(J387="","",J387*E388)</f>
        <v/>
      </c>
      <c r="K389" s="979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6"/>
      <c r="T389" s="1036"/>
      <c r="U389" s="1068">
        <v>389</v>
      </c>
      <c r="V389" s="476"/>
    </row>
    <row r="390" spans="1:22" ht="15.75" customHeight="1">
      <c r="A390" s="1102" t="s">
        <v>250</v>
      </c>
      <c r="B390" s="1105"/>
      <c r="C390" s="1012" t="str">
        <f>IF(Data!BV389="","",Data!BV389)</f>
        <v/>
      </c>
      <c r="D390" s="1012" t="str">
        <f>IF(Data!BW389="","",Data!BW389)</f>
        <v/>
      </c>
      <c r="E390" s="1012" t="str">
        <f>IF(Data!BX389="","",Data!BX389)</f>
        <v/>
      </c>
      <c r="F390" s="1012" t="str">
        <f>IF(Data!BY389="","",Data!BY389)</f>
        <v/>
      </c>
      <c r="G390" s="1171"/>
      <c r="H390" s="299"/>
      <c r="I390" s="299"/>
      <c r="J390" s="299"/>
      <c r="K390" s="299"/>
      <c r="L390" s="1171"/>
      <c r="M390" s="970"/>
      <c r="N390" s="970"/>
      <c r="O390" s="970"/>
      <c r="P390" s="970"/>
      <c r="Q390" s="1134"/>
      <c r="R390" s="904"/>
      <c r="S390" s="1036"/>
      <c r="T390" s="1036"/>
      <c r="U390" s="1068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7"/>
      <c r="S391" s="1029"/>
      <c r="T391" s="1029"/>
      <c r="U391" s="1068">
        <v>391</v>
      </c>
      <c r="V391" s="476"/>
    </row>
    <row r="392" spans="1:22" s="1174" customFormat="1" ht="15.75" customHeight="1">
      <c r="A392" s="1164" t="str">
        <f>IF(Data!A391="","",Data!A391)</f>
        <v>Cotton kg sold</v>
      </c>
      <c r="B392" s="1132"/>
      <c r="C392" s="1012">
        <f>IF(Data!BV391="","",Data!BV391)</f>
        <v>300</v>
      </c>
      <c r="D392" s="1012">
        <f>IF(Data!BW391="","",Data!BW391)</f>
        <v>300</v>
      </c>
      <c r="E392" s="1012">
        <f>IF(Data!BX391="","",Data!BX391)</f>
        <v>630</v>
      </c>
      <c r="F392" s="1012">
        <f>IF(Data!BY391="","",Data!BY391)</f>
        <v>1000</v>
      </c>
      <c r="G392" s="1131"/>
      <c r="H392" s="970"/>
      <c r="I392" s="970"/>
      <c r="J392" s="970"/>
      <c r="K392" s="970"/>
      <c r="L392" s="1131"/>
      <c r="M392" s="1146"/>
      <c r="N392" s="1146"/>
      <c r="O392" s="1146"/>
      <c r="P392" s="1146"/>
      <c r="Q392" s="1147"/>
      <c r="R392" s="904"/>
      <c r="S392" s="1036"/>
      <c r="T392" s="1036"/>
      <c r="U392" s="1068">
        <v>392</v>
      </c>
      <c r="V392" s="1173"/>
    </row>
    <row r="393" spans="1:22" s="1174" customFormat="1" ht="15.75" customHeight="1">
      <c r="A393" s="1183" t="s">
        <v>181</v>
      </c>
      <c r="B393" s="1105"/>
      <c r="C393" s="1012">
        <f>IF(Data!BV392="","",Data!BV392)</f>
        <v>1</v>
      </c>
      <c r="D393" s="1012">
        <f>IF(Data!BW392="","",Data!BW392)</f>
        <v>2</v>
      </c>
      <c r="E393" s="1012">
        <f>IF(Data!BX392="","",Data!BX392)</f>
        <v>3</v>
      </c>
      <c r="F393" s="1012">
        <f>IF(Data!BY392="","",Data!BY392)</f>
        <v>2</v>
      </c>
      <c r="G393" s="1131"/>
      <c r="H393" s="970"/>
      <c r="I393" s="970"/>
      <c r="J393" s="970"/>
      <c r="K393" s="970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8">
        <v>393</v>
      </c>
      <c r="V393" s="1173"/>
    </row>
    <row r="394" spans="1:22" ht="15.75" customHeight="1">
      <c r="A394" s="1101" t="s">
        <v>183</v>
      </c>
      <c r="B394" s="1105"/>
      <c r="C394" s="1125">
        <f>IF(SUM(C392)=0,"",C392*C393)</f>
        <v>300</v>
      </c>
      <c r="D394" s="1125">
        <f>IF(SUM(D392)=0,"",D392*D393)</f>
        <v>600</v>
      </c>
      <c r="E394" s="1125">
        <f>IF(SUM(E392)=0,"",E392*E393)</f>
        <v>1890</v>
      </c>
      <c r="F394" s="1125">
        <f>IF(SUM(F392)=0,"",F392*F393)</f>
        <v>2000</v>
      </c>
      <c r="G394" s="1177"/>
      <c r="H394" s="970"/>
      <c r="I394" s="970"/>
      <c r="J394" s="970"/>
      <c r="K394" s="970"/>
      <c r="L394" s="1177"/>
      <c r="M394" s="1146"/>
      <c r="N394" s="1146"/>
      <c r="O394" s="1146"/>
      <c r="P394" s="1146"/>
      <c r="Q394" s="1134"/>
      <c r="R394" s="904"/>
      <c r="S394" s="1036"/>
      <c r="T394" s="1036"/>
      <c r="U394" s="1068">
        <v>394</v>
      </c>
      <c r="V394" s="476"/>
    </row>
    <row r="395" spans="1:22" ht="15.75" customHeight="1">
      <c r="A395" s="1164" t="str">
        <f>IF(Data!A394="","",Data!A394)</f>
        <v>Cucumbers: kg produced</v>
      </c>
      <c r="B395" s="1105"/>
      <c r="C395" s="1012" t="str">
        <f>IF(Data!BV394="","",Data!BV394)</f>
        <v/>
      </c>
      <c r="D395" s="1012" t="str">
        <f>IF(Data!BW394="","",Data!BW394)</f>
        <v/>
      </c>
      <c r="E395" s="1012">
        <f>IF(Data!BX394="","",Data!BX394)</f>
        <v>450</v>
      </c>
      <c r="F395" s="1012" t="str">
        <f>IF(Data!BY394="","",Data!BY394)</f>
        <v/>
      </c>
      <c r="G395" s="1105"/>
      <c r="H395" s="970"/>
      <c r="I395" s="970"/>
      <c r="J395" s="970"/>
      <c r="K395" s="970"/>
      <c r="L395" s="1105"/>
      <c r="M395" s="1146"/>
      <c r="N395" s="1146"/>
      <c r="O395" s="1146"/>
      <c r="P395" s="1146"/>
      <c r="Q395" s="1134"/>
      <c r="R395" s="904"/>
      <c r="S395" s="1036"/>
      <c r="T395" s="1036"/>
      <c r="U395" s="1068">
        <v>395</v>
      </c>
      <c r="V395" s="476"/>
    </row>
    <row r="396" spans="1:22" ht="15.75" customHeight="1">
      <c r="A396" s="1102" t="s">
        <v>181</v>
      </c>
      <c r="B396" s="1105"/>
      <c r="C396" s="1012" t="str">
        <f>IF(Data!BV395="","",Data!BV395)</f>
        <v/>
      </c>
      <c r="D396" s="1012" t="str">
        <f>IF(Data!BW395="","",Data!BW395)</f>
        <v/>
      </c>
      <c r="E396" s="1012">
        <f>IF(Data!BX395="","",Data!BX395)</f>
        <v>1</v>
      </c>
      <c r="F396" s="1012" t="str">
        <f>IF(Data!BY395="","",Data!BY395)</f>
        <v/>
      </c>
      <c r="G396" s="1108"/>
      <c r="H396" s="970"/>
      <c r="I396" s="970"/>
      <c r="J396" s="970"/>
      <c r="K396" s="970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8">
        <v>396</v>
      </c>
      <c r="V396" s="476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>
        <f>IF(SUM(E395)=0,"",E395*E396)</f>
        <v>450</v>
      </c>
      <c r="F397" s="1125" t="str">
        <f>IF(SUM(F395)=0,"",F395*F396)</f>
        <v/>
      </c>
      <c r="G397" s="1132"/>
      <c r="H397" s="970"/>
      <c r="I397" s="970"/>
      <c r="J397" s="970"/>
      <c r="K397" s="970"/>
      <c r="L397" s="1132"/>
      <c r="M397" s="1146"/>
      <c r="N397" s="1146"/>
      <c r="O397" s="1146"/>
      <c r="P397" s="1146"/>
      <c r="Q397" s="1134"/>
      <c r="R397" s="904"/>
      <c r="S397" s="1036"/>
      <c r="T397" s="1036"/>
      <c r="U397" s="1068">
        <v>397</v>
      </c>
      <c r="V397" s="476"/>
    </row>
    <row r="398" spans="1:22" s="1174" customFormat="1" ht="15.75" customHeight="1">
      <c r="A398" s="1164" t="str">
        <f>IF(Data!A397="","",Data!A397)</f>
        <v>Rape: kg produced</v>
      </c>
      <c r="B398" s="1132"/>
      <c r="C398" s="1012" t="str">
        <f>IF(Data!BV397="","",Data!BV397)</f>
        <v/>
      </c>
      <c r="D398" s="1012" t="str">
        <f>IF(Data!BW397="","",Data!BW397)</f>
        <v/>
      </c>
      <c r="E398" s="1012">
        <f>IF(Data!BX397="","",Data!BX397)</f>
        <v>1500</v>
      </c>
      <c r="F398" s="1012" t="str">
        <f>IF(Data!BY397="","",Data!BY397)</f>
        <v/>
      </c>
      <c r="G398" s="1131"/>
      <c r="H398" s="970"/>
      <c r="I398" s="970"/>
      <c r="J398" s="970"/>
      <c r="K398" s="970"/>
      <c r="L398" s="1131"/>
      <c r="M398" s="1146"/>
      <c r="N398" s="1146"/>
      <c r="O398" s="1146"/>
      <c r="P398" s="1146"/>
      <c r="Q398" s="1147"/>
      <c r="R398" s="904"/>
      <c r="S398" s="1036"/>
      <c r="T398" s="1036"/>
      <c r="U398" s="1068">
        <v>398</v>
      </c>
      <c r="V398" s="1173"/>
    </row>
    <row r="399" spans="1:22" ht="15.75" customHeight="1">
      <c r="A399" s="1185" t="s">
        <v>181</v>
      </c>
      <c r="B399" s="1117"/>
      <c r="C399" s="1012" t="str">
        <f>IF(Data!BV398="","",Data!BV398)</f>
        <v/>
      </c>
      <c r="D399" s="1012" t="str">
        <f>IF(Data!BW398="","",Data!BW398)</f>
        <v/>
      </c>
      <c r="E399" s="1012">
        <f>IF(Data!BX398="","",Data!BX398)</f>
        <v>1</v>
      </c>
      <c r="F399" s="1012" t="str">
        <f>IF(Data!BY398="","",Data!BY398)</f>
        <v/>
      </c>
      <c r="G399" s="1131"/>
      <c r="H399" s="970"/>
      <c r="I399" s="970"/>
      <c r="J399" s="970"/>
      <c r="K399" s="970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8">
        <v>399</v>
      </c>
      <c r="V399" s="476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>
        <f>IF(SUM(E398)=0,"",E398*E399)</f>
        <v>1500</v>
      </c>
      <c r="F400" s="1125" t="str">
        <f>IF(SUM(F398)=0,"",F398*F399)</f>
        <v/>
      </c>
      <c r="G400" s="1132"/>
      <c r="H400" s="970"/>
      <c r="I400" s="970"/>
      <c r="J400" s="970"/>
      <c r="K400" s="970"/>
      <c r="L400" s="1132"/>
      <c r="M400" s="1146"/>
      <c r="N400" s="1146"/>
      <c r="O400" s="1146"/>
      <c r="P400" s="1146"/>
      <c r="Q400" s="1168"/>
      <c r="R400" s="904"/>
      <c r="S400" s="1036"/>
      <c r="T400" s="1036"/>
      <c r="U400" s="1068">
        <v>400</v>
      </c>
      <c r="V400" s="1169"/>
    </row>
    <row r="401" spans="1:22" ht="15.75" customHeight="1">
      <c r="A401" s="1164" t="str">
        <f>IF(Data!A400="","",Data!A400)</f>
        <v>Other cashcrop: kg produced</v>
      </c>
      <c r="B401" s="1132"/>
      <c r="C401" s="1012" t="str">
        <f>IF(Data!BV400="","",Data!BV400)</f>
        <v/>
      </c>
      <c r="D401" s="1012" t="str">
        <f>IF(Data!BW400="","",Data!BW400)</f>
        <v/>
      </c>
      <c r="E401" s="1012" t="str">
        <f>IF(Data!BX400="","",Data!BX400)</f>
        <v/>
      </c>
      <c r="F401" s="1012" t="str">
        <f>IF(Data!BY400="","",Data!BY400)</f>
        <v/>
      </c>
      <c r="G401" s="1108"/>
      <c r="H401" s="970"/>
      <c r="I401" s="970"/>
      <c r="J401" s="970"/>
      <c r="K401" s="970"/>
      <c r="L401" s="1108"/>
      <c r="M401" s="1146"/>
      <c r="N401" s="1146"/>
      <c r="O401" s="1146"/>
      <c r="P401" s="1146"/>
      <c r="Q401" s="1134"/>
      <c r="R401" s="904"/>
      <c r="S401" s="1036"/>
      <c r="T401" s="1036"/>
      <c r="U401" s="1068">
        <v>401</v>
      </c>
      <c r="V401" s="476"/>
    </row>
    <row r="402" spans="1:22" s="1151" customFormat="1" ht="15.75" customHeight="1">
      <c r="A402" s="1102" t="s">
        <v>181</v>
      </c>
      <c r="B402" s="1105"/>
      <c r="C402" s="1012" t="str">
        <f>IF(Data!BV401="","",Data!BV401)</f>
        <v/>
      </c>
      <c r="D402" s="1012" t="str">
        <f>IF(Data!BW401="","",Data!BW401)</f>
        <v/>
      </c>
      <c r="E402" s="1012" t="str">
        <f>IF(Data!BX401="","",Data!BX401)</f>
        <v/>
      </c>
      <c r="F402" s="1012" t="str">
        <f>IF(Data!BY401="","",Data!BY401)</f>
        <v/>
      </c>
      <c r="G402" s="1108"/>
      <c r="H402" s="970"/>
      <c r="I402" s="970"/>
      <c r="J402" s="970"/>
      <c r="K402" s="970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8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9"/>
      <c r="H403" s="970"/>
      <c r="I403" s="970"/>
      <c r="J403" s="970"/>
      <c r="K403" s="970"/>
      <c r="L403" s="949"/>
      <c r="M403" s="1146"/>
      <c r="N403" s="1146"/>
      <c r="O403" s="1146"/>
      <c r="P403" s="1146"/>
      <c r="Q403" s="1134"/>
      <c r="R403" s="904"/>
      <c r="S403" s="1036"/>
      <c r="T403" s="1036"/>
      <c r="U403" s="1068">
        <v>403</v>
      </c>
      <c r="V403" s="476"/>
    </row>
    <row r="404" spans="1:22" ht="15.75" customHeight="1">
      <c r="A404" s="1164" t="str">
        <f>IF(Data!A403="","",Data!A403)</f>
        <v>Other cashcrop: kg produced</v>
      </c>
      <c r="B404" s="1105"/>
      <c r="C404" s="1012" t="str">
        <f>IF(Data!BV403="","",Data!BV403)</f>
        <v/>
      </c>
      <c r="D404" s="1012" t="str">
        <f>IF(Data!BW403="","",Data!BW403)</f>
        <v/>
      </c>
      <c r="E404" s="1012" t="str">
        <f>IF(Data!BX403="","",Data!BX403)</f>
        <v/>
      </c>
      <c r="F404" s="1012" t="str">
        <f>IF(Data!BY403="","",Data!BY403)</f>
        <v/>
      </c>
      <c r="G404" s="1108"/>
      <c r="H404" s="970"/>
      <c r="I404" s="970"/>
      <c r="J404" s="970"/>
      <c r="K404" s="970"/>
      <c r="L404" s="1108"/>
      <c r="M404" s="1146"/>
      <c r="N404" s="1146"/>
      <c r="O404" s="1146"/>
      <c r="P404" s="1146"/>
      <c r="Q404" s="1134"/>
      <c r="R404" s="904"/>
      <c r="S404" s="1036"/>
      <c r="T404" s="1036"/>
      <c r="U404" s="1068">
        <v>404</v>
      </c>
      <c r="V404" s="476"/>
    </row>
    <row r="405" spans="1:22" ht="15.75" customHeight="1">
      <c r="A405" s="1102" t="s">
        <v>181</v>
      </c>
      <c r="B405" s="1117"/>
      <c r="C405" s="1012" t="str">
        <f>IF(Data!BV404="","",Data!BV404)</f>
        <v/>
      </c>
      <c r="D405" s="1012" t="str">
        <f>IF(Data!BW404="","",Data!BW404)</f>
        <v/>
      </c>
      <c r="E405" s="1012" t="str">
        <f>IF(Data!BX404="","",Data!BX404)</f>
        <v/>
      </c>
      <c r="F405" s="1012" t="str">
        <f>IF(Data!BY404="","",Data!BY404)</f>
        <v/>
      </c>
      <c r="G405" s="1108"/>
      <c r="H405" s="970"/>
      <c r="I405" s="970"/>
      <c r="J405" s="970"/>
      <c r="K405" s="970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8">
        <v>405</v>
      </c>
      <c r="V405" s="476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9"/>
      <c r="H406" s="970"/>
      <c r="I406" s="970"/>
      <c r="J406" s="970"/>
      <c r="K406" s="970"/>
      <c r="L406" s="949"/>
      <c r="M406" s="1146"/>
      <c r="N406" s="1146"/>
      <c r="O406" s="1146"/>
      <c r="P406" s="1146"/>
      <c r="Q406" s="1134"/>
      <c r="R406" s="904"/>
      <c r="S406" s="1036"/>
      <c r="T406" s="1036"/>
      <c r="U406" s="1068">
        <v>406</v>
      </c>
      <c r="V406" s="476"/>
    </row>
    <row r="407" spans="1:22" ht="15.75" customHeight="1">
      <c r="A407" s="1164" t="str">
        <f>IF(Data!A406="","",Data!A406)</f>
        <v>Other cashcrop: kg produced</v>
      </c>
      <c r="B407" s="1105"/>
      <c r="C407" s="1012" t="str">
        <f>IF(Data!BV406="","",Data!BV406)</f>
        <v/>
      </c>
      <c r="D407" s="1012" t="str">
        <f>IF(Data!BW406="","",Data!BW406)</f>
        <v/>
      </c>
      <c r="E407" s="1012" t="str">
        <f>IF(Data!BX406="","",Data!BX406)</f>
        <v/>
      </c>
      <c r="F407" s="1012" t="str">
        <f>IF(Data!BY406="","",Data!BY406)</f>
        <v/>
      </c>
      <c r="G407" s="1108"/>
      <c r="H407" s="970"/>
      <c r="I407" s="970"/>
      <c r="J407" s="970"/>
      <c r="K407" s="970"/>
      <c r="L407" s="1108"/>
      <c r="M407" s="1146"/>
      <c r="N407" s="1146"/>
      <c r="O407" s="1146"/>
      <c r="P407" s="1146"/>
      <c r="Q407" s="1134"/>
      <c r="R407" s="904"/>
      <c r="S407" s="1036"/>
      <c r="T407" s="1036"/>
      <c r="U407" s="1068">
        <v>407</v>
      </c>
      <c r="V407" s="476"/>
    </row>
    <row r="408" spans="1:22" ht="15.75" customHeight="1">
      <c r="A408" s="1102" t="s">
        <v>181</v>
      </c>
      <c r="B408" s="1105"/>
      <c r="C408" s="1012" t="str">
        <f>IF(Data!BV407="","",Data!BV407)</f>
        <v/>
      </c>
      <c r="D408" s="1012" t="str">
        <f>IF(Data!BW407="","",Data!BW407)</f>
        <v/>
      </c>
      <c r="E408" s="1012" t="str">
        <f>IF(Data!BX407="","",Data!BX407)</f>
        <v/>
      </c>
      <c r="F408" s="1012" t="str">
        <f>IF(Data!BY407="","",Data!BY407)</f>
        <v/>
      </c>
      <c r="G408" s="1108"/>
      <c r="H408" s="970"/>
      <c r="I408" s="970"/>
      <c r="J408" s="970"/>
      <c r="K408" s="970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8">
        <v>408</v>
      </c>
      <c r="V408" s="476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9"/>
      <c r="H409" s="970"/>
      <c r="I409" s="970"/>
      <c r="J409" s="970"/>
      <c r="K409" s="970"/>
      <c r="L409" s="949"/>
      <c r="M409" s="1146"/>
      <c r="N409" s="1146"/>
      <c r="O409" s="1146"/>
      <c r="P409" s="1146"/>
      <c r="Q409" s="1168"/>
      <c r="R409" s="904"/>
      <c r="S409" s="1036"/>
      <c r="T409" s="1036"/>
      <c r="U409" s="1068">
        <v>409</v>
      </c>
      <c r="V409" s="1169"/>
    </row>
    <row r="410" spans="1:22" ht="15.75" customHeight="1">
      <c r="A410" s="1164" t="str">
        <f>IF(Data!A409="","",Data!A409)</f>
        <v>Other cashcrop: kg produced</v>
      </c>
      <c r="B410" s="1105"/>
      <c r="C410" s="1012" t="str">
        <f>IF(Data!BV409="","",Data!BV409)</f>
        <v/>
      </c>
      <c r="D410" s="1012" t="str">
        <f>IF(Data!BW409="","",Data!BW409)</f>
        <v/>
      </c>
      <c r="E410" s="1012" t="str">
        <f>IF(Data!BX409="","",Data!BX409)</f>
        <v/>
      </c>
      <c r="F410" s="1012" t="str">
        <f>IF(Data!BY409="","",Data!BY409)</f>
        <v/>
      </c>
      <c r="G410" s="1108"/>
      <c r="H410" s="970"/>
      <c r="I410" s="970"/>
      <c r="J410" s="970"/>
      <c r="K410" s="970"/>
      <c r="L410" s="1108"/>
      <c r="M410" s="1146"/>
      <c r="N410" s="1146"/>
      <c r="O410" s="1146"/>
      <c r="P410" s="1146"/>
      <c r="Q410" s="1134"/>
      <c r="R410" s="904"/>
      <c r="S410" s="1036"/>
      <c r="T410" s="1036"/>
      <c r="U410" s="1068">
        <v>410</v>
      </c>
      <c r="V410" s="476"/>
    </row>
    <row r="411" spans="1:22" ht="15.75" customHeight="1">
      <c r="A411" s="1102" t="s">
        <v>181</v>
      </c>
      <c r="B411" s="1117"/>
      <c r="C411" s="1012" t="str">
        <f>IF(Data!BV410="","",Data!BV410)</f>
        <v/>
      </c>
      <c r="D411" s="1012" t="str">
        <f>IF(Data!BW410="","",Data!BW410)</f>
        <v/>
      </c>
      <c r="E411" s="1012" t="str">
        <f>IF(Data!BX410="","",Data!BX410)</f>
        <v/>
      </c>
      <c r="F411" s="1012" t="str">
        <f>IF(Data!BY410="","",Data!BY410)</f>
        <v/>
      </c>
      <c r="G411" s="1108"/>
      <c r="H411" s="970"/>
      <c r="I411" s="970"/>
      <c r="J411" s="970"/>
      <c r="K411" s="970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8">
        <v>411</v>
      </c>
      <c r="V411" s="476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9"/>
      <c r="H412" s="970"/>
      <c r="I412" s="970"/>
      <c r="J412" s="970"/>
      <c r="K412" s="970"/>
      <c r="L412" s="949"/>
      <c r="M412" s="1146"/>
      <c r="N412" s="1146"/>
      <c r="O412" s="1146"/>
      <c r="P412" s="1146"/>
      <c r="Q412" s="1168"/>
      <c r="R412" s="904"/>
      <c r="S412" s="1036"/>
      <c r="T412" s="1036"/>
      <c r="U412" s="1068">
        <v>412</v>
      </c>
      <c r="V412" s="1169"/>
    </row>
    <row r="413" spans="1:22" ht="15.75" customHeight="1">
      <c r="A413" s="1164" t="str">
        <f>IF(Data!A412="","",Data!A412)</f>
        <v>Straw: quantity sold</v>
      </c>
      <c r="B413" s="1105"/>
      <c r="C413" s="1012" t="str">
        <f>IF(Data!BV412="","",Data!BV412)</f>
        <v/>
      </c>
      <c r="D413" s="1012" t="str">
        <f>IF(Data!BW412="","",Data!BW412)</f>
        <v/>
      </c>
      <c r="E413" s="1012" t="str">
        <f>IF(Data!BX412="","",Data!BX412)</f>
        <v/>
      </c>
      <c r="F413" s="1012" t="str">
        <f>IF(Data!BY412="","",Data!BY412)</f>
        <v/>
      </c>
      <c r="G413" s="1108"/>
      <c r="H413" s="299"/>
      <c r="I413" s="299"/>
      <c r="J413" s="299"/>
      <c r="K413" s="299"/>
      <c r="L413" s="1108"/>
      <c r="M413" s="970"/>
      <c r="N413" s="970"/>
      <c r="O413" s="970"/>
      <c r="P413" s="970"/>
      <c r="Q413" s="1134"/>
      <c r="R413" s="904"/>
      <c r="S413" s="1036"/>
      <c r="T413" s="1036"/>
      <c r="U413" s="1068">
        <v>413</v>
      </c>
      <c r="V413" s="476"/>
    </row>
    <row r="414" spans="1:22" ht="15.75" customHeight="1">
      <c r="A414" s="1102" t="s">
        <v>181</v>
      </c>
      <c r="B414" s="1105"/>
      <c r="C414" s="1012" t="str">
        <f>IF(Data!BV413="","",Data!BV413)</f>
        <v/>
      </c>
      <c r="D414" s="1012" t="str">
        <f>IF(Data!BW413="","",Data!BW413)</f>
        <v/>
      </c>
      <c r="E414" s="1012" t="str">
        <f>IF(Data!BX413="","",Data!BX413)</f>
        <v/>
      </c>
      <c r="F414" s="1012" t="str">
        <f>IF(Data!BY413="","",Data!BY413)</f>
        <v/>
      </c>
      <c r="G414" s="1108"/>
      <c r="H414" s="970"/>
      <c r="I414" s="970"/>
      <c r="J414" s="970"/>
      <c r="K414" s="970"/>
      <c r="L414" s="1108"/>
      <c r="M414" s="970"/>
      <c r="N414" s="970"/>
      <c r="O414" s="970"/>
      <c r="P414" s="970"/>
      <c r="Q414" s="1134"/>
      <c r="R414" s="1118"/>
      <c r="S414" s="1119"/>
      <c r="T414" s="1119"/>
      <c r="U414" s="1068">
        <v>414</v>
      </c>
      <c r="V414" s="476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9"/>
      <c r="H415" s="979" t="str">
        <f>IF(H413="","",H413*C414)</f>
        <v/>
      </c>
      <c r="I415" s="979" t="str">
        <f>IF(I413="","",I413*D414)</f>
        <v/>
      </c>
      <c r="J415" s="979" t="str">
        <f>IF(J413="","",J413*E414)</f>
        <v/>
      </c>
      <c r="K415" s="979" t="str">
        <f>IF(K413="","",K413*F414)</f>
        <v/>
      </c>
      <c r="L415" s="949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6"/>
      <c r="T415" s="1036"/>
      <c r="U415" s="1068">
        <v>415</v>
      </c>
      <c r="V415" s="1169"/>
    </row>
    <row r="416" spans="1:22" ht="15.75" customHeight="1">
      <c r="A416" s="1164" t="str">
        <f>IF(Data!A415="","",Data!A415)</f>
        <v>Trees: quantity sold</v>
      </c>
      <c r="B416" s="1105"/>
      <c r="C416" s="1012" t="str">
        <f>IF(Data!BV415="","",Data!BV415)</f>
        <v/>
      </c>
      <c r="D416" s="1012" t="str">
        <f>IF(Data!BW415="","",Data!BW415)</f>
        <v/>
      </c>
      <c r="E416" s="1012" t="str">
        <f>IF(Data!BX415="","",Data!BX415)</f>
        <v/>
      </c>
      <c r="F416" s="1012" t="str">
        <f>IF(Data!BY415="","",Data!BY415)</f>
        <v/>
      </c>
      <c r="G416" s="1108"/>
      <c r="H416" s="299"/>
      <c r="I416" s="299"/>
      <c r="J416" s="299"/>
      <c r="K416" s="299"/>
      <c r="L416" s="1108"/>
      <c r="M416" s="970"/>
      <c r="N416" s="970"/>
      <c r="O416" s="970"/>
      <c r="P416" s="970"/>
      <c r="Q416" s="1134"/>
      <c r="R416" s="904"/>
      <c r="S416" s="1036"/>
      <c r="T416" s="1036"/>
      <c r="U416" s="1068">
        <v>416</v>
      </c>
      <c r="V416" s="476"/>
    </row>
    <row r="417" spans="1:22" ht="15.75" customHeight="1">
      <c r="A417" s="1102" t="s">
        <v>181</v>
      </c>
      <c r="B417" s="1117"/>
      <c r="C417" s="1012" t="str">
        <f>IF(Data!BV416="","",Data!BV416)</f>
        <v/>
      </c>
      <c r="D417" s="1012" t="str">
        <f>IF(Data!BW416="","",Data!BW416)</f>
        <v/>
      </c>
      <c r="E417" s="1012" t="str">
        <f>IF(Data!BX416="","",Data!BX416)</f>
        <v/>
      </c>
      <c r="F417" s="1012" t="str">
        <f>IF(Data!BY416="","",Data!BY416)</f>
        <v/>
      </c>
      <c r="G417" s="1105"/>
      <c r="H417" s="970"/>
      <c r="I417" s="970"/>
      <c r="J417" s="970"/>
      <c r="K417" s="970"/>
      <c r="L417" s="1105"/>
      <c r="M417" s="970"/>
      <c r="N417" s="970"/>
      <c r="O417" s="970"/>
      <c r="P417" s="970"/>
      <c r="Q417" s="1134"/>
      <c r="R417" s="1118"/>
      <c r="S417" s="1119"/>
      <c r="T417" s="1119"/>
      <c r="U417" s="1068">
        <v>417</v>
      </c>
      <c r="V417" s="476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9" t="str">
        <f>IF(H416="","",H416*C417)</f>
        <v/>
      </c>
      <c r="I418" s="979" t="str">
        <f>IF(I416="","",I416*D417)</f>
        <v/>
      </c>
      <c r="J418" s="979" t="str">
        <f>IF(J416="","",J416*E417)</f>
        <v/>
      </c>
      <c r="K418" s="979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6"/>
      <c r="T418" s="1036"/>
      <c r="U418" s="1068">
        <v>418</v>
      </c>
      <c r="V418" s="476"/>
    </row>
    <row r="419" spans="1:22" ht="15.75" customHeight="1">
      <c r="A419" s="1164" t="str">
        <f>IF(Data!A418="","",Data!A418)</f>
        <v>Other cash crop: type</v>
      </c>
      <c r="B419" s="1105"/>
      <c r="C419" s="1012" t="str">
        <f>IF(Data!BV418="","",Data!BV418)</f>
        <v/>
      </c>
      <c r="D419" s="1012" t="str">
        <f>IF(Data!BW418="","",Data!BW418)</f>
        <v/>
      </c>
      <c r="E419" s="1012" t="str">
        <f>IF(Data!BX418="","",Data!BX418)</f>
        <v/>
      </c>
      <c r="F419" s="1012" t="str">
        <f>IF(Data!BY418="","",Data!BY418)</f>
        <v/>
      </c>
      <c r="G419" s="1180"/>
      <c r="H419" s="970"/>
      <c r="I419" s="970"/>
      <c r="J419" s="970"/>
      <c r="K419" s="970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8">
        <v>419</v>
      </c>
      <c r="V419" s="476"/>
    </row>
    <row r="420" spans="1:22" s="1174" customFormat="1" ht="15.75" customHeight="1">
      <c r="A420" s="1185" t="s">
        <v>274</v>
      </c>
      <c r="B420" s="1105"/>
      <c r="C420" s="1012" t="str">
        <f>IF(Data!BV419="","",Data!BV419)</f>
        <v/>
      </c>
      <c r="D420" s="1012" t="str">
        <f>IF(Data!BW419="","",Data!BW419)</f>
        <v/>
      </c>
      <c r="E420" s="1012" t="str">
        <f>IF(Data!BX419="","",Data!BX419)</f>
        <v/>
      </c>
      <c r="F420" s="1012" t="str">
        <f>IF(Data!BY419="","",Data!BY419)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6"/>
      <c r="T420" s="1036"/>
      <c r="U420" s="1068">
        <v>420</v>
      </c>
      <c r="V420" s="1173"/>
    </row>
    <row r="421" spans="1:22" s="1174" customFormat="1" ht="15.75" customHeight="1">
      <c r="A421" s="1183" t="s">
        <v>181</v>
      </c>
      <c r="B421" s="1105"/>
      <c r="C421" s="1012" t="str">
        <f>IF(Data!BV420="","",Data!BV420)</f>
        <v/>
      </c>
      <c r="D421" s="1012" t="str">
        <f>IF(Data!BW420="","",Data!BW420)</f>
        <v/>
      </c>
      <c r="E421" s="1012" t="str">
        <f>IF(Data!BX420="","",Data!BX420)</f>
        <v/>
      </c>
      <c r="F421" s="1012" t="str">
        <f>IF(Data!BY420="","",Data!BY420)</f>
        <v/>
      </c>
      <c r="G421" s="1181"/>
      <c r="H421" s="970"/>
      <c r="I421" s="970"/>
      <c r="J421" s="970"/>
      <c r="K421" s="970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8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9" t="str">
        <f>IF(H420="","",H420*C421)</f>
        <v/>
      </c>
      <c r="I422" s="979" t="str">
        <f>IF(I420="","",I420*D421)</f>
        <v/>
      </c>
      <c r="J422" s="979" t="str">
        <f>IF(J420="","",J420*E421)</f>
        <v/>
      </c>
      <c r="K422" s="979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6"/>
      <c r="T422" s="1036"/>
      <c r="U422" s="1068">
        <v>422</v>
      </c>
      <c r="V422" s="1150"/>
    </row>
    <row r="423" spans="1:22" ht="15.75" customHeight="1">
      <c r="A423" s="1164" t="str">
        <f>IF(Data!A422="","",Data!A422)</f>
        <v>Other cash crop: type</v>
      </c>
      <c r="B423" s="1117"/>
      <c r="C423" s="1012" t="str">
        <f>IF(Data!BV422="","",Data!BV422)</f>
        <v/>
      </c>
      <c r="D423" s="1012" t="str">
        <f>IF(Data!BW422="","",Data!BW422)</f>
        <v/>
      </c>
      <c r="E423" s="1012" t="str">
        <f>IF(Data!BX422="","",Data!BX422)</f>
        <v/>
      </c>
      <c r="F423" s="1012" t="str">
        <f>IF(Data!BY422="","",Data!BY422)</f>
        <v/>
      </c>
      <c r="G423" s="1180"/>
      <c r="H423" s="970"/>
      <c r="I423" s="970"/>
      <c r="J423" s="970"/>
      <c r="K423" s="970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8">
        <v>423</v>
      </c>
      <c r="V423" s="476"/>
    </row>
    <row r="424" spans="1:22" s="1174" customFormat="1" ht="15.75" customHeight="1">
      <c r="A424" s="1185" t="s">
        <v>274</v>
      </c>
      <c r="B424" s="1105"/>
      <c r="C424" s="1012" t="str">
        <f>IF(Data!BV423="","",Data!BV423)</f>
        <v/>
      </c>
      <c r="D424" s="1012" t="str">
        <f>IF(Data!BW423="","",Data!BW423)</f>
        <v/>
      </c>
      <c r="E424" s="1012" t="str">
        <f>IF(Data!BX423="","",Data!BX423)</f>
        <v/>
      </c>
      <c r="F424" s="1012" t="str">
        <f>IF(Data!BY423="","",Data!BY423)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6"/>
      <c r="T424" s="1036"/>
      <c r="U424" s="1068">
        <v>424</v>
      </c>
      <c r="V424" s="1173"/>
    </row>
    <row r="425" spans="1:22" s="1174" customFormat="1" ht="15.75" customHeight="1">
      <c r="A425" s="1183" t="s">
        <v>181</v>
      </c>
      <c r="B425" s="1105"/>
      <c r="C425" s="1012" t="str">
        <f>IF(Data!BV424="","",Data!BV424)</f>
        <v/>
      </c>
      <c r="D425" s="1012" t="str">
        <f>IF(Data!BW424="","",Data!BW424)</f>
        <v/>
      </c>
      <c r="E425" s="1012" t="str">
        <f>IF(Data!BX424="","",Data!BX424)</f>
        <v/>
      </c>
      <c r="F425" s="1012" t="str">
        <f>IF(Data!BY424="","",Data!BY424)</f>
        <v/>
      </c>
      <c r="G425" s="1181"/>
      <c r="H425" s="970"/>
      <c r="I425" s="970"/>
      <c r="J425" s="970"/>
      <c r="K425" s="970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8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9" t="str">
        <f>IF(H424="","",H424*C425)</f>
        <v/>
      </c>
      <c r="I426" s="979" t="str">
        <f>IF(I424="","",I424*D425)</f>
        <v/>
      </c>
      <c r="J426" s="979" t="str">
        <f>IF(J424="","",J424*E425)</f>
        <v/>
      </c>
      <c r="K426" s="979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6"/>
      <c r="T426" s="1036"/>
      <c r="U426" s="1068">
        <v>426</v>
      </c>
      <c r="V426" s="1150"/>
    </row>
    <row r="427" spans="1:22" s="1151" customFormat="1" ht="15.75" customHeight="1">
      <c r="A427" s="1192" t="s">
        <v>275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6"/>
      <c r="T427" s="1036"/>
      <c r="U427" s="1068">
        <v>427</v>
      </c>
      <c r="V427" s="1150"/>
    </row>
    <row r="428" spans="1:22" s="1174" customFormat="1" ht="15.75" customHeight="1">
      <c r="A428" s="1164" t="str">
        <f>IF(Data!A427="","",Data!A427)</f>
        <v>FISHING -- see worksheet Data 3</v>
      </c>
      <c r="B428" s="1127"/>
      <c r="C428" s="1012" t="str">
        <f>IF(Data!BV427="","",Data!BV427)</f>
        <v/>
      </c>
      <c r="D428" s="1012" t="str">
        <f>IF(Data!BW427="","",Data!BW427)</f>
        <v/>
      </c>
      <c r="E428" s="1012" t="str">
        <f>IF(Data!BX427="","",Data!BX427)</f>
        <v/>
      </c>
      <c r="F428" s="1012" t="str">
        <f>IF(Data!BY427="","",Data!BY427)</f>
        <v/>
      </c>
      <c r="G428" s="1160"/>
      <c r="H428" s="970"/>
      <c r="I428" s="970"/>
      <c r="J428" s="970"/>
      <c r="K428" s="970"/>
      <c r="L428" s="1160"/>
      <c r="M428" s="1146"/>
      <c r="N428" s="1146"/>
      <c r="O428" s="1146"/>
      <c r="P428" s="1146"/>
      <c r="Q428" s="1134"/>
      <c r="R428" s="904"/>
      <c r="S428" s="1036"/>
      <c r="T428" s="1036"/>
      <c r="U428" s="1068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IF(Data!BV428="","",Data!BV428)</f>
        <v/>
      </c>
      <c r="D429" s="1156" t="str">
        <f>IF(Data!BW428="","",Data!BW428)</f>
        <v/>
      </c>
      <c r="E429" s="1156" t="str">
        <f>IF(Data!BX428="","",Data!BX428)</f>
        <v/>
      </c>
      <c r="F429" s="1156" t="str">
        <f>IF(Data!BY428="","",Data!BY428)</f>
        <v/>
      </c>
      <c r="G429" s="1160"/>
      <c r="H429" s="970"/>
      <c r="I429" s="970"/>
      <c r="J429" s="970"/>
      <c r="K429" s="970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8">
        <v>429</v>
      </c>
      <c r="V429" s="45"/>
    </row>
    <row r="430" spans="1:22" ht="15.75" hidden="1" customHeight="1">
      <c r="A430" s="1190" t="s">
        <v>260</v>
      </c>
      <c r="B430" s="1179"/>
      <c r="C430" s="1156" t="str">
        <f>IF(Data!BV429="","",Data!BV429)</f>
        <v/>
      </c>
      <c r="D430" s="1156" t="str">
        <f>IF(Data!BW429="","",Data!BW429)</f>
        <v/>
      </c>
      <c r="E430" s="1156" t="str">
        <f>IF(Data!BX429="","",Data!BX429)</f>
        <v/>
      </c>
      <c r="F430" s="1156" t="str">
        <f>IF(Data!BY429="","",Data!BY429)</f>
        <v/>
      </c>
      <c r="G430" s="1160"/>
      <c r="H430" s="970"/>
      <c r="I430" s="970"/>
      <c r="J430" s="970"/>
      <c r="K430" s="970"/>
      <c r="L430" s="1160"/>
      <c r="M430" s="1146"/>
      <c r="N430" s="1146"/>
      <c r="O430" s="1146"/>
      <c r="P430" s="1146"/>
      <c r="Q430" s="1134"/>
      <c r="R430" s="904"/>
      <c r="S430" s="1036"/>
      <c r="T430" s="1036"/>
      <c r="U430" s="1068">
        <v>430</v>
      </c>
      <c r="V430" s="45"/>
    </row>
    <row r="431" spans="1:22" ht="15.75" hidden="1" customHeight="1">
      <c r="A431" s="1190" t="s">
        <v>269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70"/>
      <c r="I431" s="970"/>
      <c r="J431" s="970"/>
      <c r="K431" s="970"/>
      <c r="L431" s="1117"/>
      <c r="M431" s="970"/>
      <c r="N431" s="970"/>
      <c r="O431" s="970"/>
      <c r="P431" s="970"/>
      <c r="Q431" s="1134"/>
      <c r="R431" s="904"/>
      <c r="S431" s="1036"/>
      <c r="T431" s="1036"/>
      <c r="U431" s="1068">
        <v>431</v>
      </c>
      <c r="V431" s="45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IF(Data!BV431="","",Data!BV431)</f>
        <v/>
      </c>
      <c r="D432" s="1156" t="str">
        <f>IF(Data!BW431="","",Data!BW431)</f>
        <v/>
      </c>
      <c r="E432" s="1156" t="str">
        <f>IF(Data!BX431="","",Data!BX431)</f>
        <v/>
      </c>
      <c r="F432" s="1156" t="str">
        <f>IF(Data!BY431="","",Data!BY431)</f>
        <v/>
      </c>
      <c r="G432" s="1117"/>
      <c r="H432" s="970"/>
      <c r="I432" s="970"/>
      <c r="J432" s="970"/>
      <c r="K432" s="970"/>
      <c r="L432" s="1117"/>
      <c r="M432" s="970"/>
      <c r="N432" s="970"/>
      <c r="O432" s="970"/>
      <c r="P432" s="970"/>
      <c r="Q432" s="1134"/>
      <c r="R432" s="904"/>
      <c r="S432" s="1036"/>
      <c r="T432" s="1036"/>
      <c r="U432" s="1068">
        <v>432</v>
      </c>
      <c r="V432" s="45"/>
    </row>
    <row r="433" spans="1:22" ht="15.75" hidden="1" customHeight="1">
      <c r="A433" s="1189" t="s">
        <v>249</v>
      </c>
      <c r="B433" s="1108"/>
      <c r="C433" s="1156" t="str">
        <f>IF(Data!BV432="","",Data!BV432)</f>
        <v/>
      </c>
      <c r="D433" s="1156" t="str">
        <f>IF(Data!BW432="","",Data!BW432)</f>
        <v/>
      </c>
      <c r="E433" s="1156" t="str">
        <f>IF(Data!BX432="","",Data!BX432)</f>
        <v/>
      </c>
      <c r="F433" s="1156" t="str">
        <f>IF(Data!BY432="","",Data!BY432)</f>
        <v/>
      </c>
      <c r="G433" s="1117"/>
      <c r="H433" s="299"/>
      <c r="I433" s="299"/>
      <c r="J433" s="299"/>
      <c r="K433" s="299"/>
      <c r="L433" s="1117"/>
      <c r="M433" s="970"/>
      <c r="N433" s="970"/>
      <c r="O433" s="970"/>
      <c r="P433" s="970"/>
      <c r="Q433" s="1134"/>
      <c r="R433" s="904"/>
      <c r="S433" s="1036"/>
      <c r="T433" s="1036"/>
      <c r="U433" s="1068">
        <v>433</v>
      </c>
      <c r="V433" s="45"/>
    </row>
    <row r="434" spans="1:22" ht="15.75" hidden="1" customHeight="1">
      <c r="A434" s="1191" t="s">
        <v>181</v>
      </c>
      <c r="B434" s="1105"/>
      <c r="C434" s="1156" t="str">
        <f>IF(Data!BV433="","",Data!BV433)</f>
        <v/>
      </c>
      <c r="D434" s="1156" t="str">
        <f>IF(Data!BW433="","",Data!BW433)</f>
        <v/>
      </c>
      <c r="E434" s="1156" t="str">
        <f>IF(Data!BX433="","",Data!BX433)</f>
        <v/>
      </c>
      <c r="F434" s="1156" t="str">
        <f>IF(Data!BY433="","",Data!BY433)</f>
        <v/>
      </c>
      <c r="G434" s="1117"/>
      <c r="H434" s="970"/>
      <c r="I434" s="970"/>
      <c r="J434" s="970"/>
      <c r="K434" s="970"/>
      <c r="L434" s="1117"/>
      <c r="M434" s="970"/>
      <c r="N434" s="970"/>
      <c r="O434" s="970"/>
      <c r="P434" s="970"/>
      <c r="Q434" s="1134"/>
      <c r="R434" s="1118"/>
      <c r="S434" s="1119"/>
      <c r="T434" s="1119"/>
      <c r="U434" s="1068">
        <v>434</v>
      </c>
      <c r="V434" s="45"/>
    </row>
    <row r="435" spans="1:22" ht="15.75" customHeight="1">
      <c r="A435" s="1102" t="s">
        <v>183</v>
      </c>
      <c r="B435" s="1132"/>
      <c r="C435" s="1148">
        <f>IF(Data!BV434="","",Data!BV434)</f>
        <v>0</v>
      </c>
      <c r="D435" s="1148">
        <f>IF(Data!BW434="","",Data!BW434)</f>
        <v>0</v>
      </c>
      <c r="E435" s="1148">
        <f>IF(Data!BX434="","",Data!BX434)</f>
        <v>0</v>
      </c>
      <c r="F435" s="1148">
        <f>IF(Data!BY434="","",Data!BY434)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6"/>
      <c r="T435" s="1036"/>
      <c r="U435" s="1068">
        <v>435</v>
      </c>
      <c r="V435" s="45"/>
    </row>
    <row r="436" spans="1:22" ht="15.75" customHeight="1">
      <c r="A436" s="1102" t="s">
        <v>250</v>
      </c>
      <c r="B436" s="1132"/>
      <c r="C436" s="1012" t="str">
        <f>IF(Data!BV435="","",Data!BV435)</f>
        <v/>
      </c>
      <c r="D436" s="1012" t="str">
        <f>IF(Data!BW435="","",Data!BW435)</f>
        <v/>
      </c>
      <c r="E436" s="1012" t="str">
        <f>IF(Data!BX435="","",Data!BX435)</f>
        <v/>
      </c>
      <c r="F436" s="1012" t="str">
        <f>IF(Data!BY435="","",Data!BY435)</f>
        <v/>
      </c>
      <c r="G436" s="1171"/>
      <c r="H436" s="1156"/>
      <c r="I436" s="1156"/>
      <c r="J436" s="1156"/>
      <c r="K436" s="1156"/>
      <c r="L436" s="1171"/>
      <c r="M436" s="970"/>
      <c r="N436" s="970"/>
      <c r="O436" s="970"/>
      <c r="P436" s="970"/>
      <c r="Q436" s="1134"/>
      <c r="R436" s="904"/>
      <c r="S436" s="1036"/>
      <c r="T436" s="1036"/>
      <c r="U436" s="1068">
        <v>436</v>
      </c>
      <c r="V436" s="45"/>
    </row>
    <row r="437" spans="1:22" ht="15.75" customHeight="1">
      <c r="A437" s="1126" t="str">
        <f>$Q$1 &amp; " (%)"</f>
        <v>kcal (%)</v>
      </c>
      <c r="B437" s="1117"/>
      <c r="C437" s="1152">
        <f>IF(Data!BV436="","",Data!BV436)</f>
        <v>0</v>
      </c>
      <c r="D437" s="1152">
        <f>IF(Data!BW436="","",Data!BW436)</f>
        <v>0</v>
      </c>
      <c r="E437" s="1152">
        <f>IF(Data!BX436="","",Data!BX436)</f>
        <v>0</v>
      </c>
      <c r="F437" s="1152">
        <f>IF(Data!BY436="","",Data!BY436)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7"/>
      <c r="S437" s="1029"/>
      <c r="T437" s="1029"/>
      <c r="U437" s="1068">
        <v>437</v>
      </c>
      <c r="V437" s="45"/>
    </row>
    <row r="438" spans="1:22" s="1174" customFormat="1" ht="15.75" customHeight="1">
      <c r="A438" s="1164" t="str">
        <f>IF(Data!A437="","",Data!A437)</f>
        <v>WILD FOODS -- see worksheet Data 3</v>
      </c>
      <c r="B438" s="1105"/>
      <c r="C438" s="1012" t="str">
        <f>IF(Data!BV437="","",Data!BV437)</f>
        <v/>
      </c>
      <c r="D438" s="1012" t="str">
        <f>IF(Data!BW437="","",Data!BW437)</f>
        <v/>
      </c>
      <c r="E438" s="1012" t="str">
        <f>IF(Data!BX437="","",Data!BX437)</f>
        <v/>
      </c>
      <c r="F438" s="1012" t="str">
        <f>IF(Data!BY437="","",Data!BY437)</f>
        <v/>
      </c>
      <c r="G438" s="1160"/>
      <c r="H438" s="970"/>
      <c r="I438" s="970"/>
      <c r="J438" s="970"/>
      <c r="K438" s="970"/>
      <c r="L438" s="1160"/>
      <c r="M438" s="1146"/>
      <c r="N438" s="1146"/>
      <c r="O438" s="1146"/>
      <c r="P438" s="1146"/>
      <c r="Q438" s="1134"/>
      <c r="R438" s="904"/>
      <c r="S438" s="1036"/>
      <c r="T438" s="1036"/>
      <c r="U438" s="1068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IF(Data!BV438="","",Data!BV438)</f>
        <v/>
      </c>
      <c r="D439" s="1156" t="str">
        <f>IF(Data!BW438="","",Data!BW438)</f>
        <v/>
      </c>
      <c r="E439" s="1156" t="str">
        <f>IF(Data!BX438="","",Data!BX438)</f>
        <v/>
      </c>
      <c r="F439" s="1156" t="str">
        <f>IF(Data!BY438="","",Data!BY438)</f>
        <v/>
      </c>
      <c r="G439" s="1160"/>
      <c r="H439" s="970"/>
      <c r="I439" s="970"/>
      <c r="J439" s="970"/>
      <c r="K439" s="970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8">
        <v>439</v>
      </c>
      <c r="V439" s="45"/>
    </row>
    <row r="440" spans="1:22" ht="15.75" hidden="1" customHeight="1">
      <c r="A440" s="1190" t="s">
        <v>260</v>
      </c>
      <c r="B440" s="1105"/>
      <c r="C440" s="1156" t="str">
        <f>IF(Data!BV439="","",Data!BV439)</f>
        <v/>
      </c>
      <c r="D440" s="1156" t="str">
        <f>IF(Data!BW439="","",Data!BW439)</f>
        <v/>
      </c>
      <c r="E440" s="1156" t="str">
        <f>IF(Data!BX439="","",Data!BX439)</f>
        <v/>
      </c>
      <c r="F440" s="1156" t="str">
        <f>IF(Data!BY439="","",Data!BY439)</f>
        <v/>
      </c>
      <c r="G440" s="1160"/>
      <c r="H440" s="970"/>
      <c r="I440" s="970"/>
      <c r="J440" s="970"/>
      <c r="K440" s="970"/>
      <c r="L440" s="1160"/>
      <c r="M440" s="1146"/>
      <c r="N440" s="1146"/>
      <c r="O440" s="1146"/>
      <c r="P440" s="1146"/>
      <c r="Q440" s="1134"/>
      <c r="R440" s="904"/>
      <c r="S440" s="1036"/>
      <c r="T440" s="1036"/>
      <c r="U440" s="1068">
        <v>440</v>
      </c>
      <c r="V440" s="45"/>
    </row>
    <row r="441" spans="1:22" ht="15.75" hidden="1" customHeight="1">
      <c r="A441" s="1190" t="s">
        <v>269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70"/>
      <c r="I441" s="970"/>
      <c r="J441" s="970"/>
      <c r="K441" s="970"/>
      <c r="L441" s="1117"/>
      <c r="M441" s="970"/>
      <c r="N441" s="970"/>
      <c r="O441" s="970"/>
      <c r="P441" s="970"/>
      <c r="Q441" s="1134"/>
      <c r="R441" s="904"/>
      <c r="S441" s="1036"/>
      <c r="T441" s="1036"/>
      <c r="U441" s="1068">
        <v>441</v>
      </c>
      <c r="V441" s="45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IF(Data!BV441="","",Data!BV441)</f>
        <v/>
      </c>
      <c r="D442" s="1156" t="str">
        <f>IF(Data!BW441="","",Data!BW441)</f>
        <v/>
      </c>
      <c r="E442" s="1156" t="str">
        <f>IF(Data!BX441="","",Data!BX441)</f>
        <v/>
      </c>
      <c r="F442" s="1156" t="str">
        <f>IF(Data!BY441="","",Data!BY441)</f>
        <v/>
      </c>
      <c r="G442" s="1117"/>
      <c r="H442" s="970"/>
      <c r="I442" s="970"/>
      <c r="J442" s="970"/>
      <c r="K442" s="970"/>
      <c r="L442" s="1117"/>
      <c r="M442" s="970"/>
      <c r="N442" s="970"/>
      <c r="O442" s="970"/>
      <c r="P442" s="970"/>
      <c r="Q442" s="1134"/>
      <c r="R442" s="904"/>
      <c r="S442" s="1036"/>
      <c r="T442" s="1036"/>
      <c r="U442" s="1068">
        <v>442</v>
      </c>
      <c r="V442" s="45"/>
    </row>
    <row r="443" spans="1:22" ht="15.75" hidden="1" customHeight="1">
      <c r="A443" s="1189" t="s">
        <v>249</v>
      </c>
      <c r="B443" s="1105"/>
      <c r="C443" s="1156" t="str">
        <f>IF(Data!BV442="","",Data!BV442)</f>
        <v/>
      </c>
      <c r="D443" s="1156" t="str">
        <f>IF(Data!BW442="","",Data!BW442)</f>
        <v/>
      </c>
      <c r="E443" s="1156" t="str">
        <f>IF(Data!BX442="","",Data!BX442)</f>
        <v/>
      </c>
      <c r="F443" s="1156" t="str">
        <f>IF(Data!BY442="","",Data!BY442)</f>
        <v/>
      </c>
      <c r="G443" s="1117"/>
      <c r="H443" s="299"/>
      <c r="I443" s="299"/>
      <c r="J443" s="299"/>
      <c r="K443" s="299"/>
      <c r="L443" s="1117"/>
      <c r="M443" s="970"/>
      <c r="N443" s="970"/>
      <c r="O443" s="970"/>
      <c r="P443" s="970"/>
      <c r="Q443" s="1134"/>
      <c r="R443" s="904"/>
      <c r="S443" s="1036"/>
      <c r="T443" s="1036"/>
      <c r="U443" s="1068">
        <v>443</v>
      </c>
      <c r="V443" s="45"/>
    </row>
    <row r="444" spans="1:22" ht="15.75" hidden="1" customHeight="1">
      <c r="A444" s="1191" t="s">
        <v>181</v>
      </c>
      <c r="B444" s="1132"/>
      <c r="C444" s="1156" t="str">
        <f>IF(Data!BV443="","",Data!BV443)</f>
        <v/>
      </c>
      <c r="D444" s="1156" t="str">
        <f>IF(Data!BW443="","",Data!BW443)</f>
        <v/>
      </c>
      <c r="E444" s="1156" t="str">
        <f>IF(Data!BX443="","",Data!BX443)</f>
        <v/>
      </c>
      <c r="F444" s="1156" t="str">
        <f>IF(Data!BY443="","",Data!BY443)</f>
        <v/>
      </c>
      <c r="G444" s="1117"/>
      <c r="H444" s="970"/>
      <c r="I444" s="970"/>
      <c r="J444" s="970"/>
      <c r="K444" s="970"/>
      <c r="L444" s="1117"/>
      <c r="M444" s="970"/>
      <c r="N444" s="970"/>
      <c r="O444" s="970"/>
      <c r="P444" s="970"/>
      <c r="Q444" s="1134"/>
      <c r="R444" s="1118"/>
      <c r="S444" s="1119"/>
      <c r="T444" s="1119"/>
      <c r="U444" s="1068">
        <v>444</v>
      </c>
      <c r="V444" s="45"/>
    </row>
    <row r="445" spans="1:22" ht="15.75" customHeight="1">
      <c r="A445" s="1102" t="s">
        <v>183</v>
      </c>
      <c r="B445" s="1132"/>
      <c r="C445" s="1148">
        <f>IF(Data!BV444="","",Data!BV444)</f>
        <v>0</v>
      </c>
      <c r="D445" s="1148">
        <f>IF(Data!BW444="","",Data!BW444)</f>
        <v>0</v>
      </c>
      <c r="E445" s="1148">
        <f>IF(Data!BX444="","",Data!BX444)</f>
        <v>0</v>
      </c>
      <c r="F445" s="1148">
        <f>IF(Data!BY444="","",Data!BY444)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6"/>
      <c r="T445" s="1036"/>
      <c r="U445" s="1068">
        <v>445</v>
      </c>
      <c r="V445" s="45"/>
    </row>
    <row r="446" spans="1:22" ht="15.75" customHeight="1">
      <c r="A446" s="1102" t="s">
        <v>250</v>
      </c>
      <c r="B446" s="1117"/>
      <c r="C446" s="1012" t="str">
        <f>IF(Data!BV445="","",Data!BV445)</f>
        <v/>
      </c>
      <c r="D446" s="1012" t="str">
        <f>IF(Data!BW445="","",Data!BW445)</f>
        <v/>
      </c>
      <c r="E446" s="1012" t="str">
        <f>IF(Data!BX445="","",Data!BX445)</f>
        <v/>
      </c>
      <c r="F446" s="1012" t="str">
        <f>IF(Data!BY445="","",Data!BY445)</f>
        <v/>
      </c>
      <c r="G446" s="1171"/>
      <c r="H446" s="1156"/>
      <c r="I446" s="1156"/>
      <c r="J446" s="1156"/>
      <c r="K446" s="1156"/>
      <c r="L446" s="1171"/>
      <c r="M446" s="970"/>
      <c r="N446" s="970"/>
      <c r="O446" s="970"/>
      <c r="P446" s="970"/>
      <c r="Q446" s="1134"/>
      <c r="R446" s="904"/>
      <c r="S446" s="1036"/>
      <c r="T446" s="1036"/>
      <c r="U446" s="1068">
        <v>446</v>
      </c>
      <c r="V446" s="45"/>
    </row>
    <row r="447" spans="1:22" ht="15.75" customHeight="1">
      <c r="A447" s="1126" t="str">
        <f>$Q$1 &amp; " (%)"</f>
        <v>kcal (%)</v>
      </c>
      <c r="B447" s="1130"/>
      <c r="C447" s="1152">
        <f>IF(Data!BV446="","",Data!BV446)</f>
        <v>0</v>
      </c>
      <c r="D447" s="1152">
        <f>IF(Data!BW446="","",Data!BW446)</f>
        <v>0</v>
      </c>
      <c r="E447" s="1152">
        <f>IF(Data!BX446="","",Data!BX446)</f>
        <v>0</v>
      </c>
      <c r="F447" s="1152">
        <f>IF(Data!BY446="","",Data!BY446)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7"/>
      <c r="S447" s="1029"/>
      <c r="T447" s="1029"/>
      <c r="U447" s="1068">
        <v>447</v>
      </c>
      <c r="V447" s="45"/>
    </row>
    <row r="448" spans="1:22" ht="15.75" customHeight="1">
      <c r="A448" s="1192" t="s">
        <v>278</v>
      </c>
      <c r="B448" s="1105"/>
      <c r="C448" s="772"/>
      <c r="D448" s="772"/>
      <c r="E448" s="772"/>
      <c r="F448" s="1012"/>
      <c r="G448" s="1108"/>
      <c r="H448" s="970"/>
      <c r="I448" s="970"/>
      <c r="J448" s="970"/>
      <c r="K448" s="970"/>
      <c r="L448" s="1108"/>
      <c r="M448" s="970"/>
      <c r="N448" s="970"/>
      <c r="O448" s="970"/>
      <c r="P448" s="970"/>
      <c r="Q448" s="1134"/>
      <c r="R448" s="865"/>
      <c r="S448" s="865"/>
      <c r="T448" s="865"/>
      <c r="U448" s="1068">
        <v>448</v>
      </c>
      <c r="V448" s="476"/>
    </row>
    <row r="449" spans="1:22" ht="15.75" customHeight="1">
      <c r="A449" s="1423" t="str">
        <f>IF(Data!A448="","",Data!A448)</f>
        <v>Maize grain purchase</v>
      </c>
      <c r="B449" s="1105"/>
      <c r="C449" s="1012" t="str">
        <f>IF(Data!BV448="","",Data!BV448)</f>
        <v>bag</v>
      </c>
      <c r="D449" s="1012" t="str">
        <f>IF(Data!BW448="","",Data!BW448)</f>
        <v>bag</v>
      </c>
      <c r="E449" s="1012" t="str">
        <f>IF(Data!BX448="","",Data!BX448)</f>
        <v>bag</v>
      </c>
      <c r="F449" s="1012" t="str">
        <f>IF(Data!BY448="","",Data!BY448)</f>
        <v>bag</v>
      </c>
      <c r="G449" s="1108"/>
      <c r="H449" s="970"/>
      <c r="I449" s="970"/>
      <c r="J449" s="970"/>
      <c r="K449" s="970"/>
      <c r="L449" s="1108"/>
      <c r="M449" s="970"/>
      <c r="N449" s="970"/>
      <c r="O449" s="970"/>
      <c r="P449" s="970"/>
      <c r="Q449" s="1134"/>
      <c r="R449" s="865"/>
      <c r="S449" s="865"/>
      <c r="T449" s="865"/>
      <c r="U449" s="1068">
        <v>449</v>
      </c>
      <c r="V449" s="476"/>
    </row>
    <row r="450" spans="1:22" ht="15.75" customHeight="1">
      <c r="A450" s="948" t="s">
        <v>260</v>
      </c>
      <c r="B450" s="1117"/>
      <c r="C450" s="1012">
        <f>IF(Data!BV449="","",Data!BV449)</f>
        <v>10</v>
      </c>
      <c r="D450" s="1012">
        <f>IF(Data!BW449="","",Data!BW449)</f>
        <v>40</v>
      </c>
      <c r="E450" s="1012" t="str">
        <f>IF(Data!BX449="","",Data!BX449)</f>
        <v/>
      </c>
      <c r="F450" s="1012" t="str">
        <f>IF(Data!BY449="","",Data!BY449)</f>
        <v/>
      </c>
      <c r="G450" s="1108"/>
      <c r="H450" s="970"/>
      <c r="I450" s="970"/>
      <c r="J450" s="970"/>
      <c r="K450" s="970"/>
      <c r="L450" s="1108"/>
      <c r="M450" s="970"/>
      <c r="N450" s="970"/>
      <c r="O450" s="970"/>
      <c r="P450" s="970"/>
      <c r="Q450" s="1134"/>
      <c r="R450" s="904"/>
      <c r="S450" s="1036"/>
      <c r="T450" s="1036"/>
      <c r="U450" s="1068">
        <v>450</v>
      </c>
      <c r="V450" s="476"/>
    </row>
    <row r="451" spans="1:22" ht="15.75" customHeight="1">
      <c r="A451" s="948" t="s">
        <v>280</v>
      </c>
      <c r="B451" s="1117"/>
      <c r="C451" s="1012">
        <f>IF(Data!BV450="","",Data!BV450)</f>
        <v>1</v>
      </c>
      <c r="D451" s="1012">
        <f>IF(Data!BW450="","",Data!BW450)</f>
        <v>3</v>
      </c>
      <c r="E451" s="1012" t="str">
        <f>IF(Data!BX450="","",Data!BX450)</f>
        <v/>
      </c>
      <c r="F451" s="1012" t="str">
        <f>IF(Data!BY450="","",Data!BY450)</f>
        <v/>
      </c>
      <c r="G451" s="1108"/>
      <c r="H451" s="970"/>
      <c r="I451" s="970"/>
      <c r="J451" s="970"/>
      <c r="K451" s="970"/>
      <c r="L451" s="1108"/>
      <c r="M451" s="970"/>
      <c r="N451" s="970"/>
      <c r="O451" s="970"/>
      <c r="P451" s="970"/>
      <c r="Q451" s="1134"/>
      <c r="R451" s="904"/>
      <c r="S451" s="1036"/>
      <c r="T451" s="1036"/>
      <c r="U451" s="1068">
        <v>451</v>
      </c>
      <c r="V451" s="476"/>
    </row>
    <row r="452" spans="1:22" ht="15.75" customHeight="1">
      <c r="A452" s="1126" t="s">
        <v>281</v>
      </c>
      <c r="B452" s="1105"/>
      <c r="C452" s="1012">
        <f>IF(Data!BV451="","",Data!BV451)</f>
        <v>12</v>
      </c>
      <c r="D452" s="1012">
        <f>IF(Data!BW451="","",Data!BW451)</f>
        <v>2</v>
      </c>
      <c r="E452" s="1012">
        <f>IF(Data!BX451="","",Data!BX451)</f>
        <v>12</v>
      </c>
      <c r="F452" s="1012">
        <f>IF(Data!BY451="","",Data!BY451)</f>
        <v>12</v>
      </c>
      <c r="G452" s="1105"/>
      <c r="H452" s="970"/>
      <c r="I452" s="970"/>
      <c r="J452" s="970"/>
      <c r="K452" s="970"/>
      <c r="L452" s="1105"/>
      <c r="M452" s="970"/>
      <c r="N452" s="970"/>
      <c r="O452" s="970"/>
      <c r="P452" s="970"/>
      <c r="Q452" s="1134"/>
      <c r="R452" s="904"/>
      <c r="S452" s="1036"/>
      <c r="T452" s="1036"/>
      <c r="U452" s="1068">
        <v>452</v>
      </c>
      <c r="V452" s="476"/>
    </row>
    <row r="453" spans="1:22" ht="15.75" customHeight="1">
      <c r="A453" s="1175" t="s">
        <v>261</v>
      </c>
      <c r="B453" s="1105"/>
      <c r="C453" s="1148">
        <f>IF(C451="","",C450*C451*C452)</f>
        <v>120</v>
      </c>
      <c r="D453" s="1148">
        <f>IF(D451="","",D450*D451*D452)</f>
        <v>240</v>
      </c>
      <c r="E453" s="1148" t="str">
        <f>IF(E451="","",E450*E451*E452)</f>
        <v/>
      </c>
      <c r="F453" s="1148" t="str">
        <f>IF(F451="","",F450*F451*F452)</f>
        <v/>
      </c>
      <c r="G453" s="1132"/>
      <c r="H453" s="970"/>
      <c r="I453" s="970"/>
      <c r="J453" s="970"/>
      <c r="K453" s="970"/>
      <c r="L453" s="1132"/>
      <c r="M453" s="970"/>
      <c r="N453" s="970"/>
      <c r="O453" s="970"/>
      <c r="P453" s="970"/>
      <c r="Q453" s="1134"/>
      <c r="R453" s="904"/>
      <c r="S453" s="1036"/>
      <c r="T453" s="1036"/>
      <c r="U453" s="1068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2">
        <f>IF(Data!BV453="","",Data!BV453)</f>
        <v>3600</v>
      </c>
      <c r="D454" s="1012">
        <f>IF(Data!BW453="","",Data!BW453)</f>
        <v>3600</v>
      </c>
      <c r="E454" s="1012">
        <f>IF(Data!BX453="","",Data!BX453)</f>
        <v>3600</v>
      </c>
      <c r="F454" s="1012">
        <f>IF(Data!BY453="","",Data!BY453)</f>
        <v>3600</v>
      </c>
      <c r="G454" s="1132"/>
      <c r="H454" s="970"/>
      <c r="I454" s="970"/>
      <c r="J454" s="970"/>
      <c r="K454" s="970"/>
      <c r="L454" s="1132"/>
      <c r="M454" s="970"/>
      <c r="N454" s="970"/>
      <c r="O454" s="970"/>
      <c r="P454" s="970"/>
      <c r="Q454" s="1134"/>
      <c r="R454" s="904"/>
      <c r="S454" s="1036"/>
      <c r="T454" s="1036"/>
      <c r="U454" s="1068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4">
        <f>IF(C453="","",C453*C454/C$46/365/$P$1)</f>
        <v>8.0514397539837856E-2</v>
      </c>
      <c r="D455" s="1424">
        <f>IF(D453="","",D453*D454/D$46/365/$P$1)</f>
        <v>0.12524461839530335</v>
      </c>
      <c r="E455" s="1424" t="str">
        <f>IF(E453="","",E453*E454/E$46/365/$P$1)</f>
        <v/>
      </c>
      <c r="F455" s="1424" t="str">
        <f>IF(F453="","",F453*F454/F$46/365/$P$1)</f>
        <v/>
      </c>
      <c r="G455" s="1117"/>
      <c r="H455" s="970"/>
      <c r="I455" s="970"/>
      <c r="J455" s="970"/>
      <c r="K455" s="970"/>
      <c r="L455" s="1117"/>
      <c r="M455" s="970"/>
      <c r="N455" s="970"/>
      <c r="O455" s="970"/>
      <c r="P455" s="970"/>
      <c r="Q455" s="1134"/>
      <c r="R455" s="1067"/>
      <c r="S455" s="1029"/>
      <c r="T455" s="1029"/>
      <c r="U455" s="1068">
        <v>455</v>
      </c>
      <c r="V455" s="476"/>
    </row>
    <row r="456" spans="1:22" ht="15.75" customHeight="1">
      <c r="A456" s="1193" t="s">
        <v>282</v>
      </c>
      <c r="B456" s="1117"/>
      <c r="C456" s="1012">
        <f>IF(Data!BV455="","",Data!BV455)</f>
        <v>14</v>
      </c>
      <c r="D456" s="1012">
        <f>IF(Data!BW455="","",Data!BW455)</f>
        <v>40</v>
      </c>
      <c r="E456" s="1012" t="str">
        <f>IF(Data!BX455="","",Data!BX455)</f>
        <v/>
      </c>
      <c r="F456" s="1012" t="str">
        <f>IF(Data!BY455="","",Data!BY455)</f>
        <v/>
      </c>
      <c r="G456" s="1130"/>
      <c r="H456" s="970"/>
      <c r="I456" s="970"/>
      <c r="J456" s="970"/>
      <c r="K456" s="970"/>
      <c r="L456" s="1130"/>
      <c r="M456" s="970"/>
      <c r="N456" s="970"/>
      <c r="O456" s="970"/>
      <c r="P456" s="970"/>
      <c r="Q456" s="1134"/>
      <c r="R456" s="1118"/>
      <c r="S456" s="1119"/>
      <c r="T456" s="1119"/>
      <c r="U456" s="1068">
        <v>456</v>
      </c>
      <c r="V456" s="476"/>
    </row>
    <row r="457" spans="1:22" ht="15.75" customHeight="1">
      <c r="A457" s="1126" t="s">
        <v>283</v>
      </c>
      <c r="B457" s="1105"/>
      <c r="C457" s="1148">
        <f>IF(C456="","",C451*C452*C456)</f>
        <v>168</v>
      </c>
      <c r="D457" s="1148">
        <f>IF(D456="","",D451*D452*D456)</f>
        <v>240</v>
      </c>
      <c r="E457" s="1148" t="str">
        <f>IF(E456="","",E451*E452*E456)</f>
        <v/>
      </c>
      <c r="F457" s="1148" t="str">
        <f>IF(F456="","",F451*F452*F456)</f>
        <v/>
      </c>
      <c r="G457" s="1132"/>
      <c r="H457" s="970"/>
      <c r="I457" s="970"/>
      <c r="J457" s="970"/>
      <c r="K457" s="970"/>
      <c r="L457" s="1132"/>
      <c r="M457" s="970"/>
      <c r="N457" s="970"/>
      <c r="O457" s="970"/>
      <c r="P457" s="970"/>
      <c r="Q457" s="1134"/>
      <c r="R457" s="904"/>
      <c r="S457" s="1036"/>
      <c r="T457" s="1036"/>
      <c r="U457" s="1068">
        <v>457</v>
      </c>
      <c r="V457" s="476"/>
    </row>
    <row r="458" spans="1:22" ht="15.75" customHeight="1">
      <c r="A458" s="1423" t="str">
        <f>IF(Data!A457="","",Data!A457)</f>
        <v>Maize meal purchase</v>
      </c>
      <c r="B458" s="1105"/>
      <c r="C458" s="1012" t="str">
        <f>IF(Data!BV457="","",Data!BV457)</f>
        <v>bag</v>
      </c>
      <c r="D458" s="1012" t="str">
        <f>IF(Data!BW457="","",Data!BW457)</f>
        <v>bag</v>
      </c>
      <c r="E458" s="1012" t="str">
        <f>IF(Data!BX457="","",Data!BX457)</f>
        <v>bag</v>
      </c>
      <c r="F458" s="1012" t="str">
        <f>IF(Data!BY457="","",Data!BY457)</f>
        <v>bag</v>
      </c>
      <c r="G458" s="1132"/>
      <c r="H458" s="970"/>
      <c r="I458" s="970"/>
      <c r="J458" s="970"/>
      <c r="K458" s="970"/>
      <c r="L458" s="1132"/>
      <c r="M458" s="970"/>
      <c r="N458" s="970"/>
      <c r="O458" s="970"/>
      <c r="P458" s="970"/>
      <c r="Q458" s="1134"/>
      <c r="R458" s="865"/>
      <c r="S458" s="865"/>
      <c r="T458" s="865"/>
      <c r="U458" s="1068">
        <v>458</v>
      </c>
      <c r="V458" s="476"/>
    </row>
    <row r="459" spans="1:22" ht="15.75" customHeight="1">
      <c r="A459" s="948" t="s">
        <v>260</v>
      </c>
      <c r="B459" s="1105"/>
      <c r="C459" s="1012" t="str">
        <f>IF(Data!BV458="","",Data!BV458)</f>
        <v/>
      </c>
      <c r="D459" s="1012" t="str">
        <f>IF(Data!BW458="","",Data!BW458)</f>
        <v/>
      </c>
      <c r="E459" s="1012" t="str">
        <f>IF(Data!BX458="","",Data!BX458)</f>
        <v/>
      </c>
      <c r="F459" s="1012" t="str">
        <f>IF(Data!BY458="","",Data!BY458)</f>
        <v/>
      </c>
      <c r="G459" s="1132"/>
      <c r="H459" s="970"/>
      <c r="I459" s="970"/>
      <c r="J459" s="970"/>
      <c r="K459" s="970"/>
      <c r="L459" s="1132"/>
      <c r="M459" s="970"/>
      <c r="N459" s="970"/>
      <c r="O459" s="970"/>
      <c r="P459" s="970"/>
      <c r="Q459" s="1134"/>
      <c r="R459" s="904"/>
      <c r="S459" s="1036"/>
      <c r="T459" s="1036"/>
      <c r="U459" s="1068">
        <v>459</v>
      </c>
      <c r="V459" s="476"/>
    </row>
    <row r="460" spans="1:22" ht="15.75" customHeight="1">
      <c r="A460" s="948" t="s">
        <v>280</v>
      </c>
      <c r="B460" s="1105"/>
      <c r="C460" s="1012" t="str">
        <f>IF(Data!BV459="","",Data!BV459)</f>
        <v/>
      </c>
      <c r="D460" s="1012" t="str">
        <f>IF(Data!BW459="","",Data!BW459)</f>
        <v/>
      </c>
      <c r="E460" s="1012" t="str">
        <f>IF(Data!BX459="","",Data!BX459)</f>
        <v/>
      </c>
      <c r="F460" s="1012" t="str">
        <f>IF(Data!BY459="","",Data!BY459)</f>
        <v/>
      </c>
      <c r="G460" s="1132"/>
      <c r="H460" s="970"/>
      <c r="I460" s="970"/>
      <c r="J460" s="970"/>
      <c r="K460" s="970"/>
      <c r="L460" s="1132"/>
      <c r="M460" s="970"/>
      <c r="N460" s="970"/>
      <c r="O460" s="970"/>
      <c r="P460" s="970"/>
      <c r="Q460" s="1134"/>
      <c r="R460" s="904"/>
      <c r="S460" s="1036"/>
      <c r="T460" s="1036"/>
      <c r="U460" s="1068">
        <v>460</v>
      </c>
      <c r="V460" s="476"/>
    </row>
    <row r="461" spans="1:22" ht="15.75" customHeight="1">
      <c r="A461" s="1126" t="s">
        <v>281</v>
      </c>
      <c r="B461" s="1108"/>
      <c r="C461" s="1012">
        <f>IF(Data!BV460="","",Data!BV460)</f>
        <v>12</v>
      </c>
      <c r="D461" s="1012">
        <f>IF(Data!BW460="","",Data!BW460)</f>
        <v>12</v>
      </c>
      <c r="E461" s="1012">
        <f>IF(Data!BX460="","",Data!BX460)</f>
        <v>12</v>
      </c>
      <c r="F461" s="1012">
        <f>IF(Data!BY460="","",Data!BY460)</f>
        <v>12</v>
      </c>
      <c r="G461" s="1132"/>
      <c r="H461" s="970"/>
      <c r="I461" s="970"/>
      <c r="J461" s="970"/>
      <c r="K461" s="970"/>
      <c r="L461" s="1132"/>
      <c r="M461" s="970"/>
      <c r="N461" s="970"/>
      <c r="O461" s="970"/>
      <c r="P461" s="970"/>
      <c r="Q461" s="1134"/>
      <c r="R461" s="904"/>
      <c r="S461" s="1036"/>
      <c r="T461" s="1036"/>
      <c r="U461" s="1068">
        <v>461</v>
      </c>
      <c r="V461" s="476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70"/>
      <c r="I462" s="970"/>
      <c r="J462" s="970"/>
      <c r="K462" s="970"/>
      <c r="L462" s="1105"/>
      <c r="M462" s="970"/>
      <c r="N462" s="970"/>
      <c r="O462" s="970"/>
      <c r="P462" s="970"/>
      <c r="Q462" s="1168"/>
      <c r="R462" s="904"/>
      <c r="S462" s="1036"/>
      <c r="T462" s="1036"/>
      <c r="U462" s="1068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2">
        <f>IF(Data!BV462="","",Data!BV462)</f>
        <v>3630</v>
      </c>
      <c r="D463" s="1012">
        <f>IF(Data!BW462="","",Data!BW462)</f>
        <v>3630</v>
      </c>
      <c r="E463" s="1012">
        <f>IF(Data!BX462="","",Data!BX462)</f>
        <v>3630</v>
      </c>
      <c r="F463" s="1012">
        <f>IF(Data!BY462="","",Data!BY462)</f>
        <v>3630</v>
      </c>
      <c r="G463" s="1105"/>
      <c r="H463" s="970"/>
      <c r="I463" s="970"/>
      <c r="J463" s="970"/>
      <c r="K463" s="970"/>
      <c r="L463" s="1105"/>
      <c r="M463" s="970"/>
      <c r="N463" s="970"/>
      <c r="O463" s="970"/>
      <c r="P463" s="970"/>
      <c r="Q463" s="1134"/>
      <c r="R463" s="904"/>
      <c r="S463" s="1036"/>
      <c r="T463" s="1036"/>
      <c r="U463" s="1068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7"/>
      <c r="H464" s="970"/>
      <c r="I464" s="970"/>
      <c r="J464" s="970"/>
      <c r="K464" s="970"/>
      <c r="L464" s="1127"/>
      <c r="M464" s="970"/>
      <c r="N464" s="970"/>
      <c r="O464" s="970"/>
      <c r="P464" s="970"/>
      <c r="Q464" s="1134"/>
      <c r="R464" s="1067"/>
      <c r="S464" s="1029"/>
      <c r="T464" s="1029"/>
      <c r="U464" s="1068">
        <v>464</v>
      </c>
      <c r="V464" s="476"/>
    </row>
    <row r="465" spans="1:22" ht="15.75" customHeight="1">
      <c r="A465" s="1194" t="s">
        <v>282</v>
      </c>
      <c r="B465" s="1105"/>
      <c r="C465" s="1012" t="str">
        <f>IF(Data!BV464="","",Data!BV464)</f>
        <v/>
      </c>
      <c r="D465" s="1012" t="str">
        <f>IF(Data!BW464="","",Data!BW464)</f>
        <v/>
      </c>
      <c r="E465" s="1012" t="str">
        <f>IF(Data!BX464="","",Data!BX464)</f>
        <v/>
      </c>
      <c r="F465" s="1012" t="str">
        <f>IF(Data!BY464="","",Data!BY464)</f>
        <v/>
      </c>
      <c r="G465" s="1105"/>
      <c r="H465" s="970"/>
      <c r="I465" s="970"/>
      <c r="J465" s="970"/>
      <c r="K465" s="970"/>
      <c r="L465" s="1105"/>
      <c r="M465" s="970"/>
      <c r="N465" s="970"/>
      <c r="O465" s="970"/>
      <c r="P465" s="970"/>
      <c r="Q465" s="1134"/>
      <c r="R465" s="1118"/>
      <c r="S465" s="1119"/>
      <c r="T465" s="1119"/>
      <c r="U465" s="1068">
        <v>465</v>
      </c>
      <c r="V465" s="476"/>
    </row>
    <row r="466" spans="1:22" ht="15.75" customHeight="1">
      <c r="A466" s="1126" t="s">
        <v>283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9"/>
      <c r="H466" s="970"/>
      <c r="I466" s="970"/>
      <c r="J466" s="970"/>
      <c r="K466" s="970"/>
      <c r="L466" s="949"/>
      <c r="M466" s="970"/>
      <c r="N466" s="970"/>
      <c r="O466" s="970"/>
      <c r="P466" s="970"/>
      <c r="Q466" s="1134"/>
      <c r="R466" s="904"/>
      <c r="S466" s="1036"/>
      <c r="T466" s="1036"/>
      <c r="U466" s="1068">
        <v>466</v>
      </c>
      <c r="V466" s="476"/>
    </row>
    <row r="467" spans="1:22" ht="15.75" customHeight="1">
      <c r="A467" s="1423" t="str">
        <f>IF(Data!A466="","",Data!A466)</f>
        <v>Rice purchase - unit</v>
      </c>
      <c r="B467" s="1105"/>
      <c r="C467" s="1012" t="str">
        <f>IF(Data!BV466="","",Data!BV466)</f>
        <v>bag</v>
      </c>
      <c r="D467" s="1012" t="str">
        <f>IF(Data!BW466="","",Data!BW466)</f>
        <v>bag</v>
      </c>
      <c r="E467" s="1012" t="str">
        <f>IF(Data!BX466="","",Data!BX466)</f>
        <v>bag</v>
      </c>
      <c r="F467" s="1012" t="str">
        <f>IF(Data!BY466="","",Data!BY466)</f>
        <v>bag</v>
      </c>
      <c r="G467" s="1132"/>
      <c r="H467" s="970"/>
      <c r="I467" s="970"/>
      <c r="J467" s="970"/>
      <c r="K467" s="970"/>
      <c r="L467" s="1132"/>
      <c r="M467" s="970"/>
      <c r="N467" s="970"/>
      <c r="O467" s="970"/>
      <c r="P467" s="970"/>
      <c r="Q467" s="1134"/>
      <c r="R467" s="865"/>
      <c r="S467" s="865"/>
      <c r="T467" s="865"/>
      <c r="U467" s="1068">
        <v>467</v>
      </c>
      <c r="V467" s="476"/>
    </row>
    <row r="468" spans="1:22" ht="15.75" customHeight="1">
      <c r="A468" s="948" t="s">
        <v>260</v>
      </c>
      <c r="B468" s="1105"/>
      <c r="C468" s="1012">
        <f>IF(Data!BV467="","",Data!BV467)</f>
        <v>1</v>
      </c>
      <c r="D468" s="1012">
        <f>IF(Data!BW467="","",Data!BW467)</f>
        <v>1</v>
      </c>
      <c r="E468" s="1012">
        <f>IF(Data!BX467="","",Data!BX467)</f>
        <v>5</v>
      </c>
      <c r="F468" s="1012">
        <f>IF(Data!BY467="","",Data!BY467)</f>
        <v>5</v>
      </c>
      <c r="G468" s="1132"/>
      <c r="H468" s="970"/>
      <c r="I468" s="970"/>
      <c r="J468" s="970"/>
      <c r="K468" s="970"/>
      <c r="L468" s="1132"/>
      <c r="M468" s="970"/>
      <c r="N468" s="970"/>
      <c r="O468" s="970"/>
      <c r="P468" s="970"/>
      <c r="Q468" s="1134"/>
      <c r="R468" s="904"/>
      <c r="S468" s="1036"/>
      <c r="T468" s="1036"/>
      <c r="U468" s="1068">
        <v>468</v>
      </c>
      <c r="V468" s="476"/>
    </row>
    <row r="469" spans="1:22" ht="15.75" customHeight="1">
      <c r="A469" s="948" t="s">
        <v>280</v>
      </c>
      <c r="B469" s="1108"/>
      <c r="C469" s="1012" t="str">
        <f>IF(Data!BV468="","",Data!BV468)</f>
        <v/>
      </c>
      <c r="D469" s="1012" t="str">
        <f>IF(Data!BW468="","",Data!BW468)</f>
        <v/>
      </c>
      <c r="E469" s="1012">
        <f>IF(Data!BX468="","",Data!BX468)</f>
        <v>1</v>
      </c>
      <c r="F469" s="1012">
        <f>IF(Data!BY468="","",Data!BY468)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70"/>
      <c r="N469" s="970"/>
      <c r="O469" s="970"/>
      <c r="P469" s="970"/>
      <c r="Q469" s="1134"/>
      <c r="R469" s="904"/>
      <c r="S469" s="1036"/>
      <c r="T469" s="1036"/>
      <c r="U469" s="1068">
        <v>469</v>
      </c>
      <c r="V469" s="476"/>
    </row>
    <row r="470" spans="1:22" ht="15.75" customHeight="1">
      <c r="A470" s="1126" t="s">
        <v>281</v>
      </c>
      <c r="B470" s="1105"/>
      <c r="C470" s="1012">
        <f>IF(Data!BV469="","",Data!BV469)</f>
        <v>12</v>
      </c>
      <c r="D470" s="1012">
        <f>IF(Data!BW469="","",Data!BW469)</f>
        <v>12</v>
      </c>
      <c r="E470" s="1012">
        <f>IF(Data!BX469="","",Data!BX469)</f>
        <v>12</v>
      </c>
      <c r="F470" s="1012">
        <f>IF(Data!BY469="","",Data!BY469)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70"/>
      <c r="N470" s="970"/>
      <c r="O470" s="970"/>
      <c r="P470" s="970"/>
      <c r="Q470" s="1449" t="str">
        <f>'Exp factors'!$B54</f>
        <v>poor</v>
      </c>
      <c r="R470" s="904"/>
      <c r="S470" s="1036"/>
      <c r="T470" s="1036"/>
      <c r="U470" s="1068">
        <v>470</v>
      </c>
      <c r="V470" s="476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60</v>
      </c>
      <c r="F471" s="1148">
        <f>IF(F469="","",F468*F469*F470)</f>
        <v>60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70"/>
      <c r="N471" s="970"/>
      <c r="O471" s="970"/>
      <c r="P471" s="970"/>
      <c r="Q471" s="1168"/>
      <c r="R471" s="904"/>
      <c r="S471" s="1036"/>
      <c r="T471" s="1036"/>
      <c r="U471" s="1068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2">
        <f>IF(Data!BV471="","",Data!BV471)</f>
        <v>3540</v>
      </c>
      <c r="D472" s="1012">
        <f>IF(Data!BW471="","",Data!BW471)</f>
        <v>3540</v>
      </c>
      <c r="E472" s="1012">
        <f>IF(Data!BX471="","",Data!BX471)</f>
        <v>3540</v>
      </c>
      <c r="F472" s="1012">
        <f>IF(Data!BY471="","",Data!BY471)</f>
        <v>3540</v>
      </c>
      <c r="G472" s="1105"/>
      <c r="H472" s="970"/>
      <c r="I472" s="970"/>
      <c r="J472" s="970"/>
      <c r="K472" s="970"/>
      <c r="L472" s="1105"/>
      <c r="M472" s="970"/>
      <c r="N472" s="970"/>
      <c r="O472" s="970"/>
      <c r="P472" s="970"/>
      <c r="Q472" s="1134"/>
      <c r="R472" s="904"/>
      <c r="S472" s="1036"/>
      <c r="T472" s="1036"/>
      <c r="U472" s="1068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4" t="str">
        <f>IF(C471="","",C471*C472/C$46/365/$P$1)</f>
        <v/>
      </c>
      <c r="D473" s="1424" t="str">
        <f>IF(D471="","",D471*D472/D$46/365/$P$1)</f>
        <v/>
      </c>
      <c r="E473" s="1424">
        <f>IF(E471="","",E471*E472/E$46/365/$P$1)</f>
        <v>2.7710371819960861E-2</v>
      </c>
      <c r="F473" s="1424">
        <f>IF(F471="","",F471*F472/F$46/365/$P$1)</f>
        <v>2.7710371819960861E-2</v>
      </c>
      <c r="G473" s="1127"/>
      <c r="H473" s="1428">
        <f>IF(H$46=0,"",H471*SUM($D472)/H$46/365/$P$1)</f>
        <v>0</v>
      </c>
      <c r="I473" s="1428">
        <f>IF(I$46=0,"",I471*SUM($D472)/I$46/365/$P$1)</f>
        <v>0</v>
      </c>
      <c r="J473" s="1428">
        <f>IF(J$46=0,"",J471*SUM($D472)/J$46/365/$P$1)</f>
        <v>0</v>
      </c>
      <c r="K473" s="1428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-2.7710371819960861E-2</v>
      </c>
      <c r="P473" s="1153">
        <f>IF(SUM(K473)=SUM(F473),"",SUM(K473)-SUM(F473))</f>
        <v>-2.7710371819960861E-2</v>
      </c>
      <c r="Q473" s="1134"/>
      <c r="R473" s="1067"/>
      <c r="S473" s="1029"/>
      <c r="T473" s="1029"/>
      <c r="U473" s="1068">
        <v>473</v>
      </c>
      <c r="V473" s="476"/>
    </row>
    <row r="474" spans="1:22" ht="15.75" customHeight="1">
      <c r="A474" s="1194" t="s">
        <v>282</v>
      </c>
      <c r="B474" s="1105"/>
      <c r="C474" s="1012" t="str">
        <f>IF(Data!BV473="","",Data!BV473)</f>
        <v/>
      </c>
      <c r="D474" s="1012" t="str">
        <f>IF(Data!BW473="","",Data!BW473)</f>
        <v/>
      </c>
      <c r="E474" s="1012">
        <f>IF(Data!BX473="","",Data!BX473)</f>
        <v>7</v>
      </c>
      <c r="F474" s="1012">
        <f>IF(Data!BY473="","",Data!BY473)</f>
        <v>7</v>
      </c>
      <c r="G474" s="1105"/>
      <c r="H474" s="970"/>
      <c r="I474" s="970"/>
      <c r="J474" s="970"/>
      <c r="K474" s="970"/>
      <c r="L474" s="1105"/>
      <c r="M474" s="970"/>
      <c r="N474" s="970"/>
      <c r="O474" s="970"/>
      <c r="P474" s="970"/>
      <c r="Q474" s="1134"/>
      <c r="R474" s="1118"/>
      <c r="S474" s="1119"/>
      <c r="T474" s="1119"/>
      <c r="U474" s="1068">
        <v>474</v>
      </c>
      <c r="V474" s="476"/>
    </row>
    <row r="475" spans="1:22" ht="15.75" customHeight="1">
      <c r="A475" s="1126" t="s">
        <v>283</v>
      </c>
      <c r="B475" s="1105"/>
      <c r="C475" s="1148" t="str">
        <f>IF(C474="","",C471*C474)</f>
        <v/>
      </c>
      <c r="D475" s="1148" t="str">
        <f t="shared" ref="D475:F475" si="25">IF(D474="","",D471*D474)</f>
        <v/>
      </c>
      <c r="E475" s="1148">
        <f t="shared" si="25"/>
        <v>420</v>
      </c>
      <c r="F475" s="1148">
        <f t="shared" si="25"/>
        <v>420</v>
      </c>
      <c r="G475" s="1179"/>
      <c r="H475" s="1429">
        <f>IF(H$46=0,"",IF($D474="",H471*'Exp factors'!$H$52,H471*$D474/$D468))</f>
        <v>0</v>
      </c>
      <c r="I475" s="1429">
        <f>IF(I$46=0,"",IF($D474="",I471*'Exp factors'!$H$52,I471*$D474/$D468))</f>
        <v>0</v>
      </c>
      <c r="J475" s="1429">
        <f>IF(J$46=0,"",IF($D474="",J471*'Exp factors'!$H$52,J471*$D474/$D468))</f>
        <v>0</v>
      </c>
      <c r="K475" s="1429">
        <f>IF(K$46=0,"",IF($D474="",K471*'Exp factors'!$H$52,K471*$D474/$D468))</f>
        <v>0</v>
      </c>
      <c r="L475" s="1179"/>
      <c r="M475" s="979" t="str">
        <f>IF(SUM(H475)=SUM(C475),"",SUM(H475)-SUM(C475))</f>
        <v/>
      </c>
      <c r="N475" s="979" t="str">
        <f>IF(SUM(I475)=SUM(D475),"",SUM(I475)-SUM(D475))</f>
        <v/>
      </c>
      <c r="O475" s="979">
        <f>IF(SUM(J475)=SUM(E475),"",SUM(J475)-SUM(E475))</f>
        <v>-420</v>
      </c>
      <c r="P475" s="979">
        <f>IF(SUM(K475)=SUM(F475),"",SUM(K475)-SUM(F475))</f>
        <v>-420</v>
      </c>
      <c r="Q475" s="1134" t="str">
        <f>[1]ExpFactors!$I$52</f>
        <v>des</v>
      </c>
      <c r="R475" s="904"/>
      <c r="S475" s="1036"/>
      <c r="T475" s="1036"/>
      <c r="U475" s="1068">
        <v>475</v>
      </c>
      <c r="V475" s="476"/>
    </row>
    <row r="476" spans="1:22" ht="15.75" customHeight="1">
      <c r="A476" s="1423" t="str">
        <f>IF(Data!A475="","",Data!A475)</f>
        <v>Sorghum purchase - unit</v>
      </c>
      <c r="B476" s="1105"/>
      <c r="C476" s="1012" t="str">
        <f>IF(Data!BV475="","",Data!BV475)</f>
        <v/>
      </c>
      <c r="D476" s="1012" t="str">
        <f>IF(Data!BW475="","",Data!BW475)</f>
        <v/>
      </c>
      <c r="E476" s="1012" t="str">
        <f>IF(Data!BX475="","",Data!BX475)</f>
        <v/>
      </c>
      <c r="F476" s="1012" t="str">
        <f>IF(Data!BY475="","",Data!BY475)</f>
        <v/>
      </c>
      <c r="G476" s="1108"/>
      <c r="H476" s="970"/>
      <c r="I476" s="970"/>
      <c r="J476" s="970"/>
      <c r="K476" s="970"/>
      <c r="L476" s="1108"/>
      <c r="M476" s="970"/>
      <c r="N476" s="970"/>
      <c r="O476" s="970"/>
      <c r="P476" s="970"/>
      <c r="Q476" s="1134"/>
      <c r="R476" s="865"/>
      <c r="S476" s="865"/>
      <c r="T476" s="865"/>
      <c r="U476" s="1068">
        <v>476</v>
      </c>
      <c r="V476" s="476"/>
    </row>
    <row r="477" spans="1:22" ht="15.75" customHeight="1">
      <c r="A477" s="948" t="s">
        <v>260</v>
      </c>
      <c r="B477" s="1117"/>
      <c r="C477" s="1012">
        <f>IF(Data!BV476="","",Data!BV476)</f>
        <v>1</v>
      </c>
      <c r="D477" s="1012">
        <f>IF(Data!BW476="","",Data!BW476)</f>
        <v>1</v>
      </c>
      <c r="E477" s="1012">
        <f>IF(Data!BX476="","",Data!BX476)</f>
        <v>1</v>
      </c>
      <c r="F477" s="1012">
        <f>IF(Data!BY476="","",Data!BY476)</f>
        <v>1</v>
      </c>
      <c r="G477" s="1108"/>
      <c r="H477" s="970"/>
      <c r="I477" s="970"/>
      <c r="J477" s="970"/>
      <c r="K477" s="970"/>
      <c r="L477" s="1108"/>
      <c r="M477" s="970"/>
      <c r="N477" s="970"/>
      <c r="O477" s="970"/>
      <c r="P477" s="970"/>
      <c r="Q477" s="1134"/>
      <c r="R477" s="904"/>
      <c r="S477" s="1036"/>
      <c r="T477" s="1036"/>
      <c r="U477" s="1068">
        <v>477</v>
      </c>
      <c r="V477" s="476"/>
    </row>
    <row r="478" spans="1:22" ht="15.75" customHeight="1">
      <c r="A478" s="948" t="s">
        <v>280</v>
      </c>
      <c r="B478" s="1117"/>
      <c r="C478" s="1012" t="str">
        <f>IF(Data!BV477="","",Data!BV477)</f>
        <v/>
      </c>
      <c r="D478" s="1012" t="str">
        <f>IF(Data!BW477="","",Data!BW477)</f>
        <v/>
      </c>
      <c r="E478" s="1012" t="str">
        <f>IF(Data!BX477="","",Data!BX477)</f>
        <v/>
      </c>
      <c r="F478" s="1012" t="str">
        <f>IF(Data!BY477="","",Data!BY477)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70"/>
      <c r="N478" s="970"/>
      <c r="O478" s="970"/>
      <c r="P478" s="970"/>
      <c r="Q478" s="1134"/>
      <c r="R478" s="904"/>
      <c r="S478" s="1036"/>
      <c r="T478" s="1036"/>
      <c r="U478" s="1068">
        <v>478</v>
      </c>
      <c r="V478" s="476"/>
    </row>
    <row r="479" spans="1:22" ht="15.75" customHeight="1">
      <c r="A479" s="1126" t="s">
        <v>281</v>
      </c>
      <c r="B479" s="1105"/>
      <c r="C479" s="1012">
        <f>IF(Data!BV478="","",Data!BV478)</f>
        <v>12</v>
      </c>
      <c r="D479" s="1012">
        <f>IF(Data!BW478="","",Data!BW478)</f>
        <v>12</v>
      </c>
      <c r="E479" s="1012">
        <f>IF(Data!BX478="","",Data!BX478)</f>
        <v>12</v>
      </c>
      <c r="F479" s="1012">
        <f>IF(Data!BY478="","",Data!BY478)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70"/>
      <c r="N479" s="970"/>
      <c r="O479" s="970"/>
      <c r="P479" s="970"/>
      <c r="Q479" s="1134"/>
      <c r="R479" s="904"/>
      <c r="S479" s="1036"/>
      <c r="T479" s="1036"/>
      <c r="U479" s="1068">
        <v>479</v>
      </c>
      <c r="V479" s="476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70"/>
      <c r="N480" s="970"/>
      <c r="O480" s="970"/>
      <c r="P480" s="970"/>
      <c r="Q480" s="1134"/>
      <c r="R480" s="904"/>
      <c r="S480" s="1036"/>
      <c r="T480" s="1036"/>
      <c r="U480" s="1068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2">
        <f>IF(Data!BV480="","",Data!BV480)</f>
        <v>3550</v>
      </c>
      <c r="D481" s="1012">
        <f>IF(Data!BW480="","",Data!BW480)</f>
        <v>3550</v>
      </c>
      <c r="E481" s="1012">
        <f>IF(Data!BX480="","",Data!BX480)</f>
        <v>3550</v>
      </c>
      <c r="F481" s="1012">
        <f>IF(Data!BY480="","",Data!BY480)</f>
        <v>3550</v>
      </c>
      <c r="G481" s="1132"/>
      <c r="H481" s="970"/>
      <c r="I481" s="970"/>
      <c r="J481" s="970"/>
      <c r="K481" s="970"/>
      <c r="L481" s="1132"/>
      <c r="M481" s="970"/>
      <c r="N481" s="970"/>
      <c r="O481" s="970"/>
      <c r="P481" s="970"/>
      <c r="Q481" s="1134"/>
      <c r="R481" s="904"/>
      <c r="S481" s="1036"/>
      <c r="T481" s="1036"/>
      <c r="U481" s="1068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4" t="str">
        <f>IF(C480="","",C480*C481/C$46/365/$P$1)</f>
        <v/>
      </c>
      <c r="D482" s="1424" t="str">
        <f>IF(D480="","",D480*D481/D$46/365/$P$1)</f>
        <v/>
      </c>
      <c r="E482" s="1424" t="str">
        <f>IF(E480="","",E480*E481/E$46/365/$P$1)</f>
        <v/>
      </c>
      <c r="F482" s="1424" t="str">
        <f>IF(F480="","",F480*F481/F$46/365/$P$1)</f>
        <v/>
      </c>
      <c r="G482" s="1117"/>
      <c r="H482" s="1428">
        <f>IF(H$46=0,"",H480*SUM($D481)/H$46/365/$P$1)</f>
        <v>0</v>
      </c>
      <c r="I482" s="1428">
        <f>IF(I$46=0,"",I480*SUM($D481)/I$46/365/$P$1)</f>
        <v>0</v>
      </c>
      <c r="J482" s="1428">
        <f>IF(J$46=0,"",J480*SUM($D481)/J$46/365/$P$1)</f>
        <v>0</v>
      </c>
      <c r="K482" s="1428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7"/>
      <c r="S482" s="1029"/>
      <c r="T482" s="1029"/>
      <c r="U482" s="1068">
        <v>482</v>
      </c>
      <c r="V482" s="476"/>
    </row>
    <row r="483" spans="1:22" ht="15.75" customHeight="1">
      <c r="A483" s="1194" t="s">
        <v>282</v>
      </c>
      <c r="B483" s="1117"/>
      <c r="C483" s="1012" t="str">
        <f>IF(Data!BV482="","",Data!BV482)</f>
        <v/>
      </c>
      <c r="D483" s="1012" t="str">
        <f>IF(Data!BW482="","",Data!BW482)</f>
        <v/>
      </c>
      <c r="E483" s="1012" t="str">
        <f>IF(Data!BX482="","",Data!BX482)</f>
        <v/>
      </c>
      <c r="F483" s="1012" t="str">
        <f>IF(Data!BY482="","",Data!BY482)</f>
        <v/>
      </c>
      <c r="G483" s="1105"/>
      <c r="H483" s="970"/>
      <c r="I483" s="970"/>
      <c r="J483" s="970"/>
      <c r="K483" s="970"/>
      <c r="L483" s="1105"/>
      <c r="M483" s="970"/>
      <c r="N483" s="970"/>
      <c r="O483" s="970"/>
      <c r="P483" s="970"/>
      <c r="Q483" s="1134"/>
      <c r="R483" s="1118"/>
      <c r="S483" s="1119"/>
      <c r="T483" s="1119"/>
      <c r="U483" s="1068">
        <v>483</v>
      </c>
      <c r="V483" s="476"/>
    </row>
    <row r="484" spans="1:22" ht="15.75" customHeight="1">
      <c r="A484" s="1126" t="s">
        <v>283</v>
      </c>
      <c r="B484" s="1105"/>
      <c r="C484" s="1148" t="str">
        <f>IF(C483="","",C480*C483)</f>
        <v/>
      </c>
      <c r="D484" s="1148" t="str">
        <f t="shared" ref="D484:F484" si="26">IF(D483="","",D480*D483)</f>
        <v/>
      </c>
      <c r="E484" s="1148" t="str">
        <f t="shared" si="26"/>
        <v/>
      </c>
      <c r="F484" s="1148" t="str">
        <f t="shared" si="26"/>
        <v/>
      </c>
      <c r="G484" s="1132"/>
      <c r="H484" s="1429">
        <f>IF(H$46=0,"",IF($D483="",H480*'Exp factors'!$H$54,H480*$D483/$D477))</f>
        <v>0</v>
      </c>
      <c r="I484" s="1429">
        <f>IF(I$46=0,"",IF($D483="",I480*'Exp factors'!$H$54,I480*$D483/$D477))</f>
        <v>0</v>
      </c>
      <c r="J484" s="1429">
        <f>IF(J$46=0,"",IF($D483="",J480*'Exp factors'!$H$54,J480*$D483/$D477))</f>
        <v>0</v>
      </c>
      <c r="K484" s="1429">
        <f>IF(K$46=0,"",IF($D483="",K480*'Exp factors'!$H$54,K480*$D483/$D477))</f>
        <v>0</v>
      </c>
      <c r="L484" s="1132"/>
      <c r="M484" s="979" t="str">
        <f>IF(SUM(H484)=SUM(C484),"",SUM(H484)-SUM(C484))</f>
        <v/>
      </c>
      <c r="N484" s="979" t="str">
        <f>IF(SUM(I484)=SUM(D484),"",SUM(I484)-SUM(D484))</f>
        <v/>
      </c>
      <c r="O484" s="979" t="str">
        <f>IF(SUM(J484)=SUM(E484),"",SUM(J484)-SUM(E484))</f>
        <v/>
      </c>
      <c r="P484" s="979" t="str">
        <f>IF(SUM(K484)=SUM(F484),"",SUM(K484)-SUM(F484))</f>
        <v/>
      </c>
      <c r="Q484" s="1134" t="str">
        <f>[1]ExpFactors!$I$54</f>
        <v>other</v>
      </c>
      <c r="R484" s="904"/>
      <c r="S484" s="1036"/>
      <c r="T484" s="1036"/>
      <c r="U484" s="1068">
        <v>484</v>
      </c>
      <c r="V484" s="476"/>
    </row>
    <row r="485" spans="1:22" ht="15.75" customHeight="1">
      <c r="A485" s="1423" t="str">
        <f>IF(Data!A484="","",Data!A484)</f>
        <v>Millet purchase - unit</v>
      </c>
      <c r="B485" s="1117"/>
      <c r="C485" s="1012" t="str">
        <f>IF(Data!BV484="","",Data!BV484)</f>
        <v/>
      </c>
      <c r="D485" s="1012" t="str">
        <f>IF(Data!BW484="","",Data!BW484)</f>
        <v/>
      </c>
      <c r="E485" s="1012" t="str">
        <f>IF(Data!BX484="","",Data!BX484)</f>
        <v/>
      </c>
      <c r="F485" s="1012" t="str">
        <f>IF(Data!BY484="","",Data!BY484)</f>
        <v/>
      </c>
      <c r="G485" s="1105"/>
      <c r="H485" s="970"/>
      <c r="I485" s="970"/>
      <c r="J485" s="970"/>
      <c r="K485" s="970"/>
      <c r="L485" s="1105"/>
      <c r="M485" s="970"/>
      <c r="N485" s="970"/>
      <c r="O485" s="970"/>
      <c r="P485" s="970"/>
      <c r="Q485" s="1134"/>
      <c r="R485" s="865"/>
      <c r="S485" s="865"/>
      <c r="T485" s="865"/>
      <c r="U485" s="1068">
        <v>485</v>
      </c>
      <c r="V485" s="476"/>
    </row>
    <row r="486" spans="1:22" ht="15.75" customHeight="1">
      <c r="A486" s="948" t="s">
        <v>260</v>
      </c>
      <c r="B486" s="1105"/>
      <c r="C486" s="1012">
        <f>IF(Data!BV485="","",Data!BV485)</f>
        <v>1</v>
      </c>
      <c r="D486" s="1012">
        <f>IF(Data!BW485="","",Data!BW485)</f>
        <v>1</v>
      </c>
      <c r="E486" s="1012">
        <f>IF(Data!BX485="","",Data!BX485)</f>
        <v>1</v>
      </c>
      <c r="F486" s="1012">
        <f>IF(Data!BY485="","",Data!BY485)</f>
        <v>1</v>
      </c>
      <c r="G486" s="1105"/>
      <c r="H486" s="970"/>
      <c r="I486" s="970"/>
      <c r="J486" s="970"/>
      <c r="K486" s="970"/>
      <c r="L486" s="1105"/>
      <c r="M486" s="970"/>
      <c r="N486" s="970"/>
      <c r="O486" s="970"/>
      <c r="P486" s="970"/>
      <c r="Q486" s="1134"/>
      <c r="R486" s="904"/>
      <c r="S486" s="1036"/>
      <c r="T486" s="1036"/>
      <c r="U486" s="1068">
        <v>486</v>
      </c>
      <c r="V486" s="476"/>
    </row>
    <row r="487" spans="1:22" ht="15.75" customHeight="1">
      <c r="A487" s="948" t="s">
        <v>280</v>
      </c>
      <c r="B487" s="1105"/>
      <c r="C487" s="1012" t="str">
        <f>IF(Data!BV486="","",Data!BV486)</f>
        <v/>
      </c>
      <c r="D487" s="1012" t="str">
        <f>IF(Data!BW486="","",Data!BW486)</f>
        <v/>
      </c>
      <c r="E487" s="1012" t="str">
        <f>IF(Data!BX486="","",Data!BX486)</f>
        <v/>
      </c>
      <c r="F487" s="1012" t="str">
        <f>IF(Data!BY486="","",Data!BY486)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70"/>
      <c r="N487" s="970"/>
      <c r="O487" s="970"/>
      <c r="P487" s="970"/>
      <c r="Q487" s="1134"/>
      <c r="R487" s="904"/>
      <c r="S487" s="1036"/>
      <c r="T487" s="1036"/>
      <c r="U487" s="1068">
        <v>487</v>
      </c>
      <c r="V487" s="476"/>
    </row>
    <row r="488" spans="1:22" ht="15.75" customHeight="1">
      <c r="A488" s="1126" t="s">
        <v>281</v>
      </c>
      <c r="B488" s="1105"/>
      <c r="C488" s="1012">
        <f>IF(Data!BV487="","",Data!BV487)</f>
        <v>12</v>
      </c>
      <c r="D488" s="1012">
        <f>IF(Data!BW487="","",Data!BW487)</f>
        <v>12</v>
      </c>
      <c r="E488" s="1012">
        <f>IF(Data!BX487="","",Data!BX487)</f>
        <v>12</v>
      </c>
      <c r="F488" s="1012">
        <f>IF(Data!BY487="","",Data!BY487)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70"/>
      <c r="N488" s="970"/>
      <c r="O488" s="970"/>
      <c r="P488" s="970"/>
      <c r="Q488" s="1134"/>
      <c r="R488" s="904"/>
      <c r="S488" s="1036"/>
      <c r="T488" s="1036"/>
      <c r="U488" s="1068">
        <v>488</v>
      </c>
      <c r="V488" s="476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70"/>
      <c r="N489" s="970"/>
      <c r="O489" s="970"/>
      <c r="P489" s="970"/>
      <c r="Q489" s="1134"/>
      <c r="R489" s="904"/>
      <c r="S489" s="1036"/>
      <c r="T489" s="1036"/>
      <c r="U489" s="1068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2">
        <f>IF(Data!BV489="","",Data!BV489)</f>
        <v>3630</v>
      </c>
      <c r="D490" s="1012">
        <f>IF(Data!BW489="","",Data!BW489)</f>
        <v>3630</v>
      </c>
      <c r="E490" s="1012">
        <f>IF(Data!BX489="","",Data!BX489)</f>
        <v>3630</v>
      </c>
      <c r="F490" s="1012">
        <f>IF(Data!BY489="","",Data!BY489)</f>
        <v>3630</v>
      </c>
      <c r="G490" s="1132"/>
      <c r="H490" s="970"/>
      <c r="I490" s="970"/>
      <c r="J490" s="970"/>
      <c r="K490" s="970"/>
      <c r="L490" s="1132"/>
      <c r="M490" s="970"/>
      <c r="N490" s="970"/>
      <c r="O490" s="970"/>
      <c r="P490" s="970"/>
      <c r="Q490" s="1134"/>
      <c r="R490" s="904"/>
      <c r="S490" s="1036"/>
      <c r="T490" s="1036"/>
      <c r="U490" s="1068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4" t="str">
        <f>IF(C489="","",C489*C490/C$46/365/$P$1)</f>
        <v/>
      </c>
      <c r="D491" s="1424" t="str">
        <f>IF(D489="","",D489*D490/D$46/365/$P$1)</f>
        <v/>
      </c>
      <c r="E491" s="1424" t="str">
        <f>IF(E489="","",E489*E490/E$46/365/$P$1)</f>
        <v/>
      </c>
      <c r="F491" s="1424" t="str">
        <f>IF(F489="","",F489*F490/F$46/365/$P$1)</f>
        <v/>
      </c>
      <c r="G491" s="1117"/>
      <c r="H491" s="1428">
        <f>IF(H$46=0,"",H489*SUM($D490)/H$46/365/$P$1)</f>
        <v>0</v>
      </c>
      <c r="I491" s="1428">
        <f>IF(I$46=0,"",I489*SUM($D490)/I$46/365/$P$1)</f>
        <v>0</v>
      </c>
      <c r="J491" s="1428">
        <f>IF(J$46=0,"",J489*SUM($D490)/J$46/365/$P$1)</f>
        <v>0</v>
      </c>
      <c r="K491" s="1428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7"/>
      <c r="S491" s="1029"/>
      <c r="T491" s="1029"/>
      <c r="U491" s="1068">
        <v>491</v>
      </c>
      <c r="V491" s="476"/>
    </row>
    <row r="492" spans="1:22" ht="15.75" customHeight="1">
      <c r="A492" s="1193" t="s">
        <v>282</v>
      </c>
      <c r="B492" s="1105"/>
      <c r="C492" s="1012" t="str">
        <f>IF(Data!BV491="","",Data!BV491)</f>
        <v/>
      </c>
      <c r="D492" s="1012" t="str">
        <f>IF(Data!BW491="","",Data!BW491)</f>
        <v/>
      </c>
      <c r="E492" s="1012" t="str">
        <f>IF(Data!BX491="","",Data!BX491)</f>
        <v/>
      </c>
      <c r="F492" s="1012" t="str">
        <f>IF(Data!BY491="","",Data!BY491)</f>
        <v/>
      </c>
      <c r="G492" s="1130"/>
      <c r="H492" s="970"/>
      <c r="I492" s="970"/>
      <c r="J492" s="970"/>
      <c r="K492" s="970"/>
      <c r="L492" s="1130"/>
      <c r="M492" s="970"/>
      <c r="N492" s="970"/>
      <c r="O492" s="970"/>
      <c r="P492" s="970"/>
      <c r="Q492" s="1134"/>
      <c r="R492" s="1118"/>
      <c r="S492" s="1119"/>
      <c r="T492" s="1119"/>
      <c r="U492" s="1068">
        <v>492</v>
      </c>
      <c r="V492" s="476"/>
    </row>
    <row r="493" spans="1:22" ht="15.75" customHeight="1">
      <c r="A493" s="1126" t="s">
        <v>283</v>
      </c>
      <c r="B493" s="1105"/>
      <c r="C493" s="1148" t="str">
        <f>IF(C492="","",C489*C492)</f>
        <v/>
      </c>
      <c r="D493" s="1148" t="str">
        <f>IF(D492="","",D489*D492)</f>
        <v/>
      </c>
      <c r="E493" s="1148" t="str">
        <f>IF(E492="","",E489*E492)</f>
        <v/>
      </c>
      <c r="F493" s="1148" t="str">
        <f>IF(F492="","",F489*F492)</f>
        <v/>
      </c>
      <c r="G493" s="1132"/>
      <c r="H493" s="1429">
        <f>IF(H$46=0,"",IF($D492="",H489*'Exp factors'!$H$50,H489*$D492/$D486))</f>
        <v>0</v>
      </c>
      <c r="I493" s="1429">
        <f>IF(I$46=0,"",IF($D492="",I489*'Exp factors'!$H$50,I489*$D492/$D486))</f>
        <v>0</v>
      </c>
      <c r="J493" s="1429">
        <f>IF(J$46=0,"",IF($D492="",J489*'Exp factors'!$H$50,J489*$D492/$D486))</f>
        <v>0</v>
      </c>
      <c r="K493" s="1429">
        <f>IF(K$46=0,"",IF($D492="",K489*'Exp factors'!$H$50,K489*$D492/$D486))</f>
        <v>0</v>
      </c>
      <c r="L493" s="1132"/>
      <c r="M493" s="979" t="str">
        <f>IF(SUM(H493)=SUM(C493),"",SUM(H493)-SUM(C493))</f>
        <v/>
      </c>
      <c r="N493" s="979" t="str">
        <f>IF(SUM(I493)=SUM(D493),"",SUM(I493)-SUM(D493))</f>
        <v/>
      </c>
      <c r="O493" s="979" t="str">
        <f>IF(SUM(J493)=SUM(E493),"",SUM(J493)-SUM(E493))</f>
        <v/>
      </c>
      <c r="P493" s="979" t="str">
        <f>IF(SUM(K493)=SUM(F493),"",SUM(K493)-SUM(F493))</f>
        <v/>
      </c>
      <c r="Q493" s="1134" t="str">
        <f>[1]ExpFactors!$I$50</f>
        <v>des</v>
      </c>
      <c r="R493" s="904"/>
      <c r="S493" s="1036"/>
      <c r="T493" s="1036"/>
      <c r="U493" s="1068">
        <v>493</v>
      </c>
      <c r="V493" s="476"/>
    </row>
    <row r="494" spans="1:22" ht="15.75" customHeight="1">
      <c r="A494" s="1423" t="str">
        <f>IF(Data!A493="","",Data!A493)</f>
        <v>Bread purchase - unit</v>
      </c>
      <c r="B494" s="1106"/>
      <c r="C494" s="1012" t="str">
        <f>IF(Data!BV493="","",Data!BV493)</f>
        <v>loaf</v>
      </c>
      <c r="D494" s="1012" t="str">
        <f>IF(Data!BW493="","",Data!BW493)</f>
        <v>loaf</v>
      </c>
      <c r="E494" s="1012" t="str">
        <f>IF(Data!BX493="","",Data!BX493)</f>
        <v>loaf</v>
      </c>
      <c r="F494" s="1012" t="str">
        <f>IF(Data!BY493="","",Data!BY493)</f>
        <v>loaf</v>
      </c>
      <c r="G494" s="1105"/>
      <c r="H494" s="970"/>
      <c r="I494" s="970"/>
      <c r="J494" s="970"/>
      <c r="K494" s="970"/>
      <c r="L494" s="1105"/>
      <c r="M494" s="970"/>
      <c r="N494" s="970"/>
      <c r="O494" s="970"/>
      <c r="P494" s="970"/>
      <c r="Q494" s="1134"/>
      <c r="R494" s="865"/>
      <c r="S494" s="865"/>
      <c r="T494" s="865"/>
      <c r="U494" s="1068">
        <v>494</v>
      </c>
      <c r="V494" s="476"/>
    </row>
    <row r="495" spans="1:22" ht="15.75" customHeight="1">
      <c r="A495" s="948" t="s">
        <v>260</v>
      </c>
      <c r="B495" s="1108"/>
      <c r="C495" s="1012">
        <f>IF(Data!BV494="","",Data!BV494)</f>
        <v>0.7</v>
      </c>
      <c r="D495" s="1012">
        <f>IF(Data!BW494="","",Data!BW494)</f>
        <v>0.7</v>
      </c>
      <c r="E495" s="1012">
        <f>IF(Data!BX494="","",Data!BX494)</f>
        <v>1</v>
      </c>
      <c r="F495" s="1012">
        <f>IF(Data!BY494="","",Data!BY494)</f>
        <v>1</v>
      </c>
      <c r="G495" s="1105"/>
      <c r="H495" s="970"/>
      <c r="I495" s="970"/>
      <c r="J495" s="970"/>
      <c r="K495" s="970"/>
      <c r="L495" s="1105"/>
      <c r="M495" s="970"/>
      <c r="N495" s="970"/>
      <c r="O495" s="970"/>
      <c r="P495" s="970"/>
      <c r="Q495" s="1134"/>
      <c r="R495" s="904"/>
      <c r="S495" s="1036"/>
      <c r="T495" s="1036"/>
      <c r="U495" s="1068">
        <v>495</v>
      </c>
      <c r="V495" s="476"/>
    </row>
    <row r="496" spans="1:22" ht="15.75" customHeight="1">
      <c r="A496" s="948" t="s">
        <v>280</v>
      </c>
      <c r="B496" s="1108"/>
      <c r="C496" s="1012" t="str">
        <f>IF(Data!BV495="","",Data!BV495)</f>
        <v/>
      </c>
      <c r="D496" s="1012" t="str">
        <f>IF(Data!BW495="","",Data!BW495)</f>
        <v/>
      </c>
      <c r="E496" s="1012">
        <f>IF(Data!BX495="","",Data!BX495)</f>
        <v>4</v>
      </c>
      <c r="F496" s="1012">
        <f>IF(Data!BY495="","",Data!BY495)</f>
        <v>10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70"/>
      <c r="N496" s="970"/>
      <c r="O496" s="970"/>
      <c r="P496" s="970"/>
      <c r="Q496" s="1134"/>
      <c r="R496" s="904"/>
      <c r="S496" s="1036"/>
      <c r="T496" s="1036"/>
      <c r="U496" s="1068">
        <v>496</v>
      </c>
      <c r="V496" s="476"/>
    </row>
    <row r="497" spans="1:22" ht="15.75" customHeight="1">
      <c r="A497" s="1126" t="s">
        <v>281</v>
      </c>
      <c r="B497" s="1105"/>
      <c r="C497" s="1012">
        <f>IF(Data!BV496="","",Data!BV496)</f>
        <v>12</v>
      </c>
      <c r="D497" s="1012">
        <f>IF(Data!BW496="","",Data!BW496)</f>
        <v>12</v>
      </c>
      <c r="E497" s="1012">
        <f>IF(Data!BX496="","",Data!BX496)</f>
        <v>6</v>
      </c>
      <c r="F497" s="1012">
        <f>IF(Data!BY496="","",Data!BY496)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70"/>
      <c r="N497" s="970"/>
      <c r="O497" s="970"/>
      <c r="P497" s="970"/>
      <c r="Q497" s="1134"/>
      <c r="R497" s="904"/>
      <c r="S497" s="1036"/>
      <c r="T497" s="1036"/>
      <c r="U497" s="1068">
        <v>497</v>
      </c>
      <c r="V497" s="476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120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70"/>
      <c r="N498" s="970"/>
      <c r="O498" s="970"/>
      <c r="P498" s="970"/>
      <c r="Q498" s="1134"/>
      <c r="R498" s="904"/>
      <c r="S498" s="1036"/>
      <c r="T498" s="1036"/>
      <c r="U498" s="1068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2">
        <f>IF(Data!BV498="","",Data!BV498)</f>
        <v>2640</v>
      </c>
      <c r="D499" s="1012">
        <f>IF(Data!BW498="","",Data!BW498)</f>
        <v>2640</v>
      </c>
      <c r="E499" s="1012">
        <f>IF(Data!BX498="","",Data!BX498)</f>
        <v>2640</v>
      </c>
      <c r="F499" s="1012">
        <f>IF(Data!BY498="","",Data!BY498)</f>
        <v>2640</v>
      </c>
      <c r="G499" s="1132"/>
      <c r="H499" s="970"/>
      <c r="I499" s="970"/>
      <c r="J499" s="970"/>
      <c r="K499" s="970"/>
      <c r="L499" s="1132"/>
      <c r="M499" s="970"/>
      <c r="N499" s="970"/>
      <c r="O499" s="970"/>
      <c r="P499" s="970"/>
      <c r="Q499" s="1134"/>
      <c r="R499" s="904"/>
      <c r="S499" s="1036"/>
      <c r="T499" s="1036"/>
      <c r="U499" s="1068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4" t="str">
        <f>IF(C498="","",C498*C499/C$46/365/$P$1)</f>
        <v/>
      </c>
      <c r="D500" s="1424" t="str">
        <f>IF(D498="","",D498*D499/D$46/365/$P$1)</f>
        <v/>
      </c>
      <c r="E500" s="1424">
        <f>IF(E498="","",E498*E499/E$46/365/$P$1)</f>
        <v>8.2661448140900189E-3</v>
      </c>
      <c r="F500" s="1424">
        <f>IF(F498="","",F498*F499/F$46/365/$P$1)</f>
        <v>4.1330724070450103E-2</v>
      </c>
      <c r="G500" s="1117"/>
      <c r="H500" s="1428">
        <f>IF(H$46=0,"",H498*SUM($D499)/H$46/365/$P$1)</f>
        <v>0</v>
      </c>
      <c r="I500" s="1428">
        <f>IF(I$46=0,"",I498*SUM($D499)/I$46/365/$P$1)</f>
        <v>0</v>
      </c>
      <c r="J500" s="1428">
        <f>IF(J$46=0,"",J498*SUM($D499)/J$46/365/$P$1)</f>
        <v>0</v>
      </c>
      <c r="K500" s="1428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-8.2661448140900189E-3</v>
      </c>
      <c r="P500" s="1153">
        <f>IF(SUM(K500)=SUM(F500),"",SUM(K500)-SUM(F500))</f>
        <v>-4.1330724070450103E-2</v>
      </c>
      <c r="Q500" s="1134"/>
      <c r="R500" s="1067"/>
      <c r="S500" s="1029"/>
      <c r="T500" s="1029"/>
      <c r="U500" s="1068">
        <v>500</v>
      </c>
      <c r="V500" s="476"/>
    </row>
    <row r="501" spans="1:22" ht="15.75" customHeight="1">
      <c r="A501" s="1193" t="s">
        <v>285</v>
      </c>
      <c r="B501" s="1108"/>
      <c r="C501" s="1012" t="str">
        <f>IF(Data!BV500="","",Data!BV500)</f>
        <v/>
      </c>
      <c r="D501" s="1012" t="str">
        <f>IF(Data!BW500="","",Data!BW500)</f>
        <v/>
      </c>
      <c r="E501" s="1012">
        <f>IF(Data!BX500="","",Data!BX500)</f>
        <v>5</v>
      </c>
      <c r="F501" s="1012">
        <f>IF(Data!BY500="","",Data!BY500)</f>
        <v>5</v>
      </c>
      <c r="G501" s="1130"/>
      <c r="H501" s="970"/>
      <c r="I501" s="970"/>
      <c r="J501" s="970"/>
      <c r="K501" s="970"/>
      <c r="L501" s="1130"/>
      <c r="M501" s="970"/>
      <c r="N501" s="970"/>
      <c r="O501" s="970"/>
      <c r="P501" s="970"/>
      <c r="Q501" s="1134"/>
      <c r="R501" s="1118"/>
      <c r="S501" s="1119"/>
      <c r="T501" s="1119"/>
      <c r="U501" s="1068">
        <v>501</v>
      </c>
      <c r="V501" s="476"/>
    </row>
    <row r="502" spans="1:22" ht="15.75" customHeight="1">
      <c r="A502" s="1126" t="s">
        <v>283</v>
      </c>
      <c r="B502" s="1108"/>
      <c r="C502" s="1148" t="str">
        <f>IF(C501="","",C498*C501)</f>
        <v/>
      </c>
      <c r="D502" s="1148" t="str">
        <f>IF(D501="","",D498*D501)</f>
        <v/>
      </c>
      <c r="E502" s="1148">
        <f>IF(E501="","",E498*E501)</f>
        <v>120</v>
      </c>
      <c r="F502" s="1148">
        <f>IF(F501="","",F498*F501)</f>
        <v>600</v>
      </c>
      <c r="G502" s="1132"/>
      <c r="H502" s="1429">
        <f>IF(H$46=0,"",IF($D501="",H498*'Exp factors'!$H$51,H498*$D501/$D495))</f>
        <v>0</v>
      </c>
      <c r="I502" s="1429">
        <f>IF(I$46=0,"",IF($D501="",I498*'Exp factors'!$H$51,I498*$D501/$D495))</f>
        <v>0</v>
      </c>
      <c r="J502" s="1429">
        <f>IF(J$46=0,"",IF($D501="",J498*'Exp factors'!$H$51,J498*$D501/$D495))</f>
        <v>0</v>
      </c>
      <c r="K502" s="1429">
        <f>IF(K$46=0,"",IF($D501="",K498*'Exp factors'!$H$51,K498*$D501/$D495))</f>
        <v>0</v>
      </c>
      <c r="L502" s="1132"/>
      <c r="M502" s="979" t="str">
        <f>IF(SUM(H502)=SUM(C502),"",SUM(H502)-SUM(C502))</f>
        <v/>
      </c>
      <c r="N502" s="979" t="str">
        <f>IF(SUM(I502)=SUM(D502),"",SUM(I502)-SUM(D502))</f>
        <v/>
      </c>
      <c r="O502" s="979">
        <f>IF(SUM(J502)=SUM(E502),"",SUM(J502)-SUM(E502))</f>
        <v>-120</v>
      </c>
      <c r="P502" s="979">
        <f>IF(SUM(K502)=SUM(F502),"",SUM(K502)-SUM(F502))</f>
        <v>-600</v>
      </c>
      <c r="Q502" s="1134" t="str">
        <f>[1]ExpFactors!$I$51</f>
        <v>des</v>
      </c>
      <c r="R502" s="904"/>
      <c r="S502" s="1036"/>
      <c r="T502" s="1036"/>
      <c r="U502" s="1068">
        <v>502</v>
      </c>
      <c r="V502" s="476"/>
    </row>
    <row r="503" spans="1:22" ht="15.75" customHeight="1">
      <c r="A503" s="1423" t="str">
        <f>IF(Data!A502="","",Data!A502)</f>
        <v>Sweet potatoes purchase - qty</v>
      </c>
      <c r="B503" s="1105"/>
      <c r="C503" s="1012">
        <f>IF(Data!BV502="","",Data!BV502)</f>
        <v>1</v>
      </c>
      <c r="D503" s="1012">
        <f>IF(Data!BW502="","",Data!BW502)</f>
        <v>3</v>
      </c>
      <c r="E503" s="1012">
        <f>IF(Data!BX502="","",Data!BX502)</f>
        <v>18</v>
      </c>
      <c r="F503" s="1012" t="str">
        <f>IF(Data!BY502="","",Data!BY502)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70"/>
      <c r="N503" s="970"/>
      <c r="O503" s="970"/>
      <c r="P503" s="970"/>
      <c r="Q503" s="1134"/>
      <c r="R503" s="904"/>
      <c r="S503" s="1036"/>
      <c r="T503" s="1036"/>
      <c r="U503" s="1068">
        <v>503</v>
      </c>
      <c r="V503" s="476"/>
    </row>
    <row r="504" spans="1:22" s="1170" customFormat="1" ht="15.75" customHeight="1">
      <c r="A504" s="1126" t="s">
        <v>286</v>
      </c>
      <c r="B504" s="1105"/>
      <c r="C504" s="1012">
        <f>IF(Data!BV503="","",Data!BV503)</f>
        <v>12</v>
      </c>
      <c r="D504" s="1012">
        <f>IF(Data!BW503="","",Data!BW503)</f>
        <v>12</v>
      </c>
      <c r="E504" s="1012">
        <f>IF(Data!BX503="","",Data!BX503)</f>
        <v>12</v>
      </c>
      <c r="F504" s="1012" t="str">
        <f>IF(Data!BY503="","",Data!BY503)</f>
        <v/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70"/>
      <c r="N504" s="970"/>
      <c r="O504" s="970"/>
      <c r="P504" s="970"/>
      <c r="Q504" s="1168"/>
      <c r="R504" s="904"/>
      <c r="S504" s="1036"/>
      <c r="T504" s="1036"/>
      <c r="U504" s="1068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2">
        <f>IF(Data!BV504="","",Data!BV504)</f>
        <v>1140</v>
      </c>
      <c r="D505" s="1012">
        <f>IF(Data!BW504="","",Data!BW504)</f>
        <v>1140</v>
      </c>
      <c r="E505" s="1012">
        <f>IF(Data!BX504="","",Data!BX504)</f>
        <v>1140</v>
      </c>
      <c r="F505" s="1012">
        <f>IF(Data!BY504="","",Data!BY504)</f>
        <v>1140</v>
      </c>
      <c r="G505" s="1105"/>
      <c r="H505" s="970"/>
      <c r="I505" s="970"/>
      <c r="J505" s="970"/>
      <c r="K505" s="970"/>
      <c r="L505" s="1105"/>
      <c r="M505" s="1121"/>
      <c r="N505" s="1121"/>
      <c r="O505" s="1121"/>
      <c r="P505" s="1121"/>
      <c r="Q505" s="1168"/>
      <c r="R505" s="904"/>
      <c r="S505" s="1036"/>
      <c r="T505" s="1036"/>
      <c r="U505" s="1068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4">
        <f>IF(SUM(C503)=0,"",C503*C504*C505/C$46/365/$P$1)</f>
        <v>2.5496225887615318E-3</v>
      </c>
      <c r="D506" s="1424">
        <f>IF(SUM(D503)=0,"",D503*D504*D505/D$46/365/$P$1)</f>
        <v>5.949119373776908E-3</v>
      </c>
      <c r="E506" s="1424">
        <f>IF(SUM(E503)=0,"",E503*E504*E505/E$46/365/$P$1)</f>
        <v>3.2125244618395304E-2</v>
      </c>
      <c r="F506" s="1424" t="str">
        <f>IF(SUM(F503)=0,"",F503*F504*F505/F$46/365/$P$1)</f>
        <v/>
      </c>
      <c r="G506" s="1117"/>
      <c r="H506" s="1428">
        <f>IF(H$46=0,"",H503*H504*SUM($D505)/H$46/365/$P$1)</f>
        <v>0</v>
      </c>
      <c r="I506" s="1428">
        <f>IF(I$46=0,"",I503*I504*SUM($D505)/I$46/365/$P$1)</f>
        <v>0</v>
      </c>
      <c r="J506" s="1428">
        <f>IF(J$46=0,"",J503*J504*SUM($D505)/J$46/365/$P$1)</f>
        <v>0</v>
      </c>
      <c r="K506" s="1428">
        <f>IF(K$46=0,"",K503*K504*SUM($D505)/K$46/365/$P$1)</f>
        <v>0</v>
      </c>
      <c r="L506" s="1117"/>
      <c r="M506" s="1153">
        <f>IF(SUM(H506)=SUM(C506),"",SUM(H506)-SUM(C506))</f>
        <v>-2.5496225887615318E-3</v>
      </c>
      <c r="N506" s="1153">
        <f>IF(SUM(I506)=SUM(D506),"",SUM(I506)-SUM(D506))</f>
        <v>-5.949119373776908E-3</v>
      </c>
      <c r="O506" s="1153">
        <f>IF(SUM(J506)=SUM(E506),"",SUM(J506)-SUM(E506))</f>
        <v>-3.2125244618395304E-2</v>
      </c>
      <c r="P506" s="1153" t="str">
        <f>IF(SUM(K506)=SUM(F506),"",SUM(K506)-SUM(F506))</f>
        <v/>
      </c>
      <c r="Q506" s="1134"/>
      <c r="R506" s="1067"/>
      <c r="S506" s="1029"/>
      <c r="T506" s="1029"/>
      <c r="U506" s="1068">
        <v>506</v>
      </c>
      <c r="V506" s="476"/>
    </row>
    <row r="507" spans="1:22" ht="15.75" customHeight="1">
      <c r="A507" s="1194" t="s">
        <v>285</v>
      </c>
      <c r="B507" s="1108"/>
      <c r="C507" s="1012">
        <f>IF(Data!BV506="","",Data!BV506)</f>
        <v>2</v>
      </c>
      <c r="D507" s="1012">
        <f>IF(Data!BW506="","",Data!BW506)</f>
        <v>2</v>
      </c>
      <c r="E507" s="1012">
        <f>IF(Data!BX506="","",Data!BX506)</f>
        <v>2</v>
      </c>
      <c r="F507" s="1012" t="str">
        <f>IF(Data!BY506="","",Data!BY506)</f>
        <v/>
      </c>
      <c r="G507" s="1105"/>
      <c r="H507" s="970"/>
      <c r="I507" s="970"/>
      <c r="J507" s="970"/>
      <c r="K507" s="970"/>
      <c r="L507" s="1105"/>
      <c r="M507" s="970"/>
      <c r="N507" s="970"/>
      <c r="O507" s="970"/>
      <c r="P507" s="970"/>
      <c r="Q507" s="1134"/>
      <c r="R507" s="1118"/>
      <c r="S507" s="1119"/>
      <c r="T507" s="1119"/>
      <c r="U507" s="1068">
        <v>507</v>
      </c>
      <c r="V507" s="476"/>
    </row>
    <row r="508" spans="1:22" ht="15.75" customHeight="1">
      <c r="A508" s="1126" t="s">
        <v>283</v>
      </c>
      <c r="B508" s="1105"/>
      <c r="C508" s="1148">
        <f>IF(C507="","",C503*C504*C507)</f>
        <v>24</v>
      </c>
      <c r="D508" s="1148">
        <f>IF(D507="","",D503*D504*D507)</f>
        <v>72</v>
      </c>
      <c r="E508" s="1148">
        <f>IF(E507="","",E503*E504*E507)</f>
        <v>432</v>
      </c>
      <c r="F508" s="1148" t="str">
        <f>IF(F507="","",F503*F504*F507)</f>
        <v/>
      </c>
      <c r="G508" s="1105"/>
      <c r="H508" s="1429">
        <f>IF(H$46=0,"",IF($D507="",H503*H504*'Exp factors'!$H$61,H503*H504*$D507))</f>
        <v>0</v>
      </c>
      <c r="I508" s="1429">
        <f>IF(I$46=0,"",IF($D507="",I503*I504*'Exp factors'!$H$61,I503*I504*$D507))</f>
        <v>0</v>
      </c>
      <c r="J508" s="1429">
        <f>IF(J$46=0,"",IF($D507="",J503*J504*'Exp factors'!$H$61,J503*J504*$D507))</f>
        <v>0</v>
      </c>
      <c r="K508" s="1429">
        <f>IF(K$46=0,"",IF($D507="",K503*K504*'Exp factors'!$H$61,K503*K504*$D507))</f>
        <v>0</v>
      </c>
      <c r="L508" s="1105"/>
      <c r="M508" s="979">
        <f>IF(SUM(H508)=SUM(C508),"",SUM(H508)-SUM(C508))</f>
        <v>-24</v>
      </c>
      <c r="N508" s="979">
        <f>IF(SUM(I508)=SUM(D508),"",SUM(I508)-SUM(D508))</f>
        <v>-72</v>
      </c>
      <c r="O508" s="979">
        <f>IF(SUM(J508)=SUM(E508),"",SUM(J508)-SUM(E508))</f>
        <v>-432</v>
      </c>
      <c r="P508" s="979" t="str">
        <f>IF(SUM(K508)=SUM(F508),"",SUM(K508)-SUM(F508))</f>
        <v/>
      </c>
      <c r="Q508" s="1134" t="str">
        <f>[1]ExpFactors!$I$61</f>
        <v>des</v>
      </c>
      <c r="R508" s="904"/>
      <c r="S508" s="1036"/>
      <c r="T508" s="1036"/>
      <c r="U508" s="1068">
        <v>508</v>
      </c>
      <c r="V508" s="476"/>
    </row>
    <row r="509" spans="1:22" ht="15.75" customHeight="1">
      <c r="A509" s="1197" t="str">
        <f>IF(Data!A508="","",Data!A508)</f>
        <v>Sugar purchase - qty</v>
      </c>
      <c r="B509" s="1105"/>
      <c r="C509" s="1012">
        <f>IF(Data!BV508="","",Data!BV508)</f>
        <v>1</v>
      </c>
      <c r="D509" s="1012">
        <f>IF(Data!BW508="","",Data!BW508)</f>
        <v>1</v>
      </c>
      <c r="E509" s="1012">
        <f>IF(Data!BX508="","",Data!BX508)</f>
        <v>2</v>
      </c>
      <c r="F509" s="1012">
        <f>IF(Data!BY508="","",Data!BY508)</f>
        <v>4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70"/>
      <c r="N509" s="970"/>
      <c r="O509" s="970"/>
      <c r="P509" s="970"/>
      <c r="Q509" s="1134"/>
      <c r="R509" s="904"/>
      <c r="S509" s="1036"/>
      <c r="T509" s="1036"/>
      <c r="U509" s="1068">
        <v>509</v>
      </c>
      <c r="V509" s="476"/>
    </row>
    <row r="510" spans="1:22" ht="15.75" customHeight="1">
      <c r="A510" s="1126" t="s">
        <v>286</v>
      </c>
      <c r="B510" s="1106"/>
      <c r="C510" s="1012">
        <f>IF(Data!BV509="","",Data!BV509)</f>
        <v>12</v>
      </c>
      <c r="D510" s="1012">
        <f>IF(Data!BW509="","",Data!BW509)</f>
        <v>12</v>
      </c>
      <c r="E510" s="1012">
        <f>IF(Data!BX509="","",Data!BX509)</f>
        <v>12</v>
      </c>
      <c r="F510" s="1012">
        <f>IF(Data!BY509="","",Data!BY509)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70"/>
      <c r="N510" s="970"/>
      <c r="O510" s="970"/>
      <c r="P510" s="970"/>
      <c r="Q510" s="1134"/>
      <c r="R510" s="904"/>
      <c r="S510" s="1036"/>
      <c r="T510" s="1036"/>
      <c r="U510" s="1068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2">
        <f>IF(Data!BV510="","",Data!BV510)</f>
        <v>4000</v>
      </c>
      <c r="D511" s="1012">
        <f>IF(Data!BW510="","",Data!BW510)</f>
        <v>4000</v>
      </c>
      <c r="E511" s="1012">
        <f>IF(Data!BX510="","",Data!BX510)</f>
        <v>4000</v>
      </c>
      <c r="F511" s="1012">
        <f>IF(Data!BY510="","",Data!BY510)</f>
        <v>4000</v>
      </c>
      <c r="G511" s="1105"/>
      <c r="H511" s="970"/>
      <c r="I511" s="970"/>
      <c r="J511" s="970"/>
      <c r="K511" s="970"/>
      <c r="L511" s="1105"/>
      <c r="M511" s="1121"/>
      <c r="N511" s="1121"/>
      <c r="O511" s="1121"/>
      <c r="P511" s="1121"/>
      <c r="Q511" s="1134"/>
      <c r="R511" s="904"/>
      <c r="S511" s="1036"/>
      <c r="T511" s="1036"/>
      <c r="U511" s="1068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8">
        <f>IF(SUM(C509)=0,"",C509*C510*C511/C$46/365/$P$1)</f>
        <v>8.9460441710930948E-3</v>
      </c>
      <c r="D512" s="1428">
        <f>IF(SUM(D509)=0,"",D509*D510*D511/D$46/365/$P$1)</f>
        <v>6.9580343552946289E-3</v>
      </c>
      <c r="E512" s="1428">
        <f>IF(SUM(E509)=0,"",E509*E510*E511/E$46/365/$P$1)</f>
        <v>1.2524461839530331E-2</v>
      </c>
      <c r="F512" s="1428">
        <f>IF(SUM(F509)=0,"",F509*F510*F511/F$46/365/$P$1)</f>
        <v>2.5048923679060663E-2</v>
      </c>
      <c r="G512" s="1117"/>
      <c r="H512" s="1428">
        <f>IF(H$46=0,"",H509*H510*SUM($D511)/H$46/365/$P$1)</f>
        <v>0</v>
      </c>
      <c r="I512" s="1428">
        <f>IF(I$46=0,"",I509*I510*SUM($D511)/I$46/365/$P$1)</f>
        <v>0</v>
      </c>
      <c r="J512" s="1428">
        <f>IF(J$46=0,"",J509*J510*SUM($D511)/J$46/365/$P$1)</f>
        <v>0</v>
      </c>
      <c r="K512" s="1428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-6.9580343552946289E-3</v>
      </c>
      <c r="O512" s="1153">
        <f>IF(SUM(J512)=SUM(E512),"",SUM(J512)-SUM(E512))</f>
        <v>-1.2524461839530331E-2</v>
      </c>
      <c r="P512" s="1153">
        <f>IF(SUM(K512)=SUM(F512),"",SUM(K512)-SUM(F512))</f>
        <v>-2.5048923679060663E-2</v>
      </c>
      <c r="Q512" s="1134"/>
      <c r="R512" s="1067"/>
      <c r="S512" s="1029"/>
      <c r="T512" s="1029"/>
      <c r="U512" s="1068">
        <v>512</v>
      </c>
      <c r="V512" s="476"/>
    </row>
    <row r="513" spans="1:22" ht="15.75" customHeight="1">
      <c r="A513" s="1194" t="s">
        <v>285</v>
      </c>
      <c r="B513" s="1108"/>
      <c r="C513" s="1012">
        <f>IF(Data!BV512="","",Data!BV512)</f>
        <v>8</v>
      </c>
      <c r="D513" s="1012">
        <f>IF(Data!BW512="","",Data!BW512)</f>
        <v>8</v>
      </c>
      <c r="E513" s="1012">
        <f>IF(Data!BX512="","",Data!BX512)</f>
        <v>8</v>
      </c>
      <c r="F513" s="1012">
        <f>IF(Data!BY512="","",Data!BY512)</f>
        <v>8</v>
      </c>
      <c r="G513" s="1105"/>
      <c r="H513" s="970"/>
      <c r="I513" s="970"/>
      <c r="J513" s="970"/>
      <c r="K513" s="970"/>
      <c r="L513" s="1105"/>
      <c r="M513" s="970"/>
      <c r="N513" s="970"/>
      <c r="O513" s="970"/>
      <c r="P513" s="970"/>
      <c r="Q513" s="1134"/>
      <c r="R513" s="1118"/>
      <c r="S513" s="1119"/>
      <c r="T513" s="1119"/>
      <c r="U513" s="1068">
        <v>513</v>
      </c>
      <c r="V513" s="476"/>
    </row>
    <row r="514" spans="1:22" s="1170" customFormat="1" ht="15.75" customHeight="1">
      <c r="A514" s="1126" t="s">
        <v>283</v>
      </c>
      <c r="B514" s="1105"/>
      <c r="C514" s="1429">
        <f>IF(C513="","",C509*C510*C513)</f>
        <v>96</v>
      </c>
      <c r="D514" s="1429">
        <f>IF(D513="","",D509*D510*D513)</f>
        <v>96</v>
      </c>
      <c r="E514" s="1429">
        <f>IF(E513="","",E509*E510*E513)</f>
        <v>192</v>
      </c>
      <c r="F514" s="1429">
        <f>IF(F513="","",F509*F510*F513)</f>
        <v>384</v>
      </c>
      <c r="G514" s="1105"/>
      <c r="H514" s="1429">
        <f>IF(H$46=0,"",IF($D513="",H509*H510*'Exp factors'!$H$62,H509*H510*$D513))</f>
        <v>0</v>
      </c>
      <c r="I514" s="1429">
        <f>IF(I$46=0,"",IF($D513="",I509*I510*'Exp factors'!$H$62,I509*I510*$D513))</f>
        <v>0</v>
      </c>
      <c r="J514" s="1429">
        <f>IF(J$46=0,"",IF($D513="",J509*J510*'Exp factors'!$H$62,J509*J510*$D513))</f>
        <v>0</v>
      </c>
      <c r="K514" s="1429">
        <f>IF(K$46=0,"",IF($D513="",K509*K510*'Exp factors'!$H$62,K509*K510*$D513))</f>
        <v>0</v>
      </c>
      <c r="L514" s="1105"/>
      <c r="M514" s="979">
        <f>IF(SUM(H514)=SUM(C514),"",SUM(H514)-SUM(C514))</f>
        <v>-96</v>
      </c>
      <c r="N514" s="979">
        <f>IF(SUM(I514)=SUM(D514),"",SUM(I514)-SUM(D514))</f>
        <v>-96</v>
      </c>
      <c r="O514" s="979">
        <f>IF(SUM(J514)=SUM(E514),"",SUM(J514)-SUM(E514))</f>
        <v>-192</v>
      </c>
      <c r="P514" s="979">
        <f>IF(SUM(K514)=SUM(F514),"",SUM(K514)-SUM(F514))</f>
        <v>-384</v>
      </c>
      <c r="Q514" s="1134" t="str">
        <f>[1]ExpFactors!$I$62</f>
        <v>des</v>
      </c>
      <c r="R514" s="904"/>
      <c r="S514" s="1036"/>
      <c r="T514" s="1036"/>
      <c r="U514" s="1068">
        <v>514</v>
      </c>
      <c r="V514" s="1169"/>
    </row>
    <row r="515" spans="1:22" ht="15.75" customHeight="1">
      <c r="A515" s="1197" t="str">
        <f>IF(Data!A514="","",Data!A514)</f>
        <v>Oil purchase: quantity (kg)</v>
      </c>
      <c r="B515" s="1105"/>
      <c r="C515" s="1012">
        <f>IF(Data!BV514="","",Data!BV514)</f>
        <v>1</v>
      </c>
      <c r="D515" s="1012">
        <f>IF(Data!BW514="","",Data!BW514)</f>
        <v>1</v>
      </c>
      <c r="E515" s="1012">
        <f>IF(Data!BX514="","",Data!BX514)</f>
        <v>2</v>
      </c>
      <c r="F515" s="1012">
        <f>IF(Data!BY514="","",Data!BY514)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70"/>
      <c r="N515" s="970"/>
      <c r="O515" s="970"/>
      <c r="P515" s="970"/>
      <c r="Q515" s="1134"/>
      <c r="R515" s="904"/>
      <c r="S515" s="1036"/>
      <c r="T515" s="1036"/>
      <c r="U515" s="1068">
        <v>515</v>
      </c>
      <c r="V515" s="476"/>
    </row>
    <row r="516" spans="1:22" ht="15.75" customHeight="1">
      <c r="A516" s="1126" t="s">
        <v>286</v>
      </c>
      <c r="B516" s="1105"/>
      <c r="C516" s="1012">
        <f>IF(Data!BV515="","",Data!BV515)</f>
        <v>12</v>
      </c>
      <c r="D516" s="1012">
        <f>IF(Data!BW515="","",Data!BW515)</f>
        <v>12</v>
      </c>
      <c r="E516" s="1012">
        <f>IF(Data!BX515="","",Data!BX515)</f>
        <v>12</v>
      </c>
      <c r="F516" s="1012">
        <f>IF(Data!BY515="","",Data!BY515)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70"/>
      <c r="N516" s="970"/>
      <c r="O516" s="970"/>
      <c r="P516" s="970"/>
      <c r="Q516" s="1134"/>
      <c r="R516" s="904"/>
      <c r="S516" s="1036"/>
      <c r="T516" s="1036"/>
      <c r="U516" s="1068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2">
        <f>IF(Data!BV516="","",Data!BV516)</f>
        <v>9000</v>
      </c>
      <c r="D517" s="1012">
        <f>IF(Data!BW516="","",Data!BW516)</f>
        <v>9000</v>
      </c>
      <c r="E517" s="1012">
        <f>IF(Data!BX516="","",Data!BX516)</f>
        <v>9000</v>
      </c>
      <c r="F517" s="1012">
        <f>IF(Data!BY516="","",Data!BY516)</f>
        <v>9000</v>
      </c>
      <c r="G517" s="1105"/>
      <c r="H517" s="970"/>
      <c r="I517" s="970"/>
      <c r="J517" s="970"/>
      <c r="K517" s="970"/>
      <c r="L517" s="1105"/>
      <c r="M517" s="1121"/>
      <c r="N517" s="1121"/>
      <c r="O517" s="1121"/>
      <c r="P517" s="1121"/>
      <c r="Q517" s="1134"/>
      <c r="R517" s="904"/>
      <c r="S517" s="1036"/>
      <c r="T517" s="1036"/>
      <c r="U517" s="1068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8">
        <f>IF(SUM(C515)=0,"",C515*C516*C517/C$46/365/$P$1)</f>
        <v>2.0128599384959464E-2</v>
      </c>
      <c r="D518" s="1428">
        <f>IF(SUM(D515)=0,"",D515*D516*D517/D$46/365/$P$1)</f>
        <v>1.5655577299412918E-2</v>
      </c>
      <c r="E518" s="1428">
        <f>IF(SUM(E515)=0,"",E515*E516*E517/E$46/365/$P$1)</f>
        <v>2.818003913894325E-2</v>
      </c>
      <c r="F518" s="1428">
        <f>IF(SUM(F515)=0,"",F515*F516*F517/F$46/365/$P$1)</f>
        <v>7.0450097847358117E-2</v>
      </c>
      <c r="G518" s="1117"/>
      <c r="H518" s="1428">
        <f>IF(H$46=0,"",H515*H516*SUM($D517)/H$46/365/$P$1)</f>
        <v>0</v>
      </c>
      <c r="I518" s="1428">
        <f>IF(I$46=0,"",I515*I516*SUM($D517)/I$46/365/$P$1)</f>
        <v>0</v>
      </c>
      <c r="J518" s="1428">
        <f>IF(J$46=0,"",J515*J516*SUM($D517)/J$46/365/$P$1)</f>
        <v>0</v>
      </c>
      <c r="K518" s="1428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-1.5655577299412918E-2</v>
      </c>
      <c r="O518" s="1153">
        <f>IF(SUM(J518)=SUM(E518),"",SUM(J518)-SUM(E518))</f>
        <v>-2.818003913894325E-2</v>
      </c>
      <c r="P518" s="1153">
        <f>IF(SUM(K518)=SUM(F518),"",SUM(K518)-SUM(F518))</f>
        <v>-7.0450097847358117E-2</v>
      </c>
      <c r="Q518" s="1134"/>
      <c r="R518" s="1067"/>
      <c r="S518" s="1029"/>
      <c r="T518" s="1029"/>
      <c r="U518" s="1068">
        <v>518</v>
      </c>
      <c r="V518" s="476"/>
    </row>
    <row r="519" spans="1:22" ht="15.75" customHeight="1">
      <c r="A519" s="1194" t="s">
        <v>285</v>
      </c>
      <c r="B519" s="1105"/>
      <c r="C519" s="1012">
        <f>IF(Data!BV518="","",Data!BV518)</f>
        <v>12</v>
      </c>
      <c r="D519" s="1012">
        <f>IF(Data!BW518="","",Data!BW518)</f>
        <v>12</v>
      </c>
      <c r="E519" s="1012">
        <f>IF(Data!BX518="","",Data!BX518)</f>
        <v>12</v>
      </c>
      <c r="F519" s="1012">
        <f>IF(Data!BY518="","",Data!BY518)</f>
        <v>12</v>
      </c>
      <c r="G519" s="1105"/>
      <c r="H519" s="970"/>
      <c r="I519" s="970"/>
      <c r="J519" s="970"/>
      <c r="K519" s="970"/>
      <c r="L519" s="1105"/>
      <c r="M519" s="970"/>
      <c r="N519" s="970"/>
      <c r="O519" s="970"/>
      <c r="P519" s="970"/>
      <c r="Q519" s="1134"/>
      <c r="R519" s="1118"/>
      <c r="S519" s="1119"/>
      <c r="T519" s="1119"/>
      <c r="U519" s="1068">
        <v>519</v>
      </c>
      <c r="V519" s="476"/>
    </row>
    <row r="520" spans="1:22" ht="15.75" customHeight="1">
      <c r="A520" s="1126" t="s">
        <v>283</v>
      </c>
      <c r="B520" s="1105"/>
      <c r="C520" s="1429">
        <f>IF(C519="","",C515*C516*C519)</f>
        <v>144</v>
      </c>
      <c r="D520" s="1429">
        <f>IF(D519="","",D515*D516*D519)</f>
        <v>144</v>
      </c>
      <c r="E520" s="1429">
        <f>IF(E519="","",E515*E516*E519)</f>
        <v>288</v>
      </c>
      <c r="F520" s="1429">
        <f>IF(F519="","",F515*F516*F519)</f>
        <v>720</v>
      </c>
      <c r="G520" s="1105"/>
      <c r="H520" s="1429">
        <f>IF(H$46=0,"",IF($D519="",H515*H516*'Exp factors'!$H$53,H515*H516*$D519))</f>
        <v>0</v>
      </c>
      <c r="I520" s="1429">
        <f>IF(I$46=0,"",IF($D519="",I515*I516*'Exp factors'!$H$53,I515*I516*$D519))</f>
        <v>0</v>
      </c>
      <c r="J520" s="1429">
        <f>IF(J$46=0,"",IF($D519="",J515*J516*'Exp factors'!$H$53,J515*J516*$D519))</f>
        <v>0</v>
      </c>
      <c r="K520" s="1429">
        <f>IF(K$46=0,"",IF($D519="",K515*K516*'Exp factors'!$H$53,K515*K516*$D519))</f>
        <v>0</v>
      </c>
      <c r="L520" s="1105"/>
      <c r="M520" s="979">
        <f>IF(SUM(H520)=SUM(C520),"",SUM(H520)-SUM(C520))</f>
        <v>-144</v>
      </c>
      <c r="N520" s="979">
        <f>IF(SUM(I520)=SUM(D520),"",SUM(I520)-SUM(D520))</f>
        <v>-144</v>
      </c>
      <c r="O520" s="979">
        <f>IF(SUM(J520)=SUM(E520),"",SUM(J520)-SUM(E520))</f>
        <v>-288</v>
      </c>
      <c r="P520" s="979">
        <f>IF(SUM(K520)=SUM(F520),"",SUM(K520)-SUM(F520))</f>
        <v>-720</v>
      </c>
      <c r="Q520" s="1134" t="str">
        <f>[1]ExpFactors!$I$53</f>
        <v>des</v>
      </c>
      <c r="R520" s="904"/>
      <c r="S520" s="1036"/>
      <c r="T520" s="1036"/>
      <c r="U520" s="1068">
        <v>520</v>
      </c>
      <c r="V520" s="476"/>
    </row>
    <row r="521" spans="1:22" ht="15.75" customHeight="1">
      <c r="A521" s="1197" t="str">
        <f>IF(Data!A520="","",Data!A520)</f>
        <v>Milk purchase: quantity (kg)</v>
      </c>
      <c r="B521" s="1105"/>
      <c r="C521" s="1012" t="str">
        <f>IF(Data!BV520="","",Data!BV520)</f>
        <v/>
      </c>
      <c r="D521" s="1012" t="str">
        <f>IF(Data!BW520="","",Data!BW520)</f>
        <v/>
      </c>
      <c r="E521" s="1012" t="str">
        <f>IF(Data!BX520="","",Data!BX520)</f>
        <v/>
      </c>
      <c r="F521" s="1012" t="str">
        <f>IF(Data!BY520="","",Data!BY520)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70"/>
      <c r="N521" s="970"/>
      <c r="O521" s="970"/>
      <c r="P521" s="970"/>
      <c r="Q521" s="1134"/>
      <c r="R521" s="904"/>
      <c r="S521" s="1036"/>
      <c r="T521" s="1036"/>
      <c r="U521" s="1068">
        <v>521</v>
      </c>
      <c r="V521" s="476"/>
    </row>
    <row r="522" spans="1:22" ht="15.75" customHeight="1">
      <c r="A522" s="1126" t="s">
        <v>286</v>
      </c>
      <c r="B522" s="1105"/>
      <c r="C522" s="1012">
        <f>IF(Data!BV521="","",Data!BV521)</f>
        <v>12</v>
      </c>
      <c r="D522" s="1012">
        <f>IF(Data!BW521="","",Data!BW521)</f>
        <v>12</v>
      </c>
      <c r="E522" s="1012">
        <f>IF(Data!BX521="","",Data!BX521)</f>
        <v>12</v>
      </c>
      <c r="F522" s="1012">
        <f>IF(Data!BY521="","",Data!BY521)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70"/>
      <c r="N522" s="970"/>
      <c r="O522" s="970"/>
      <c r="P522" s="970"/>
      <c r="Q522" s="1134"/>
      <c r="R522" s="904"/>
      <c r="S522" s="1036"/>
      <c r="T522" s="1036"/>
      <c r="U522" s="1068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2">
        <f>IF(Data!BV522="","",Data!BV522)</f>
        <v>640</v>
      </c>
      <c r="D523" s="1012">
        <f>IF(Data!BW522="","",Data!BW522)</f>
        <v>640</v>
      </c>
      <c r="E523" s="1012">
        <f>IF(Data!BX522="","",Data!BX522)</f>
        <v>640</v>
      </c>
      <c r="F523" s="1012">
        <f>IF(Data!BY522="","",Data!BY522)</f>
        <v>640</v>
      </c>
      <c r="G523" s="1105"/>
      <c r="H523" s="970"/>
      <c r="I523" s="970"/>
      <c r="J523" s="970"/>
      <c r="K523" s="970"/>
      <c r="L523" s="1105"/>
      <c r="M523" s="1121"/>
      <c r="N523" s="1121"/>
      <c r="O523" s="1121"/>
      <c r="P523" s="1121"/>
      <c r="Q523" s="1134"/>
      <c r="R523" s="904"/>
      <c r="S523" s="1036"/>
      <c r="T523" s="1036"/>
      <c r="U523" s="1068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7"/>
      <c r="H524" s="1428">
        <f>IF(H$46=0,"",H521*H522*SUM($D523)/H$46/365/$P$1)</f>
        <v>0</v>
      </c>
      <c r="I524" s="1428">
        <f>IF(I$46=0,"",I521*I522*SUM($D523)/I$46/365/$P$1)</f>
        <v>0</v>
      </c>
      <c r="J524" s="1428">
        <f>IF(J$46=0,"",J521*J522*SUM($D523)/J$46/365/$P$1)</f>
        <v>0</v>
      </c>
      <c r="K524" s="1428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7"/>
      <c r="S524" s="1029"/>
      <c r="T524" s="1029"/>
      <c r="U524" s="1068">
        <v>524</v>
      </c>
      <c r="V524" s="476"/>
    </row>
    <row r="525" spans="1:22" ht="15.75" customHeight="1">
      <c r="A525" s="1194" t="s">
        <v>285</v>
      </c>
      <c r="B525" s="1108"/>
      <c r="C525" s="1012" t="str">
        <f>IF(Data!BV524="","",Data!BV524)</f>
        <v/>
      </c>
      <c r="D525" s="1012" t="str">
        <f>IF(Data!BW524="","",Data!BW524)</f>
        <v/>
      </c>
      <c r="E525" s="1012" t="str">
        <f>IF(Data!BX524="","",Data!BX524)</f>
        <v/>
      </c>
      <c r="F525" s="1012" t="str">
        <f>IF(Data!BY524="","",Data!BY524)</f>
        <v/>
      </c>
      <c r="G525" s="1105"/>
      <c r="H525" s="970"/>
      <c r="I525" s="970"/>
      <c r="J525" s="970"/>
      <c r="K525" s="970"/>
      <c r="L525" s="1105"/>
      <c r="M525" s="970"/>
      <c r="N525" s="970"/>
      <c r="O525" s="970"/>
      <c r="P525" s="970"/>
      <c r="Q525" s="1134"/>
      <c r="R525" s="1118"/>
      <c r="S525" s="1119"/>
      <c r="T525" s="1119"/>
      <c r="U525" s="1068">
        <v>525</v>
      </c>
      <c r="V525" s="476"/>
    </row>
    <row r="526" spans="1:22" ht="15.75" customHeight="1">
      <c r="A526" s="1126" t="s">
        <v>283</v>
      </c>
      <c r="B526" s="1105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5"/>
      <c r="H526" s="1429">
        <f>IF(H$46=0,"",IF($D525="",H521*H522*'Exp factors'!$H$44,H521*H522*$D525))</f>
        <v>0</v>
      </c>
      <c r="I526" s="1429">
        <f>IF(I$46=0,"",IF($D525="",I521*I522*'Exp factors'!$H$44,I521*I522*$D525))</f>
        <v>0</v>
      </c>
      <c r="J526" s="1429">
        <f>IF(J$46=0,"",IF($D525="",J521*J522*'Exp factors'!$H$44,J521*J522*$D525))</f>
        <v>0</v>
      </c>
      <c r="K526" s="1429">
        <f>IF(K$46=0,"",IF($D525="",K521*K522*'Exp factors'!$H$44,K521*K522*$D525))</f>
        <v>0</v>
      </c>
      <c r="L526" s="1105"/>
      <c r="M526" s="979" t="str">
        <f>IF(SUM(H526)=SUM(C526),"",SUM(H526)-SUM(C526))</f>
        <v/>
      </c>
      <c r="N526" s="979" t="str">
        <f>IF(SUM(I526)=SUM(D526),"",SUM(I526)-SUM(D526))</f>
        <v/>
      </c>
      <c r="O526" s="979" t="str">
        <f>IF(SUM(J526)=SUM(E526),"",SUM(J526)-SUM(E526))</f>
        <v/>
      </c>
      <c r="P526" s="979" t="str">
        <f>IF(SUM(K526)=SUM(F526),"",SUM(K526)-SUM(F526))</f>
        <v/>
      </c>
      <c r="Q526" s="1134" t="str">
        <f>[1]ExpFactors!$I$44</f>
        <v>other</v>
      </c>
      <c r="R526" s="904"/>
      <c r="S526" s="1036"/>
      <c r="T526" s="1036"/>
      <c r="U526" s="1068">
        <v>526</v>
      </c>
      <c r="V526" s="476"/>
    </row>
    <row r="527" spans="1:22" ht="15.75" customHeight="1">
      <c r="A527" s="1197" t="str">
        <f>IF(Data!A526="","",Data!A526)</f>
        <v>Eggs purchase - unit</v>
      </c>
      <c r="B527" s="1105"/>
      <c r="C527" s="1012" t="str">
        <f>IF(Data!BV526="","",Data!BV526)</f>
        <v/>
      </c>
      <c r="D527" s="1012" t="str">
        <f>IF(Data!BW526="","",Data!BW526)</f>
        <v/>
      </c>
      <c r="E527" s="1012" t="str">
        <f>IF(Data!BX526="","",Data!BX526)</f>
        <v/>
      </c>
      <c r="F527" s="1012" t="str">
        <f>IF(Data!BY526="","",Data!BY526)</f>
        <v/>
      </c>
      <c r="G527" s="1105"/>
      <c r="H527" s="1195"/>
      <c r="I527" s="1195"/>
      <c r="J527" s="1195"/>
      <c r="K527" s="1195"/>
      <c r="L527" s="1105"/>
      <c r="M527" s="970"/>
      <c r="N527" s="970"/>
      <c r="O527" s="970"/>
      <c r="P527" s="970"/>
      <c r="Q527" s="1134"/>
      <c r="R527" s="904"/>
      <c r="S527" s="1036"/>
      <c r="T527" s="1036"/>
      <c r="U527" s="1068">
        <v>527</v>
      </c>
      <c r="V527" s="476"/>
    </row>
    <row r="528" spans="1:22" ht="15.75" customHeight="1">
      <c r="A528" s="652" t="s">
        <v>289</v>
      </c>
      <c r="B528" s="1105"/>
      <c r="C528" s="1012" t="str">
        <f>IF(Data!BV527="","",Data!BV527)</f>
        <v/>
      </c>
      <c r="D528" s="1012" t="str">
        <f>IF(Data!BW527="","",Data!BW527)</f>
        <v/>
      </c>
      <c r="E528" s="1012" t="str">
        <f>IF(Data!BX527="","",Data!BX527)</f>
        <v/>
      </c>
      <c r="F528" s="1012" t="str">
        <f>IF(Data!BY527="","",Data!BY527)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70"/>
      <c r="N528" s="970"/>
      <c r="O528" s="970"/>
      <c r="P528" s="970"/>
      <c r="Q528" s="1134"/>
      <c r="R528" s="904"/>
      <c r="S528" s="1036"/>
      <c r="T528" s="1036"/>
      <c r="U528" s="1068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2">
        <f>IF(Data!BV528="","",Data!BV528)</f>
        <v>1580</v>
      </c>
      <c r="D529" s="1012">
        <f>IF(Data!BW528="","",Data!BW528)</f>
        <v>1580</v>
      </c>
      <c r="E529" s="1012">
        <f>IF(Data!BX528="","",Data!BX528)</f>
        <v>1580</v>
      </c>
      <c r="F529" s="1012">
        <f>IF(Data!BY528="","",Data!BY528)</f>
        <v>1580</v>
      </c>
      <c r="G529" s="1105"/>
      <c r="H529" s="970"/>
      <c r="I529" s="970"/>
      <c r="J529" s="970"/>
      <c r="K529" s="970"/>
      <c r="L529" s="1105"/>
      <c r="M529" s="1121"/>
      <c r="N529" s="1121"/>
      <c r="O529" s="1121"/>
      <c r="P529" s="1121"/>
      <c r="Q529" s="1134"/>
      <c r="R529" s="904"/>
      <c r="S529" s="1036"/>
      <c r="T529" s="1036"/>
      <c r="U529" s="1068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5"/>
      <c r="H530" s="1428">
        <f>IF(H$46=0,"",H528*SUM($D529)/H$46/365/$P$1)</f>
        <v>0</v>
      </c>
      <c r="I530" s="1428">
        <f>IF(I$46=0,"",I528*SUM($D529)/I$46/365/$P$1)</f>
        <v>0</v>
      </c>
      <c r="J530" s="1428">
        <f>IF(J$46=0,"",J528*SUM($D529)/J$46/365/$P$1)</f>
        <v>0</v>
      </c>
      <c r="K530" s="1428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6"/>
      <c r="T530" s="1036"/>
      <c r="U530" s="1068">
        <v>530</v>
      </c>
      <c r="V530" s="476"/>
    </row>
    <row r="531" spans="1:22" ht="15.75" customHeight="1">
      <c r="A531" s="1194" t="s">
        <v>285</v>
      </c>
      <c r="B531" s="1108"/>
      <c r="C531" s="1012" t="str">
        <f>IF(Data!BV530="","",Data!BV530)</f>
        <v/>
      </c>
      <c r="D531" s="1012" t="str">
        <f>IF(Data!BW530="","",Data!BW530)</f>
        <v/>
      </c>
      <c r="E531" s="1012" t="str">
        <f>IF(Data!BX530="","",Data!BX530)</f>
        <v/>
      </c>
      <c r="F531" s="1012" t="str">
        <f>IF(Data!BY530="","",Data!BY530)</f>
        <v/>
      </c>
      <c r="G531" s="1105"/>
      <c r="H531" s="970"/>
      <c r="I531" s="970"/>
      <c r="J531" s="970"/>
      <c r="K531" s="970"/>
      <c r="L531" s="1105"/>
      <c r="M531" s="970"/>
      <c r="N531" s="970"/>
      <c r="O531" s="970"/>
      <c r="P531" s="970"/>
      <c r="Q531" s="1134"/>
      <c r="R531" s="904"/>
      <c r="S531" s="1036"/>
      <c r="T531" s="1036"/>
      <c r="U531" s="1068">
        <v>531</v>
      </c>
      <c r="V531" s="476"/>
    </row>
    <row r="532" spans="1:22" ht="15.75" customHeight="1">
      <c r="A532" s="1126" t="s">
        <v>283</v>
      </c>
      <c r="B532" s="1105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5"/>
      <c r="H532" s="1429">
        <f>IF(H$46=0,"",IF($D531="",H528*'Exp factors'!$H$45,H528*$D531))</f>
        <v>0</v>
      </c>
      <c r="I532" s="1429">
        <f>IF(I$46=0,"",IF($D531="",I528*'Exp factors'!$H$45,I528*$D531))</f>
        <v>0</v>
      </c>
      <c r="J532" s="1429">
        <f>IF(J$46=0,"",IF($D531="",J528*'Exp factors'!$H$45,J528*$D531))</f>
        <v>0</v>
      </c>
      <c r="K532" s="1429">
        <f>IF(K$46=0,"",IF($D531="",K528*'Exp factors'!$H$45,K528*$D531))</f>
        <v>0</v>
      </c>
      <c r="L532" s="1105"/>
      <c r="M532" s="979" t="str">
        <f>IF(SUM(H532)=SUM(C532),"",SUM(H532)-SUM(C532))</f>
        <v/>
      </c>
      <c r="N532" s="979" t="str">
        <f>IF(SUM(I532)=SUM(D532),"",SUM(I532)-SUM(D532))</f>
        <v/>
      </c>
      <c r="O532" s="979" t="str">
        <f>IF(SUM(J532)=SUM(E532),"",SUM(J532)-SUM(E532))</f>
        <v/>
      </c>
      <c r="P532" s="979" t="str">
        <f>IF(SUM(K532)=SUM(F532),"",SUM(K532)-SUM(F532))</f>
        <v/>
      </c>
      <c r="Q532" s="1134" t="str">
        <f>[1]ExpFactors!$I$68</f>
        <v>des</v>
      </c>
      <c r="R532" s="904"/>
      <c r="S532" s="1036"/>
      <c r="T532" s="1036"/>
      <c r="U532" s="1068">
        <v>532</v>
      </c>
      <c r="V532" s="476"/>
    </row>
    <row r="533" spans="1:22" ht="15.75" customHeight="1">
      <c r="A533" s="1197" t="str">
        <f>IF(Data!A532="","",Data!A532)</f>
        <v>Poultry (incl feet) purchase - unit</v>
      </c>
      <c r="B533" s="1105"/>
      <c r="C533" s="1012" t="str">
        <f>IF(Data!BV532="","",Data!BV532)</f>
        <v>kg</v>
      </c>
      <c r="D533" s="1012" t="str">
        <f>IF(Data!BW532="","",Data!BW532)</f>
        <v>kg</v>
      </c>
      <c r="E533" s="1012" t="str">
        <f>IF(Data!BX532="","",Data!BX532)</f>
        <v>kg</v>
      </c>
      <c r="F533" s="1012" t="str">
        <f>IF(Data!BY532="","",Data!BY532)</f>
        <v>kg</v>
      </c>
      <c r="G533" s="1105"/>
      <c r="H533" s="1195"/>
      <c r="I533" s="1195"/>
      <c r="J533" s="1195"/>
      <c r="K533" s="1195"/>
      <c r="L533" s="1105"/>
      <c r="M533" s="970"/>
      <c r="N533" s="970"/>
      <c r="O533" s="970"/>
      <c r="P533" s="970"/>
      <c r="Q533" s="1134"/>
      <c r="R533" s="904"/>
      <c r="S533" s="1036"/>
      <c r="T533" s="1036"/>
      <c r="U533" s="1068">
        <v>533</v>
      </c>
      <c r="V533" s="476"/>
    </row>
    <row r="534" spans="1:22" ht="15.75" customHeight="1">
      <c r="A534" s="652" t="s">
        <v>289</v>
      </c>
      <c r="B534" s="1105"/>
      <c r="C534" s="1012" t="str">
        <f>IF(Data!BV533="","",Data!BV533)</f>
        <v/>
      </c>
      <c r="D534" s="1012" t="str">
        <f>IF(Data!BW533="","",Data!BW533)</f>
        <v/>
      </c>
      <c r="E534" s="1012">
        <f>IF(Data!BX533="","",Data!BX533)</f>
        <v>12</v>
      </c>
      <c r="F534" s="1012">
        <f>IF(Data!BY533="","",Data!BY533)</f>
        <v>36</v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70"/>
      <c r="N534" s="970"/>
      <c r="O534" s="970"/>
      <c r="P534" s="970"/>
      <c r="Q534" s="1134"/>
      <c r="R534" s="904"/>
      <c r="S534" s="1036"/>
      <c r="T534" s="1036"/>
      <c r="U534" s="1068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2">
        <f>IF(Data!BV534="","",Data!BV534)</f>
        <v>2145</v>
      </c>
      <c r="D535" s="1012">
        <f>IF(Data!BW534="","",Data!BW534)</f>
        <v>2145</v>
      </c>
      <c r="E535" s="1012">
        <f>IF(Data!BX534="","",Data!BX534)</f>
        <v>2145</v>
      </c>
      <c r="F535" s="1012">
        <f>IF(Data!BY534="","",Data!BY534)</f>
        <v>2145</v>
      </c>
      <c r="G535" s="1105"/>
      <c r="H535" s="970"/>
      <c r="I535" s="970"/>
      <c r="J535" s="970"/>
      <c r="K535" s="970"/>
      <c r="L535" s="1105"/>
      <c r="M535" s="1121"/>
      <c r="N535" s="1121"/>
      <c r="O535" s="1121"/>
      <c r="P535" s="1121"/>
      <c r="Q535" s="1134"/>
      <c r="R535" s="904"/>
      <c r="S535" s="1036"/>
      <c r="T535" s="1036"/>
      <c r="U535" s="1068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8" t="str">
        <f>IF(SUM(C534)=0,"",C534*C535/C$46/365/$P$1)</f>
        <v/>
      </c>
      <c r="D536" s="1428" t="str">
        <f>IF(SUM(D534)=0,"",D534*D535/D$46/365/$P$1)</f>
        <v/>
      </c>
      <c r="E536" s="1428">
        <f>IF(SUM(E534)=0,"",E534*E535/E$46/365/$P$1)</f>
        <v>3.3581213307240705E-3</v>
      </c>
      <c r="F536" s="1428">
        <f>IF(SUM(F534)=0,"",F534*F535/F$46/365/$P$1)</f>
        <v>1.0074363992172212E-2</v>
      </c>
      <c r="G536" s="1105"/>
      <c r="H536" s="1428">
        <f>IF(H$46=0,"",H534*SUM($D535)/H$46/365/$P$1)</f>
        <v>0</v>
      </c>
      <c r="I536" s="1428">
        <f>IF(I$46=0,"",I534*SUM($D535)/I$46/365/$P$1)</f>
        <v>0</v>
      </c>
      <c r="J536" s="1428">
        <f>IF(J$46=0,"",J534*SUM($D535)/J$46/365/$P$1)</f>
        <v>0</v>
      </c>
      <c r="K536" s="1428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>
        <f>IF(SUM(J536)=SUM(E536),"",SUM(J536)-SUM(E536))</f>
        <v>-3.3581213307240705E-3</v>
      </c>
      <c r="P536" s="1153">
        <f>IF(SUM(K536)=SUM(F536),"",SUM(K536)-SUM(F536))</f>
        <v>-1.0074363992172212E-2</v>
      </c>
      <c r="Q536" s="1134"/>
      <c r="R536" s="904"/>
      <c r="S536" s="1036"/>
      <c r="T536" s="1036"/>
      <c r="U536" s="1068">
        <v>536</v>
      </c>
      <c r="V536" s="476"/>
    </row>
    <row r="537" spans="1:22" ht="15.75" customHeight="1">
      <c r="A537" s="1194" t="s">
        <v>285</v>
      </c>
      <c r="B537" s="1108"/>
      <c r="C537" s="1012" t="str">
        <f>IF(Data!BV536="","",Data!BV536)</f>
        <v/>
      </c>
      <c r="D537" s="1012" t="str">
        <f>IF(Data!BW536="","",Data!BW536)</f>
        <v/>
      </c>
      <c r="E537" s="1012">
        <f>IF(Data!BX536="","",Data!BX536)</f>
        <v>17</v>
      </c>
      <c r="F537" s="1012">
        <f>IF(Data!BY536="","",Data!BY536)</f>
        <v>17</v>
      </c>
      <c r="G537" s="1105"/>
      <c r="H537" s="970"/>
      <c r="I537" s="970"/>
      <c r="J537" s="970"/>
      <c r="K537" s="970"/>
      <c r="L537" s="1105"/>
      <c r="M537" s="970"/>
      <c r="N537" s="970"/>
      <c r="O537" s="970"/>
      <c r="P537" s="970"/>
      <c r="Q537" s="1134"/>
      <c r="R537" s="904"/>
      <c r="S537" s="1036"/>
      <c r="T537" s="1036"/>
      <c r="U537" s="1068">
        <v>537</v>
      </c>
      <c r="V537" s="476"/>
    </row>
    <row r="538" spans="1:22" ht="15.75" customHeight="1">
      <c r="A538" s="1126" t="s">
        <v>283</v>
      </c>
      <c r="B538" s="1105"/>
      <c r="C538" s="1429" t="str">
        <f>IF(C537="","",C534*C537)</f>
        <v/>
      </c>
      <c r="D538" s="1429" t="str">
        <f>IF(D537="","",D534*D537)</f>
        <v/>
      </c>
      <c r="E538" s="1429">
        <f>IF(E537="","",E534*E537)</f>
        <v>204</v>
      </c>
      <c r="F538" s="1429">
        <f>IF(F537="","",F534*F537)</f>
        <v>612</v>
      </c>
      <c r="G538" s="1105"/>
      <c r="H538" s="1429">
        <f>IF(H$46=0,"",IF($D537="",H534*'Exp factors'!$H$46,H534*$D537))</f>
        <v>0</v>
      </c>
      <c r="I538" s="1429">
        <f>IF(I$46=0,"",IF($D537="",I534*'Exp factors'!$H$46,I534*$D537))</f>
        <v>0</v>
      </c>
      <c r="J538" s="1429">
        <f>IF(J$46=0,"",IF($D537="",J534*'Exp factors'!$H$46,J534*$D537))</f>
        <v>0</v>
      </c>
      <c r="K538" s="1429">
        <f>IF(K$46=0,"",IF($D537="",K534*'Exp factors'!$H$46,K534*$D537))</f>
        <v>0</v>
      </c>
      <c r="L538" s="1105"/>
      <c r="M538" s="979" t="str">
        <f>IF(SUM(H538)=SUM(C538),"",SUM(H538)-SUM(C538))</f>
        <v/>
      </c>
      <c r="N538" s="979" t="str">
        <f>IF(SUM(I538)=SUM(D538),"",SUM(I538)-SUM(D538))</f>
        <v/>
      </c>
      <c r="O538" s="979">
        <f>IF(SUM(J538)=SUM(E538),"",SUM(J538)-SUM(E538))</f>
        <v>-204</v>
      </c>
      <c r="P538" s="979">
        <f>IF(SUM(K538)=SUM(F538),"",SUM(K538)-SUM(F538))</f>
        <v>-612</v>
      </c>
      <c r="Q538" s="1134" t="str">
        <f>[1]ExpFactors!$I$63</f>
        <v>des</v>
      </c>
      <c r="R538" s="904"/>
      <c r="S538" s="1036"/>
      <c r="T538" s="1036"/>
      <c r="U538" s="1068">
        <v>538</v>
      </c>
      <c r="V538" s="476"/>
    </row>
    <row r="539" spans="1:22" ht="15.75" customHeight="1">
      <c r="A539" s="1197" t="str">
        <f>IF(Data!A538="","",Data!A538)</f>
        <v>Beef purchase - qty</v>
      </c>
      <c r="B539" s="1105"/>
      <c r="C539" s="1012" t="str">
        <f>IF(Data!BV538="","",Data!BV538)</f>
        <v/>
      </c>
      <c r="D539" s="1012" t="str">
        <f>IF(Data!BW538="","",Data!BW538)</f>
        <v/>
      </c>
      <c r="E539" s="1012" t="str">
        <f>IF(Data!BX538="","",Data!BX538)</f>
        <v/>
      </c>
      <c r="F539" s="1012">
        <f>IF(Data!BY538="","",Data!BY538)</f>
        <v>3</v>
      </c>
      <c r="G539" s="1105"/>
      <c r="H539" s="1195" t="str">
        <f>IF(OR(H$46="",SUM(H540)=0),"",IF('Exp factors'!$B53="poor",'Exp factors'!$G$53*H$46/H540,SUM(C539)*'Exp factors'!C$53))</f>
        <v/>
      </c>
      <c r="I539" s="1195" t="str">
        <f>IF(OR(I$46="",SUM(I540)=0),"",IF('Exp factors'!$B53="poor",'Exp factors'!$G$53*I$46/I540,SUM(D539)*'Exp factors'!D$53))</f>
        <v/>
      </c>
      <c r="J539" s="1195" t="str">
        <f>IF(OR(J$46="",SUM(J540)=0),"",IF('Exp factors'!$B53="poor",'Exp factors'!$G$53*J$46/J540,SUM(E539)*'Exp factors'!E$53))</f>
        <v/>
      </c>
      <c r="K539" s="1195" t="str">
        <f>IF(OR(K$46="",SUM(K540)=0),"",IF('Exp factors'!$B53="poor",'Exp factors'!$G$53*K$46/K540,SUM(F539)*'Exp factors'!F$53))</f>
        <v/>
      </c>
      <c r="L539" s="1105"/>
      <c r="M539" s="970"/>
      <c r="N539" s="970"/>
      <c r="O539" s="970"/>
      <c r="P539" s="970"/>
      <c r="Q539" s="1134"/>
      <c r="R539" s="904"/>
      <c r="S539" s="1036"/>
      <c r="T539" s="1036"/>
      <c r="U539" s="1068">
        <v>539</v>
      </c>
      <c r="V539" s="476"/>
    </row>
    <row r="540" spans="1:22" ht="15.75" customHeight="1">
      <c r="A540" s="1126" t="s">
        <v>286</v>
      </c>
      <c r="B540" s="1105"/>
      <c r="C540" s="1012" t="str">
        <f>IF(Data!BV539="","",Data!BV539)</f>
        <v/>
      </c>
      <c r="D540" s="1012" t="str">
        <f>IF(Data!BW539="","",Data!BW539)</f>
        <v/>
      </c>
      <c r="E540" s="1012" t="str">
        <f>IF(Data!BX539="","",Data!BX539)</f>
        <v/>
      </c>
      <c r="F540" s="1012">
        <f>IF(Data!BY539="","",Data!BY539)</f>
        <v>12</v>
      </c>
      <c r="G540" s="1105"/>
      <c r="H540" s="1196">
        <f>I540</f>
        <v>0</v>
      </c>
      <c r="I540" s="1196">
        <f>SUM(D540)</f>
        <v>0</v>
      </c>
      <c r="J540" s="1196">
        <f>I540</f>
        <v>0</v>
      </c>
      <c r="K540" s="1196">
        <f>I540</f>
        <v>0</v>
      </c>
      <c r="L540" s="1105"/>
      <c r="M540" s="970"/>
      <c r="N540" s="970"/>
      <c r="O540" s="970"/>
      <c r="P540" s="970"/>
      <c r="Q540" s="1134"/>
      <c r="R540" s="904"/>
      <c r="S540" s="1036"/>
      <c r="T540" s="1036"/>
      <c r="U540" s="1068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2">
        <f>IF(Data!BV540="","",Data!BV540)</f>
        <v>2350</v>
      </c>
      <c r="D541" s="1012">
        <f>IF(Data!BW540="","",Data!BW540)</f>
        <v>2350</v>
      </c>
      <c r="E541" s="1012">
        <f>IF(Data!BX540="","",Data!BX540)</f>
        <v>2350</v>
      </c>
      <c r="F541" s="1012">
        <f>IF(Data!BY540="","",Data!BY540)</f>
        <v>2350</v>
      </c>
      <c r="G541" s="1105"/>
      <c r="H541" s="970"/>
      <c r="I541" s="970"/>
      <c r="J541" s="970"/>
      <c r="K541" s="970"/>
      <c r="L541" s="1105"/>
      <c r="M541" s="1121"/>
      <c r="N541" s="1121"/>
      <c r="O541" s="1121"/>
      <c r="P541" s="1121"/>
      <c r="Q541" s="1134"/>
      <c r="R541" s="904"/>
      <c r="S541" s="1036"/>
      <c r="T541" s="1036"/>
      <c r="U541" s="1068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>
        <f>IF(SUM(F539)=0,"",F539*F540*F541/F$46/365/$P$1)</f>
        <v>1.1037181996086104E-2</v>
      </c>
      <c r="G542" s="1105"/>
      <c r="H542" s="1428" t="str">
        <f>IF(OR(H$46=0,SUM(H539)=0),"",H539*H540*SUM($D541)/H$46/365/$P$1)</f>
        <v/>
      </c>
      <c r="I542" s="1428" t="str">
        <f t="shared" ref="I542:K542" si="27">IF(OR(I$46=0,SUM(I539)=0),"",I539*I540*SUM($D541)/I$46/365/$P$1)</f>
        <v/>
      </c>
      <c r="J542" s="1428" t="str">
        <f t="shared" si="27"/>
        <v/>
      </c>
      <c r="K542" s="1428" t="str">
        <f t="shared" si="27"/>
        <v/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>
        <f>IF(SUM(K542)=SUM(F542),"",SUM(K542)-SUM(F542))</f>
        <v>-1.1037181996086104E-2</v>
      </c>
      <c r="Q542" s="1134"/>
      <c r="R542" s="904"/>
      <c r="S542" s="1036"/>
      <c r="T542" s="1036"/>
      <c r="U542" s="1068">
        <v>542</v>
      </c>
      <c r="V542" s="476"/>
    </row>
    <row r="543" spans="1:22" ht="15.75" customHeight="1">
      <c r="A543" s="1194" t="s">
        <v>285</v>
      </c>
      <c r="B543" s="1108"/>
      <c r="C543" s="1012" t="str">
        <f>IF(Data!BV542="","",Data!BV542)</f>
        <v/>
      </c>
      <c r="D543" s="1012" t="str">
        <f>IF(Data!BW542="","",Data!BW542)</f>
        <v/>
      </c>
      <c r="E543" s="1012" t="str">
        <f>IF(Data!BX542="","",Data!BX542)</f>
        <v/>
      </c>
      <c r="F543" s="1012">
        <f>IF(Data!BY542="","",Data!BY542)</f>
        <v>23</v>
      </c>
      <c r="G543" s="1105"/>
      <c r="H543" s="970"/>
      <c r="I543" s="970"/>
      <c r="J543" s="970"/>
      <c r="K543" s="970"/>
      <c r="L543" s="1105"/>
      <c r="M543" s="970"/>
      <c r="N543" s="970"/>
      <c r="O543" s="970"/>
      <c r="P543" s="970"/>
      <c r="Q543" s="1134"/>
      <c r="R543" s="904"/>
      <c r="S543" s="1036"/>
      <c r="T543" s="1036"/>
      <c r="U543" s="1068">
        <v>543</v>
      </c>
      <c r="V543" s="476"/>
    </row>
    <row r="544" spans="1:22" ht="15.75" customHeight="1">
      <c r="A544" s="1126" t="s">
        <v>283</v>
      </c>
      <c r="B544" s="1105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>
        <f>IF(F543="","",F539*F540*F543)</f>
        <v>828</v>
      </c>
      <c r="G544" s="1105"/>
      <c r="H544" s="1429" t="str">
        <f>IF(OR(H$46=0,SUM(H539)=0),"",IF($D543="",H539*H540*'Exp factors'!$H$47,H539*H540*$D543))</f>
        <v/>
      </c>
      <c r="I544" s="1429" t="str">
        <f>IF(OR(I$46=0,SUM(I539)=0),"",IF($D543="",I539*I540*'Exp factors'!$H$47,I539*I540*$D543))</f>
        <v/>
      </c>
      <c r="J544" s="1429" t="str">
        <f>IF(OR(J$46=0,SUM(J539)=0),"",IF($D543="",J539*J540*'Exp factors'!$H$47,J539*J540*$D543))</f>
        <v/>
      </c>
      <c r="K544" s="1429" t="str">
        <f>IF(OR(K$46=0,SUM(K539)=0),"",IF($D543="",K539*K540*'Exp factors'!$H$47,K539*K540*$D543))</f>
        <v/>
      </c>
      <c r="L544" s="1105"/>
      <c r="M544" s="979" t="str">
        <f>IF(SUM(H544)=SUM(C544),"",SUM(H544)-SUM(C544))</f>
        <v/>
      </c>
      <c r="N544" s="979" t="str">
        <f>IF(SUM(I544)=SUM(D544),"",SUM(I544)-SUM(D544))</f>
        <v/>
      </c>
      <c r="O544" s="979" t="str">
        <f>IF(SUM(J544)=SUM(E544),"",SUM(J544)-SUM(E544))</f>
        <v/>
      </c>
      <c r="P544" s="979">
        <f>IF(SUM(K544)=SUM(F544),"",SUM(K544)-SUM(F544))</f>
        <v>-828</v>
      </c>
      <c r="Q544" s="1134" t="str">
        <f>[1]ExpFactors!$I$63</f>
        <v>des</v>
      </c>
      <c r="R544" s="904"/>
      <c r="S544" s="1036"/>
      <c r="T544" s="1036"/>
      <c r="U544" s="1068">
        <v>544</v>
      </c>
      <c r="V544" s="476"/>
    </row>
    <row r="545" spans="1:22" ht="15.75" customHeight="1">
      <c r="A545" s="1197" t="str">
        <f>IF(Data!A544="","",Data!A544)</f>
        <v>Game meat purchase - unit</v>
      </c>
      <c r="B545" s="1105"/>
      <c r="C545" s="1012" t="str">
        <f>IF(Data!BV544="","",Data!BV544)</f>
        <v/>
      </c>
      <c r="D545" s="1012" t="str">
        <f>IF(Data!BW544="","",Data!BW544)</f>
        <v/>
      </c>
      <c r="E545" s="1012" t="str">
        <f>IF(Data!BX544="","",Data!BX544)</f>
        <v/>
      </c>
      <c r="F545" s="1012" t="str">
        <f>IF(Data!BY544="","",Data!BY544)</f>
        <v/>
      </c>
      <c r="G545" s="1105"/>
      <c r="H545" s="1195"/>
      <c r="I545" s="1195"/>
      <c r="J545" s="1195"/>
      <c r="K545" s="1195"/>
      <c r="L545" s="1105"/>
      <c r="M545" s="970"/>
      <c r="N545" s="970"/>
      <c r="O545" s="970"/>
      <c r="P545" s="970"/>
      <c r="Q545" s="1134"/>
      <c r="R545" s="904"/>
      <c r="S545" s="1036"/>
      <c r="T545" s="1036"/>
      <c r="U545" s="1068">
        <v>545</v>
      </c>
      <c r="V545" s="476"/>
    </row>
    <row r="546" spans="1:22" ht="15.75" customHeight="1">
      <c r="A546" s="652" t="s">
        <v>289</v>
      </c>
      <c r="B546" s="1105"/>
      <c r="C546" s="1012" t="str">
        <f>IF(Data!BV545="","",Data!BV545)</f>
        <v/>
      </c>
      <c r="D546" s="1012" t="str">
        <f>IF(Data!BW545="","",Data!BW545)</f>
        <v/>
      </c>
      <c r="E546" s="1012" t="str">
        <f>IF(Data!BX545="","",Data!BX545)</f>
        <v/>
      </c>
      <c r="F546" s="1012" t="str">
        <f>IF(Data!BY545="","",Data!BY545)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70"/>
      <c r="N546" s="970"/>
      <c r="O546" s="970"/>
      <c r="P546" s="970"/>
      <c r="Q546" s="1134"/>
      <c r="R546" s="904"/>
      <c r="S546" s="1036"/>
      <c r="T546" s="1036"/>
      <c r="U546" s="1068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2">
        <f>IF(Data!BV546="","",Data!BV546)</f>
        <v>1450</v>
      </c>
      <c r="D547" s="1012">
        <f>IF(Data!BW546="","",Data!BW546)</f>
        <v>1450</v>
      </c>
      <c r="E547" s="1012">
        <f>IF(Data!BX546="","",Data!BX546)</f>
        <v>1450</v>
      </c>
      <c r="F547" s="1012">
        <f>IF(Data!BY546="","",Data!BY546)</f>
        <v>1450</v>
      </c>
      <c r="G547" s="1105"/>
      <c r="H547" s="970"/>
      <c r="I547" s="970"/>
      <c r="J547" s="970"/>
      <c r="K547" s="970"/>
      <c r="L547" s="1105"/>
      <c r="M547" s="1121"/>
      <c r="N547" s="1121"/>
      <c r="O547" s="1121"/>
      <c r="P547" s="1121"/>
      <c r="Q547" s="1134"/>
      <c r="R547" s="904"/>
      <c r="S547" s="1036"/>
      <c r="T547" s="1036"/>
      <c r="U547" s="1068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5"/>
      <c r="H548" s="1428">
        <f>IF(H$46=0,"",H546*SUM($D547)/H$46/365/$P$1)</f>
        <v>0</v>
      </c>
      <c r="I548" s="1428">
        <f>IF(I$46=0,"",I546*SUM($D547)/I$46/365/$P$1)</f>
        <v>0</v>
      </c>
      <c r="J548" s="1428">
        <f>IF(J$46=0,"",J546*SUM($D547)/J$46/365/$P$1)</f>
        <v>0</v>
      </c>
      <c r="K548" s="1428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6"/>
      <c r="T548" s="1036"/>
      <c r="U548" s="1068">
        <v>548</v>
      </c>
      <c r="V548" s="476"/>
    </row>
    <row r="549" spans="1:22" ht="15.75" customHeight="1">
      <c r="A549" s="1194" t="s">
        <v>285</v>
      </c>
      <c r="B549" s="1108"/>
      <c r="C549" s="1012" t="str">
        <f>IF(Data!BV548="","",Data!BV548)</f>
        <v/>
      </c>
      <c r="D549" s="1012" t="str">
        <f>IF(Data!BW548="","",Data!BW548)</f>
        <v/>
      </c>
      <c r="E549" s="1012" t="str">
        <f>IF(Data!BX548="","",Data!BX548)</f>
        <v/>
      </c>
      <c r="F549" s="1012" t="str">
        <f>IF(Data!BY548="","",Data!BY548)</f>
        <v/>
      </c>
      <c r="G549" s="1105"/>
      <c r="H549" s="970"/>
      <c r="I549" s="970"/>
      <c r="J549" s="970"/>
      <c r="K549" s="970"/>
      <c r="L549" s="1105"/>
      <c r="M549" s="970"/>
      <c r="N549" s="970"/>
      <c r="O549" s="970"/>
      <c r="P549" s="970"/>
      <c r="Q549" s="1134"/>
      <c r="R549" s="904"/>
      <c r="S549" s="1036"/>
      <c r="T549" s="1036"/>
      <c r="U549" s="1068">
        <v>549</v>
      </c>
      <c r="V549" s="476"/>
    </row>
    <row r="550" spans="1:22" ht="15.75" customHeight="1">
      <c r="A550" s="1126" t="s">
        <v>283</v>
      </c>
      <c r="B550" s="1105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5"/>
      <c r="H550" s="1429">
        <f>IF(H$46=0,"",IF($D549="",H546*'Exp factors'!$H$48,H546*$D549))</f>
        <v>0</v>
      </c>
      <c r="I550" s="1429">
        <f>IF(I$46=0,"",IF($D549="",I546*'Exp factors'!$H$48,I546*$D549))</f>
        <v>0</v>
      </c>
      <c r="J550" s="1429">
        <f>IF(J$46=0,"",IF($D549="",J546*'Exp factors'!$H$48,J546*$D549))</f>
        <v>0</v>
      </c>
      <c r="K550" s="1429">
        <f>IF(K$46=0,"",IF($D549="",K546*'Exp factors'!$H$48,K546*$D549))</f>
        <v>0</v>
      </c>
      <c r="L550" s="1105"/>
      <c r="M550" s="979" t="str">
        <f>IF(SUM(H550)=SUM(C550),"",SUM(H550)-SUM(C550))</f>
        <v/>
      </c>
      <c r="N550" s="979" t="str">
        <f>IF(SUM(I550)=SUM(D550),"",SUM(I550)-SUM(D550))</f>
        <v/>
      </c>
      <c r="O550" s="979" t="str">
        <f>IF(SUM(J550)=SUM(E550),"",SUM(J550)-SUM(E550))</f>
        <v/>
      </c>
      <c r="P550" s="979" t="str">
        <f>IF(SUM(K550)=SUM(F550),"",SUM(K550)-SUM(F550))</f>
        <v/>
      </c>
      <c r="Q550" s="1134" t="str">
        <f>[1]ExpFactors!$I$63</f>
        <v>des</v>
      </c>
      <c r="R550" s="904"/>
      <c r="S550" s="1036"/>
      <c r="T550" s="1036"/>
      <c r="U550" s="1068">
        <v>550</v>
      </c>
      <c r="V550" s="476"/>
    </row>
    <row r="551" spans="1:22" ht="15.75" customHeight="1">
      <c r="A551" s="1197" t="str">
        <f>IF(Data!A550="","",Data!A550)</f>
        <v>Mango purchase - unit</v>
      </c>
      <c r="B551" s="1105"/>
      <c r="C551" s="1012" t="str">
        <f>IF(Data!BV550="","",Data!BV550)</f>
        <v/>
      </c>
      <c r="D551" s="1012" t="str">
        <f>IF(Data!BW550="","",Data!BW550)</f>
        <v/>
      </c>
      <c r="E551" s="1012" t="str">
        <f>IF(Data!BX550="","",Data!BX550)</f>
        <v/>
      </c>
      <c r="F551" s="1012" t="str">
        <f>IF(Data!BY550="","",Data!BY550)</f>
        <v/>
      </c>
      <c r="G551" s="1105"/>
      <c r="H551" s="1195"/>
      <c r="I551" s="1195"/>
      <c r="J551" s="1195"/>
      <c r="K551" s="1195"/>
      <c r="L551" s="1105"/>
      <c r="M551" s="970"/>
      <c r="N551" s="970"/>
      <c r="O551" s="970"/>
      <c r="P551" s="970"/>
      <c r="Q551" s="1134"/>
      <c r="R551" s="904"/>
      <c r="S551" s="1036"/>
      <c r="T551" s="1036"/>
      <c r="U551" s="1068">
        <v>551</v>
      </c>
      <c r="V551" s="476"/>
    </row>
    <row r="552" spans="1:22" ht="15.75" customHeight="1">
      <c r="A552" s="652" t="s">
        <v>289</v>
      </c>
      <c r="B552" s="1105"/>
      <c r="C552" s="1012" t="str">
        <f>IF(Data!BV551="","",Data!BV551)</f>
        <v/>
      </c>
      <c r="D552" s="1012" t="str">
        <f>IF(Data!BW551="","",Data!BW551)</f>
        <v/>
      </c>
      <c r="E552" s="1012" t="str">
        <f>IF(Data!BX551="","",Data!BX551)</f>
        <v/>
      </c>
      <c r="F552" s="1012" t="str">
        <f>IF(Data!BY551="","",Data!BY551)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70"/>
      <c r="N552" s="970"/>
      <c r="O552" s="970"/>
      <c r="P552" s="970"/>
      <c r="Q552" s="1134"/>
      <c r="R552" s="904"/>
      <c r="S552" s="1036"/>
      <c r="T552" s="1036"/>
      <c r="U552" s="1068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2">
        <f>IF(Data!BV552="","",Data!BV552)</f>
        <v>630</v>
      </c>
      <c r="D553" s="1012">
        <f>IF(Data!BW552="","",Data!BW552)</f>
        <v>630</v>
      </c>
      <c r="E553" s="1012">
        <f>IF(Data!BX552="","",Data!BX552)</f>
        <v>630</v>
      </c>
      <c r="F553" s="1012">
        <f>IF(Data!BY552="","",Data!BY552)</f>
        <v>630</v>
      </c>
      <c r="G553" s="1105"/>
      <c r="H553" s="970"/>
      <c r="I553" s="970"/>
      <c r="J553" s="970"/>
      <c r="K553" s="970"/>
      <c r="L553" s="1105"/>
      <c r="M553" s="1121"/>
      <c r="N553" s="1121"/>
      <c r="O553" s="1121"/>
      <c r="P553" s="1121"/>
      <c r="Q553" s="1134"/>
      <c r="R553" s="904"/>
      <c r="S553" s="1036"/>
      <c r="T553" s="1036"/>
      <c r="U553" s="1068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5"/>
      <c r="H554" s="1428">
        <f>IF(H$46=0,"",H552*SUM($D553)/H$46/365/$P$1)</f>
        <v>0</v>
      </c>
      <c r="I554" s="1428">
        <f>IF(I$46=0,"",I552*SUM($D553)/I$46/365/$P$1)</f>
        <v>0</v>
      </c>
      <c r="J554" s="1428">
        <f>IF(J$46=0,"",J552*SUM($D553)/J$46/365/$P$1)</f>
        <v>0</v>
      </c>
      <c r="K554" s="1428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6"/>
      <c r="T554" s="1036"/>
      <c r="U554" s="1068">
        <v>554</v>
      </c>
      <c r="V554" s="476"/>
    </row>
    <row r="555" spans="1:22" ht="15.75" customHeight="1">
      <c r="A555" s="1194" t="s">
        <v>285</v>
      </c>
      <c r="B555" s="1105"/>
      <c r="C555" s="1012" t="str">
        <f>IF(Data!BV554="","",Data!BV554)</f>
        <v/>
      </c>
      <c r="D555" s="1012" t="str">
        <f>IF(Data!BW554="","",Data!BW554)</f>
        <v/>
      </c>
      <c r="E555" s="1012" t="str">
        <f>IF(Data!BX554="","",Data!BX554)</f>
        <v/>
      </c>
      <c r="F555" s="1012" t="str">
        <f>IF(Data!BY554="","",Data!BY554)</f>
        <v/>
      </c>
      <c r="G555" s="1105"/>
      <c r="H555" s="970"/>
      <c r="I555" s="970"/>
      <c r="J555" s="970"/>
      <c r="K555" s="970"/>
      <c r="L555" s="1105"/>
      <c r="M555" s="970"/>
      <c r="N555" s="970"/>
      <c r="O555" s="970"/>
      <c r="P555" s="970"/>
      <c r="Q555" s="1134"/>
      <c r="R555" s="904"/>
      <c r="S555" s="1036"/>
      <c r="T555" s="1036"/>
      <c r="U555" s="1068">
        <v>555</v>
      </c>
      <c r="V555" s="476"/>
    </row>
    <row r="556" spans="1:22" ht="15.75" customHeight="1">
      <c r="A556" s="1126" t="s">
        <v>283</v>
      </c>
      <c r="B556" s="1105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5"/>
      <c r="H556" s="1429">
        <f>IF(H$46=0,"",IF($D555="",H552*'Exp factors'!$H$49,H552*$D555))</f>
        <v>0</v>
      </c>
      <c r="I556" s="1429">
        <f>IF(I$46=0,"",IF($D555="",I552*'Exp factors'!$H$49,I552*$D555))</f>
        <v>0</v>
      </c>
      <c r="J556" s="1429">
        <f>IF(J$46=0,"",IF($D555="",J552*'Exp factors'!$H$49,J552*$D555))</f>
        <v>0</v>
      </c>
      <c r="K556" s="1429">
        <f>IF(K$46=0,"",IF($D555="",K552*'Exp factors'!$H$49,K552*$D555))</f>
        <v>0</v>
      </c>
      <c r="L556" s="1105"/>
      <c r="M556" s="979" t="str">
        <f>IF(SUM(H556)=SUM(C556),"",SUM(H556)-SUM(C556))</f>
        <v/>
      </c>
      <c r="N556" s="979" t="str">
        <f>IF(SUM(I556)=SUM(D556),"",SUM(I556)-SUM(D556))</f>
        <v/>
      </c>
      <c r="O556" s="979" t="str">
        <f>IF(SUM(J556)=SUM(E556),"",SUM(J556)-SUM(E556))</f>
        <v/>
      </c>
      <c r="P556" s="979" t="str">
        <f>IF(SUM(K556)=SUM(F556),"",SUM(K556)-SUM(F556))</f>
        <v/>
      </c>
      <c r="Q556" s="1134" t="str">
        <f>[1]ExpFactors!$I$63</f>
        <v>des</v>
      </c>
      <c r="R556" s="904"/>
      <c r="S556" s="1036"/>
      <c r="T556" s="1036"/>
      <c r="U556" s="1068">
        <v>556</v>
      </c>
      <c r="V556" s="476"/>
    </row>
    <row r="557" spans="1:22" ht="15.75" customHeight="1">
      <c r="A557" s="1197" t="str">
        <f>IF(Data!A556="","",Data!A556)</f>
        <v>Tomato purchase - unit</v>
      </c>
      <c r="B557" s="1105"/>
      <c r="C557" s="1012" t="str">
        <f>IF(Data!BV556="","",Data!BV556)</f>
        <v/>
      </c>
      <c r="D557" s="1012" t="str">
        <f>IF(Data!BW556="","",Data!BW556)</f>
        <v/>
      </c>
      <c r="E557" s="1012" t="str">
        <f>IF(Data!BX556="","",Data!BX556)</f>
        <v/>
      </c>
      <c r="F557" s="1012" t="str">
        <f>IF(Data!BY556="","",Data!BY556)</f>
        <v/>
      </c>
      <c r="G557" s="1105"/>
      <c r="H557" s="1195"/>
      <c r="I557" s="1195"/>
      <c r="J557" s="1195"/>
      <c r="K557" s="1195"/>
      <c r="L557" s="1105"/>
      <c r="M557" s="970"/>
      <c r="N557" s="970"/>
      <c r="O557" s="970"/>
      <c r="P557" s="970"/>
      <c r="Q557" s="1134"/>
      <c r="R557" s="904"/>
      <c r="S557" s="1036"/>
      <c r="T557" s="1036"/>
      <c r="U557" s="1068">
        <v>557</v>
      </c>
      <c r="V557" s="476"/>
    </row>
    <row r="558" spans="1:22" ht="15.75" customHeight="1">
      <c r="A558" s="652" t="s">
        <v>289</v>
      </c>
      <c r="B558" s="1105"/>
      <c r="C558" s="1012" t="str">
        <f>IF(Data!BV557="","",Data!BV557)</f>
        <v/>
      </c>
      <c r="D558" s="1012" t="str">
        <f>IF(Data!BW557="","",Data!BW557)</f>
        <v/>
      </c>
      <c r="E558" s="1012">
        <f>IF(Data!BX557="","",Data!BX557)</f>
        <v>20</v>
      </c>
      <c r="F558" s="1012">
        <f>IF(Data!BY557="","",Data!BY557)</f>
        <v>65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70"/>
      <c r="N558" s="970"/>
      <c r="O558" s="970"/>
      <c r="P558" s="970"/>
      <c r="Q558" s="1134"/>
      <c r="R558" s="904"/>
      <c r="S558" s="1036"/>
      <c r="T558" s="1036"/>
      <c r="U558" s="1068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2">
        <f>IF(Data!BV558="","",Data!BV558)</f>
        <v>200</v>
      </c>
      <c r="D559" s="1012">
        <f>IF(Data!BW558="","",Data!BW558)</f>
        <v>200</v>
      </c>
      <c r="E559" s="1012">
        <f>IF(Data!BX558="","",Data!BX558)</f>
        <v>200</v>
      </c>
      <c r="F559" s="1012">
        <f>IF(Data!BY558="","",Data!BY558)</f>
        <v>200</v>
      </c>
      <c r="G559" s="1105"/>
      <c r="H559" s="970"/>
      <c r="I559" s="970"/>
      <c r="J559" s="970"/>
      <c r="K559" s="970"/>
      <c r="L559" s="1105"/>
      <c r="M559" s="1121"/>
      <c r="N559" s="1121"/>
      <c r="O559" s="1121"/>
      <c r="P559" s="1121"/>
      <c r="Q559" s="1134"/>
      <c r="R559" s="904"/>
      <c r="S559" s="1036"/>
      <c r="T559" s="1036"/>
      <c r="U559" s="1068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8" t="str">
        <f>IF(SUM(C558)=0,"",C558*C559/C$46/365/$P$1)</f>
        <v/>
      </c>
      <c r="D560" s="1428" t="str">
        <f>IF(SUM(D558)=0,"",D558*D559/D$46/365/$P$1)</f>
        <v/>
      </c>
      <c r="E560" s="1428">
        <f>IF(SUM(E558)=0,"",E558*E559/E$46/365/$P$1)</f>
        <v>5.2185257664709721E-4</v>
      </c>
      <c r="F560" s="1428">
        <f>IF(SUM(F558)=0,"",F558*F559/F$46/365/$P$1)</f>
        <v>1.6960208741030659E-3</v>
      </c>
      <c r="G560" s="1105"/>
      <c r="H560" s="1428">
        <f>IF(H$46=0,"",H558*SUM($D559)/H$46/365/$P$1)</f>
        <v>0</v>
      </c>
      <c r="I560" s="1428">
        <f>IF(I$46=0,"",I558*SUM($D559)/I$46/365/$P$1)</f>
        <v>0</v>
      </c>
      <c r="J560" s="1428">
        <f>IF(J$46=0,"",J558*SUM($D559)/J$46/365/$P$1)</f>
        <v>0</v>
      </c>
      <c r="K560" s="1428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-5.2185257664709721E-4</v>
      </c>
      <c r="P560" s="1153">
        <f>IF(SUM(K560)=SUM(F560),"",SUM(K560)-SUM(F560))</f>
        <v>-1.6960208741030659E-3</v>
      </c>
      <c r="Q560" s="1134"/>
      <c r="R560" s="904"/>
      <c r="S560" s="1036"/>
      <c r="T560" s="1036"/>
      <c r="U560" s="1068">
        <v>560</v>
      </c>
      <c r="V560" s="476"/>
    </row>
    <row r="561" spans="1:22" ht="15.75" customHeight="1">
      <c r="A561" s="1194" t="s">
        <v>285</v>
      </c>
      <c r="B561" s="1105"/>
      <c r="C561" s="1012" t="str">
        <f>IF(Data!BV560="","",Data!BV560)</f>
        <v/>
      </c>
      <c r="D561" s="1012" t="str">
        <f>IF(Data!BW560="","",Data!BW560)</f>
        <v/>
      </c>
      <c r="E561" s="1012">
        <f>IF(Data!BX560="","",Data!BX560)</f>
        <v>10</v>
      </c>
      <c r="F561" s="1012">
        <f>IF(Data!BY560="","",Data!BY560)</f>
        <v>10</v>
      </c>
      <c r="G561" s="1105"/>
      <c r="H561" s="970"/>
      <c r="I561" s="970"/>
      <c r="J561" s="970"/>
      <c r="K561" s="970"/>
      <c r="L561" s="1105"/>
      <c r="M561" s="970"/>
      <c r="N561" s="970"/>
      <c r="O561" s="970"/>
      <c r="P561" s="970"/>
      <c r="Q561" s="1134"/>
      <c r="R561" s="904"/>
      <c r="S561" s="1036"/>
      <c r="T561" s="1036"/>
      <c r="U561" s="1068">
        <v>561</v>
      </c>
      <c r="V561" s="476"/>
    </row>
    <row r="562" spans="1:22" ht="15.75" customHeight="1">
      <c r="A562" s="1126" t="s">
        <v>283</v>
      </c>
      <c r="B562" s="1105"/>
      <c r="C562" s="1429" t="str">
        <f>IF(C561="","",C558*C561)</f>
        <v/>
      </c>
      <c r="D562" s="1429" t="str">
        <f>IF(D561="","",D558*D561)</f>
        <v/>
      </c>
      <c r="E562" s="1429">
        <f>IF(E561="","",E558*E561)</f>
        <v>200</v>
      </c>
      <c r="F562" s="1429">
        <f>IF(F561="","",F558*F561)</f>
        <v>650</v>
      </c>
      <c r="G562" s="1105"/>
      <c r="H562" s="1429">
        <f>IF(H$46=0,"",IF($D561="",H558*'Exp factors'!$H$55,H558*$D561))</f>
        <v>0</v>
      </c>
      <c r="I562" s="1429">
        <f>IF(I$46=0,"",IF($D561="",I558*'Exp factors'!$H$55,I558*$D561))</f>
        <v>0</v>
      </c>
      <c r="J562" s="1429">
        <f>IF(J$46=0,"",IF($D561="",J558*'Exp factors'!$H$55,J558*$D561))</f>
        <v>0</v>
      </c>
      <c r="K562" s="1429">
        <f>IF(K$46=0,"",IF($D561="",K558*'Exp factors'!$H$55,K558*$D561))</f>
        <v>0</v>
      </c>
      <c r="L562" s="1105"/>
      <c r="M562" s="979" t="str">
        <f>IF(SUM(H562)=SUM(C562),"",SUM(H562)-SUM(C562))</f>
        <v/>
      </c>
      <c r="N562" s="979" t="str">
        <f>IF(SUM(I562)=SUM(D562),"",SUM(I562)-SUM(D562))</f>
        <v/>
      </c>
      <c r="O562" s="979">
        <f>IF(SUM(J562)=SUM(E562),"",SUM(J562)-SUM(E562))</f>
        <v>-200</v>
      </c>
      <c r="P562" s="979">
        <f>IF(SUM(K562)=SUM(F562),"",SUM(K562)-SUM(F562))</f>
        <v>-650</v>
      </c>
      <c r="Q562" s="1134" t="str">
        <f>[1]ExpFactors!$I$63</f>
        <v>des</v>
      </c>
      <c r="R562" s="904"/>
      <c r="S562" s="1036"/>
      <c r="T562" s="1036"/>
      <c r="U562" s="1068">
        <v>562</v>
      </c>
      <c r="V562" s="476"/>
    </row>
    <row r="563" spans="1:22" ht="15.75" customHeight="1">
      <c r="A563" s="1197" t="str">
        <f>IF(Data!A562="","",Data!A562)</f>
        <v>Onions purchase - unit</v>
      </c>
      <c r="B563" s="1105"/>
      <c r="C563" s="1012" t="str">
        <f>IF(Data!BV562="","",Data!BV562)</f>
        <v/>
      </c>
      <c r="D563" s="1012" t="str">
        <f>IF(Data!BW562="","",Data!BW562)</f>
        <v/>
      </c>
      <c r="E563" s="1012" t="str">
        <f>IF(Data!BX562="","",Data!BX562)</f>
        <v/>
      </c>
      <c r="F563" s="1012" t="str">
        <f>IF(Data!BY562="","",Data!BY562)</f>
        <v/>
      </c>
      <c r="G563" s="1105"/>
      <c r="H563" s="1195"/>
      <c r="I563" s="1195"/>
      <c r="J563" s="1195"/>
      <c r="K563" s="1195"/>
      <c r="L563" s="1105"/>
      <c r="M563" s="970"/>
      <c r="N563" s="970"/>
      <c r="O563" s="970"/>
      <c r="P563" s="970"/>
      <c r="Q563" s="1134"/>
      <c r="R563" s="904"/>
      <c r="S563" s="1036"/>
      <c r="T563" s="1036"/>
      <c r="U563" s="1068">
        <v>563</v>
      </c>
      <c r="V563" s="476"/>
    </row>
    <row r="564" spans="1:22" ht="15.75" customHeight="1">
      <c r="A564" s="652" t="s">
        <v>289</v>
      </c>
      <c r="B564" s="1105"/>
      <c r="C564" s="1012" t="str">
        <f>IF(Data!BV563="","",Data!BV563)</f>
        <v/>
      </c>
      <c r="D564" s="1012" t="str">
        <f>IF(Data!BW563="","",Data!BW563)</f>
        <v/>
      </c>
      <c r="E564" s="1012">
        <f>IF(Data!BX563="","",Data!BX563)</f>
        <v>24</v>
      </c>
      <c r="F564" s="1012">
        <f>IF(Data!BY563="","",Data!BY563)</f>
        <v>70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70"/>
      <c r="N564" s="970"/>
      <c r="O564" s="970"/>
      <c r="P564" s="970"/>
      <c r="Q564" s="1134"/>
      <c r="R564" s="904"/>
      <c r="S564" s="1036"/>
      <c r="T564" s="1036"/>
      <c r="U564" s="1068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2">
        <f>IF(Data!BV564="","",Data!BV564)</f>
        <v>480</v>
      </c>
      <c r="D565" s="1012">
        <f>IF(Data!BW564="","",Data!BW564)</f>
        <v>480</v>
      </c>
      <c r="E565" s="1012">
        <f>IF(Data!BX564="","",Data!BX564)</f>
        <v>480</v>
      </c>
      <c r="F565" s="1012">
        <f>IF(Data!BY564="","",Data!BY564)</f>
        <v>480</v>
      </c>
      <c r="G565" s="1105"/>
      <c r="H565" s="970"/>
      <c r="I565" s="970"/>
      <c r="J565" s="970"/>
      <c r="K565" s="970"/>
      <c r="L565" s="1105"/>
      <c r="M565" s="1121"/>
      <c r="N565" s="1121"/>
      <c r="O565" s="1121"/>
      <c r="P565" s="1121"/>
      <c r="Q565" s="1134"/>
      <c r="R565" s="904"/>
      <c r="S565" s="1036"/>
      <c r="T565" s="1036"/>
      <c r="U565" s="1068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8" t="str">
        <f>IF(SUM(C564)=0,"",C564*C565/C$46/365/$P$1)</f>
        <v/>
      </c>
      <c r="D566" s="1428" t="str">
        <f>IF(SUM(D564)=0,"",D564*D565/D$46/365/$P$1)</f>
        <v/>
      </c>
      <c r="E566" s="1428">
        <f>IF(SUM(E564)=0,"",E564*E565/E$46/365/$P$1)</f>
        <v>1.50293542074364E-3</v>
      </c>
      <c r="F566" s="1428">
        <f>IF(SUM(F564)=0,"",F564*F565/F$46/365/$P$1)</f>
        <v>4.3835616438356161E-3</v>
      </c>
      <c r="G566" s="1105"/>
      <c r="H566" s="1428">
        <f>IF(H$46=0,"",H564*SUM($D565)/H$46/365/$P$1)</f>
        <v>0</v>
      </c>
      <c r="I566" s="1428">
        <f>IF(I$46=0,"",I564*SUM($D565)/I$46/365/$P$1)</f>
        <v>0</v>
      </c>
      <c r="J566" s="1428">
        <f>IF(J$46=0,"",J564*SUM($D565)/J$46/365/$P$1)</f>
        <v>0</v>
      </c>
      <c r="K566" s="1428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>
        <f>IF(SUM(J566)=SUM(E566),"",SUM(J566)-SUM(E566))</f>
        <v>-1.50293542074364E-3</v>
      </c>
      <c r="P566" s="1153">
        <f>IF(SUM(K566)=SUM(F566),"",SUM(K566)-SUM(F566))</f>
        <v>-4.3835616438356161E-3</v>
      </c>
      <c r="Q566" s="1134"/>
      <c r="R566" s="904"/>
      <c r="S566" s="1036"/>
      <c r="T566" s="1036"/>
      <c r="U566" s="1068">
        <v>566</v>
      </c>
      <c r="V566" s="476"/>
    </row>
    <row r="567" spans="1:22" ht="15.75" customHeight="1">
      <c r="A567" s="1194" t="s">
        <v>285</v>
      </c>
      <c r="B567" s="1105"/>
      <c r="C567" s="1012" t="str">
        <f>IF(Data!BV566="","",Data!BV566)</f>
        <v/>
      </c>
      <c r="D567" s="1012" t="str">
        <f>IF(Data!BW566="","",Data!BW566)</f>
        <v/>
      </c>
      <c r="E567" s="1012">
        <f>IF(Data!BX566="","",Data!BX566)</f>
        <v>10</v>
      </c>
      <c r="F567" s="1012">
        <f>IF(Data!BY566="","",Data!BY566)</f>
        <v>10</v>
      </c>
      <c r="G567" s="1105"/>
      <c r="H567" s="970"/>
      <c r="I567" s="970"/>
      <c r="J567" s="970"/>
      <c r="K567" s="970"/>
      <c r="L567" s="1105"/>
      <c r="M567" s="970"/>
      <c r="N567" s="970"/>
      <c r="O567" s="970"/>
      <c r="P567" s="970"/>
      <c r="Q567" s="1134"/>
      <c r="R567" s="904"/>
      <c r="S567" s="1036"/>
      <c r="T567" s="1036"/>
      <c r="U567" s="1068">
        <v>567</v>
      </c>
      <c r="V567" s="476"/>
    </row>
    <row r="568" spans="1:22" ht="15.75" customHeight="1">
      <c r="A568" s="1126" t="s">
        <v>283</v>
      </c>
      <c r="B568" s="1105"/>
      <c r="C568" s="1429" t="str">
        <f>IF(C567="","",C564*C567)</f>
        <v/>
      </c>
      <c r="D568" s="1429" t="str">
        <f>IF(D567="","",D564*D567)</f>
        <v/>
      </c>
      <c r="E568" s="1429">
        <f>IF(E567="","",E564*E567)</f>
        <v>240</v>
      </c>
      <c r="F568" s="1429">
        <f>IF(F567="","",F564*F567)</f>
        <v>700</v>
      </c>
      <c r="G568" s="1105"/>
      <c r="H568" s="1429">
        <f>IF(H$46=0,"",IF($D567="",H564*'Exp factors'!$H$56,H564*$D567))</f>
        <v>0</v>
      </c>
      <c r="I568" s="1429">
        <f>IF(I$46=0,"",IF($D567="",I564*'Exp factors'!$H$56,I564*$D567))</f>
        <v>0</v>
      </c>
      <c r="J568" s="1429">
        <f>IF(J$46=0,"",IF($D567="",J564*'Exp factors'!$H$56,J564*$D567))</f>
        <v>0</v>
      </c>
      <c r="K568" s="1429">
        <f>IF(K$46=0,"",IF($D567="",K564*'Exp factors'!$H$56,K564*$D567))</f>
        <v>0</v>
      </c>
      <c r="L568" s="1105"/>
      <c r="M568" s="979" t="str">
        <f>IF(SUM(H568)=SUM(C568),"",SUM(H568)-SUM(C568))</f>
        <v/>
      </c>
      <c r="N568" s="979" t="str">
        <f>IF(SUM(I568)=SUM(D568),"",SUM(I568)-SUM(D568))</f>
        <v/>
      </c>
      <c r="O568" s="979">
        <f>IF(SUM(J568)=SUM(E568),"",SUM(J568)-SUM(E568))</f>
        <v>-240</v>
      </c>
      <c r="P568" s="979">
        <f>IF(SUM(K568)=SUM(F568),"",SUM(K568)-SUM(F568))</f>
        <v>-700</v>
      </c>
      <c r="Q568" s="1134" t="str">
        <f>[1]ExpFactors!$I$63</f>
        <v>des</v>
      </c>
      <c r="R568" s="904"/>
      <c r="S568" s="1036"/>
      <c r="T568" s="1036"/>
      <c r="U568" s="1068">
        <v>568</v>
      </c>
      <c r="V568" s="476"/>
    </row>
    <row r="569" spans="1:22" ht="15.75" customHeight="1">
      <c r="A569" s="1197" t="str">
        <f>IF(Data!A568="","",Data!A568)</f>
        <v>Banana purchase - unit</v>
      </c>
      <c r="B569" s="1105"/>
      <c r="C569" s="1012" t="str">
        <f>IF(Data!BV568="","",Data!BV568)</f>
        <v/>
      </c>
      <c r="D569" s="1012" t="str">
        <f>IF(Data!BW568="","",Data!BW568)</f>
        <v/>
      </c>
      <c r="E569" s="1012" t="str">
        <f>IF(Data!BX568="","",Data!BX568)</f>
        <v/>
      </c>
      <c r="F569" s="1012" t="str">
        <f>IF(Data!BY568="","",Data!BY568)</f>
        <v/>
      </c>
      <c r="G569" s="1105"/>
      <c r="H569" s="1195"/>
      <c r="I569" s="1195"/>
      <c r="J569" s="1195"/>
      <c r="K569" s="1195"/>
      <c r="L569" s="1105"/>
      <c r="M569" s="970"/>
      <c r="N569" s="970"/>
      <c r="O569" s="970"/>
      <c r="P569" s="970"/>
      <c r="Q569" s="1134"/>
      <c r="R569" s="904"/>
      <c r="S569" s="1036"/>
      <c r="T569" s="1036"/>
      <c r="U569" s="1068">
        <v>569</v>
      </c>
      <c r="V569" s="476"/>
    </row>
    <row r="570" spans="1:22" ht="15.75" customHeight="1">
      <c r="A570" s="652" t="s">
        <v>289</v>
      </c>
      <c r="B570" s="1105"/>
      <c r="C570" s="1012" t="str">
        <f>IF(Data!BV569="","",Data!BV569)</f>
        <v/>
      </c>
      <c r="D570" s="1012" t="str">
        <f>IF(Data!BW569="","",Data!BW569)</f>
        <v/>
      </c>
      <c r="E570" s="1012" t="str">
        <f>IF(Data!BX569="","",Data!BX569)</f>
        <v/>
      </c>
      <c r="F570" s="1012" t="str">
        <f>IF(Data!BY569="","",Data!BY569)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70"/>
      <c r="N570" s="970"/>
      <c r="O570" s="970"/>
      <c r="P570" s="970"/>
      <c r="Q570" s="1134"/>
      <c r="R570" s="904"/>
      <c r="S570" s="1036"/>
      <c r="T570" s="1036"/>
      <c r="U570" s="1068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2">
        <f>IF(Data!BV570="","",Data!BV570)</f>
        <v>1160</v>
      </c>
      <c r="D571" s="1012">
        <f>IF(Data!BW570="","",Data!BW570)</f>
        <v>1160</v>
      </c>
      <c r="E571" s="1012">
        <f>IF(Data!BX570="","",Data!BX570)</f>
        <v>1160</v>
      </c>
      <c r="F571" s="1012">
        <f>IF(Data!BY570="","",Data!BY570)</f>
        <v>1160</v>
      </c>
      <c r="G571" s="1105"/>
      <c r="H571" s="970"/>
      <c r="I571" s="970"/>
      <c r="J571" s="970"/>
      <c r="K571" s="970"/>
      <c r="L571" s="1105"/>
      <c r="M571" s="1121"/>
      <c r="N571" s="1121"/>
      <c r="O571" s="1121"/>
      <c r="P571" s="1121"/>
      <c r="Q571" s="1134"/>
      <c r="R571" s="904"/>
      <c r="S571" s="1036"/>
      <c r="T571" s="1036"/>
      <c r="U571" s="1068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5"/>
      <c r="H572" s="1428">
        <f>IF(H$46=0,"",H570*SUM($D571)/H$46/365/$P$1)</f>
        <v>0</v>
      </c>
      <c r="I572" s="1428">
        <f>IF(I$46=0,"",I570*SUM($D571)/I$46/365/$P$1)</f>
        <v>0</v>
      </c>
      <c r="J572" s="1428">
        <f>IF(J$46=0,"",J570*SUM($D571)/J$46/365/$P$1)</f>
        <v>0</v>
      </c>
      <c r="K572" s="1428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6"/>
      <c r="T572" s="1036"/>
      <c r="U572" s="1068">
        <v>572</v>
      </c>
      <c r="V572" s="476"/>
    </row>
    <row r="573" spans="1:22" ht="15.75" customHeight="1">
      <c r="A573" s="1194" t="s">
        <v>285</v>
      </c>
      <c r="B573" s="1105"/>
      <c r="C573" s="1012" t="str">
        <f>IF(Data!BV572="","",Data!BV572)</f>
        <v/>
      </c>
      <c r="D573" s="1012" t="str">
        <f>IF(Data!BW572="","",Data!BW572)</f>
        <v/>
      </c>
      <c r="E573" s="1012" t="str">
        <f>IF(Data!BX572="","",Data!BX572)</f>
        <v/>
      </c>
      <c r="F573" s="1012" t="str">
        <f>IF(Data!BY572="","",Data!BY572)</f>
        <v/>
      </c>
      <c r="G573" s="1105"/>
      <c r="H573" s="970"/>
      <c r="I573" s="970"/>
      <c r="J573" s="970"/>
      <c r="K573" s="970"/>
      <c r="L573" s="1105"/>
      <c r="M573" s="970"/>
      <c r="N573" s="970"/>
      <c r="O573" s="970"/>
      <c r="P573" s="970"/>
      <c r="Q573" s="1134"/>
      <c r="R573" s="904"/>
      <c r="S573" s="1036"/>
      <c r="T573" s="1036"/>
      <c r="U573" s="1068">
        <v>573</v>
      </c>
      <c r="V573" s="476"/>
    </row>
    <row r="574" spans="1:22" ht="15.75" customHeight="1">
      <c r="A574" s="1126" t="s">
        <v>283</v>
      </c>
      <c r="B574" s="1105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5"/>
      <c r="H574" s="1429">
        <f>IF(H$46=0,"",IF($D573="",H570*'Exp factors'!$H$57,H570*$D573))</f>
        <v>0</v>
      </c>
      <c r="I574" s="1429">
        <f>IF(I$46=0,"",IF($D573="",I570*'Exp factors'!$H$57,I570*$D573))</f>
        <v>0</v>
      </c>
      <c r="J574" s="1429">
        <f>IF(J$46=0,"",IF($D573="",J570*'Exp factors'!$H$57,J570*$D573))</f>
        <v>0</v>
      </c>
      <c r="K574" s="1429">
        <f>IF(K$46=0,"",IF($D573="",K570*'Exp factors'!$H$57,K570*$D573))</f>
        <v>0</v>
      </c>
      <c r="L574" s="1105"/>
      <c r="M574" s="979" t="str">
        <f>IF(SUM(H574)=SUM(C574),"",SUM(H574)-SUM(C574))</f>
        <v/>
      </c>
      <c r="N574" s="979" t="str">
        <f>IF(SUM(I574)=SUM(D574),"",SUM(I574)-SUM(D574))</f>
        <v/>
      </c>
      <c r="O574" s="979" t="str">
        <f>IF(SUM(J574)=SUM(E574),"",SUM(J574)-SUM(E574))</f>
        <v/>
      </c>
      <c r="P574" s="979" t="str">
        <f>IF(SUM(K574)=SUM(F574),"",SUM(K574)-SUM(F574))</f>
        <v/>
      </c>
      <c r="Q574" s="1134" t="str">
        <f>[1]ExpFactors!$I$63</f>
        <v>des</v>
      </c>
      <c r="R574" s="904"/>
      <c r="S574" s="1036"/>
      <c r="T574" s="1036"/>
      <c r="U574" s="1068">
        <v>574</v>
      </c>
      <c r="V574" s="476"/>
    </row>
    <row r="575" spans="1:22" ht="15.75" customHeight="1">
      <c r="A575" s="1197" t="str">
        <f>IF(Data!A574="","",Data!A574)</f>
        <v>Pumpkin purchase - qty</v>
      </c>
      <c r="B575" s="1105"/>
      <c r="C575" s="1012" t="str">
        <f>IF(Data!BV574="","",Data!BV574)</f>
        <v/>
      </c>
      <c r="D575" s="1012" t="str">
        <f>IF(Data!BW574="","",Data!BW574)</f>
        <v/>
      </c>
      <c r="E575" s="1012" t="str">
        <f>IF(Data!BX574="","",Data!BX574)</f>
        <v/>
      </c>
      <c r="F575" s="1012" t="str">
        <f>IF(Data!BY574="","",Data!BY574)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70"/>
      <c r="N575" s="970"/>
      <c r="O575" s="970"/>
      <c r="P575" s="970"/>
      <c r="Q575" s="1134"/>
      <c r="R575" s="904"/>
      <c r="S575" s="1036"/>
      <c r="T575" s="1036"/>
      <c r="U575" s="1068">
        <v>575</v>
      </c>
      <c r="V575" s="476"/>
    </row>
    <row r="576" spans="1:22" ht="15.75" customHeight="1">
      <c r="A576" s="1126" t="s">
        <v>286</v>
      </c>
      <c r="B576" s="1105"/>
      <c r="C576" s="1012">
        <f>IF(Data!BV575="","",Data!BV575)</f>
        <v>12</v>
      </c>
      <c r="D576" s="1012">
        <f>IF(Data!BW575="","",Data!BW575)</f>
        <v>12</v>
      </c>
      <c r="E576" s="1012">
        <f>IF(Data!BX575="","",Data!BX575)</f>
        <v>12</v>
      </c>
      <c r="F576" s="1012">
        <f>IF(Data!BY575="","",Data!BY575)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70"/>
      <c r="N576" s="970"/>
      <c r="O576" s="970"/>
      <c r="P576" s="970"/>
      <c r="Q576" s="1134"/>
      <c r="R576" s="904"/>
      <c r="S576" s="1036"/>
      <c r="T576" s="1036"/>
      <c r="U576" s="1068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2">
        <f>IF(Data!BV576="","",Data!BV576)</f>
        <v>360</v>
      </c>
      <c r="D577" s="1012">
        <f>IF(Data!BW576="","",Data!BW576)</f>
        <v>360</v>
      </c>
      <c r="E577" s="1012">
        <f>IF(Data!BX576="","",Data!BX576)</f>
        <v>360</v>
      </c>
      <c r="F577" s="1012">
        <f>IF(Data!BY576="","",Data!BY576)</f>
        <v>360</v>
      </c>
      <c r="G577" s="1105"/>
      <c r="H577" s="970"/>
      <c r="I577" s="970"/>
      <c r="J577" s="970"/>
      <c r="K577" s="970"/>
      <c r="L577" s="1105"/>
      <c r="M577" s="1121"/>
      <c r="N577" s="1121"/>
      <c r="O577" s="1121"/>
      <c r="P577" s="1121"/>
      <c r="Q577" s="1134"/>
      <c r="R577" s="904"/>
      <c r="S577" s="1036"/>
      <c r="T577" s="1036"/>
      <c r="U577" s="1068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5"/>
      <c r="H578" s="1428">
        <f>IF(H$46=0,"",H575*H576*SUM($D577)/H$46/365/$P$1)</f>
        <v>0</v>
      </c>
      <c r="I578" s="1428">
        <f>IF(I$46=0,"",I575*I576*SUM($D577)/I$46/365/$P$1)</f>
        <v>0</v>
      </c>
      <c r="J578" s="1428">
        <f>IF(J$46=0,"",J575*J576*SUM($D577)/J$46/365/$P$1)</f>
        <v>0</v>
      </c>
      <c r="K578" s="1428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6"/>
      <c r="T578" s="1036"/>
      <c r="U578" s="1068">
        <v>578</v>
      </c>
      <c r="V578" s="476"/>
    </row>
    <row r="579" spans="1:22" ht="15.75" customHeight="1">
      <c r="A579" s="1194" t="s">
        <v>285</v>
      </c>
      <c r="B579" s="1105"/>
      <c r="C579" s="1012" t="str">
        <f>IF(Data!BV578="","",Data!BV578)</f>
        <v/>
      </c>
      <c r="D579" s="1012" t="str">
        <f>IF(Data!BW578="","",Data!BW578)</f>
        <v/>
      </c>
      <c r="E579" s="1012" t="str">
        <f>IF(Data!BX578="","",Data!BX578)</f>
        <v/>
      </c>
      <c r="F579" s="1012" t="str">
        <f>IF(Data!BY578="","",Data!BY578)</f>
        <v/>
      </c>
      <c r="G579" s="1105"/>
      <c r="H579" s="970"/>
      <c r="I579" s="970"/>
      <c r="J579" s="970"/>
      <c r="K579" s="970"/>
      <c r="L579" s="1105"/>
      <c r="M579" s="970"/>
      <c r="N579" s="970"/>
      <c r="O579" s="970"/>
      <c r="P579" s="970"/>
      <c r="Q579" s="1134"/>
      <c r="R579" s="904"/>
      <c r="S579" s="1036"/>
      <c r="T579" s="1036"/>
      <c r="U579" s="1068">
        <v>579</v>
      </c>
      <c r="V579" s="476"/>
    </row>
    <row r="580" spans="1:22" ht="15.75" customHeight="1">
      <c r="A580" s="1126" t="s">
        <v>283</v>
      </c>
      <c r="B580" s="1105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5"/>
      <c r="H580" s="1429">
        <f>IF(H$46=0,"",IF($D579="",H575*H576*'Exp factors'!$H$58,H575*H576*$D579))</f>
        <v>0</v>
      </c>
      <c r="I580" s="1429">
        <f>IF(I$46=0,"",IF($D579="",I575*I576*'Exp factors'!$H$58,I575*I576*$D579))</f>
        <v>0</v>
      </c>
      <c r="J580" s="1429">
        <f>IF(J$46=0,"",IF($D579="",J575*J576*'Exp factors'!$H$58,J575*J576*$D579))</f>
        <v>0</v>
      </c>
      <c r="K580" s="1429">
        <f>IF(K$46=0,"",IF($D579="",K575*K576*'Exp factors'!$H$58,K575*K576*$D579))</f>
        <v>0</v>
      </c>
      <c r="L580" s="1105"/>
      <c r="M580" s="979" t="str">
        <f>IF(SUM(H580)=SUM(C580),"",SUM(H580)-SUM(C580))</f>
        <v/>
      </c>
      <c r="N580" s="979" t="str">
        <f>IF(SUM(I580)=SUM(D580),"",SUM(I580)-SUM(D580))</f>
        <v/>
      </c>
      <c r="O580" s="979" t="str">
        <f>IF(SUM(J580)=SUM(E580),"",SUM(J580)-SUM(E580))</f>
        <v/>
      </c>
      <c r="P580" s="979" t="str">
        <f>IF(SUM(K580)=SUM(F580),"",SUM(K580)-SUM(F580))</f>
        <v/>
      </c>
      <c r="Q580" s="1134" t="str">
        <f>[1]ExpFactors!$I$63</f>
        <v>des</v>
      </c>
      <c r="R580" s="904"/>
      <c r="S580" s="1036"/>
      <c r="T580" s="1036"/>
      <c r="U580" s="1068">
        <v>580</v>
      </c>
      <c r="V580" s="476"/>
    </row>
    <row r="581" spans="1:22" ht="15.75" customHeight="1">
      <c r="A581" s="1423" t="str">
        <f>IF(Data!A580="","",Data!A580)</f>
        <v>Cassava (fresh) purchase - qty</v>
      </c>
      <c r="B581" s="1105"/>
      <c r="C581" s="1012" t="str">
        <f>IF(Data!BV580="","",Data!BV580)</f>
        <v/>
      </c>
      <c r="D581" s="1012" t="str">
        <f>IF(Data!BW580="","",Data!BW580)</f>
        <v/>
      </c>
      <c r="E581" s="1012" t="str">
        <f>IF(Data!BX580="","",Data!BX580)</f>
        <v/>
      </c>
      <c r="F581" s="1012" t="str">
        <f>IF(Data!BY580="","",Data!BY580)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70"/>
      <c r="N581" s="970"/>
      <c r="O581" s="970"/>
      <c r="P581" s="970"/>
      <c r="Q581" s="1134"/>
      <c r="R581" s="904"/>
      <c r="S581" s="1036"/>
      <c r="T581" s="1036"/>
      <c r="U581" s="1068">
        <v>581</v>
      </c>
      <c r="V581" s="476"/>
    </row>
    <row r="582" spans="1:22" ht="15.75" customHeight="1">
      <c r="A582" s="1126" t="s">
        <v>286</v>
      </c>
      <c r="B582" s="1105"/>
      <c r="C582" s="1012">
        <f>IF(Data!BV581="","",Data!BV581)</f>
        <v>12</v>
      </c>
      <c r="D582" s="1012">
        <f>IF(Data!BW581="","",Data!BW581)</f>
        <v>12</v>
      </c>
      <c r="E582" s="1012">
        <f>IF(Data!BX581="","",Data!BX581)</f>
        <v>12</v>
      </c>
      <c r="F582" s="1012">
        <f>IF(Data!BY581="","",Data!BY581)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70"/>
      <c r="N582" s="970"/>
      <c r="O582" s="970"/>
      <c r="P582" s="970"/>
      <c r="Q582" s="1134"/>
      <c r="R582" s="904"/>
      <c r="S582" s="1036"/>
      <c r="T582" s="1036"/>
      <c r="U582" s="1068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2">
        <f>IF(Data!BV582="","",Data!BV582)</f>
        <v>1530</v>
      </c>
      <c r="D583" s="1012">
        <f>IF(Data!BW582="","",Data!BW582)</f>
        <v>1530</v>
      </c>
      <c r="E583" s="1012">
        <f>IF(Data!BX582="","",Data!BX582)</f>
        <v>1530</v>
      </c>
      <c r="F583" s="1012">
        <f>IF(Data!BY582="","",Data!BY582)</f>
        <v>1530</v>
      </c>
      <c r="G583" s="1105"/>
      <c r="H583" s="970"/>
      <c r="I583" s="970"/>
      <c r="J583" s="970"/>
      <c r="K583" s="970"/>
      <c r="L583" s="1105"/>
      <c r="M583" s="1121"/>
      <c r="N583" s="1121"/>
      <c r="O583" s="1121"/>
      <c r="P583" s="1121"/>
      <c r="Q583" s="1134"/>
      <c r="R583" s="904"/>
      <c r="S583" s="1036"/>
      <c r="T583" s="1036"/>
      <c r="U583" s="1068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4" t="str">
        <f>IF(SUM(C581)=0,"",C581*C582*C583/C$46/365/$P$1)</f>
        <v/>
      </c>
      <c r="D584" s="1424" t="str">
        <f>IF(SUM(D581)=0,"",D581*D582*D583/D$46/365/$P$1)</f>
        <v/>
      </c>
      <c r="E584" s="1424" t="str">
        <f>IF(SUM(E581)=0,"",E581*E582*E583/E$46/365/$P$1)</f>
        <v/>
      </c>
      <c r="F584" s="1424" t="str">
        <f>IF(SUM(F581)=0,"",F581*F582*F583/F$46/365/$P$1)</f>
        <v/>
      </c>
      <c r="G584" s="1105"/>
      <c r="H584" s="1428">
        <f>IF(H$46=0,"",H581*H582*SUM($D583)/H$46/365/$P$1)</f>
        <v>0</v>
      </c>
      <c r="I584" s="1428">
        <f>IF(I$46=0,"",I581*I582*SUM($D583)/I$46/365/$P$1)</f>
        <v>0</v>
      </c>
      <c r="J584" s="1428">
        <f>IF(J$46=0,"",J581*J582*SUM($D583)/J$46/365/$P$1)</f>
        <v>0</v>
      </c>
      <c r="K584" s="1428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6"/>
      <c r="T584" s="1036"/>
      <c r="U584" s="1068">
        <v>584</v>
      </c>
      <c r="V584" s="476"/>
    </row>
    <row r="585" spans="1:22" ht="15.75" customHeight="1">
      <c r="A585" s="1194" t="s">
        <v>285</v>
      </c>
      <c r="B585" s="1105"/>
      <c r="C585" s="1012" t="str">
        <f>IF(Data!BV584="","",Data!BV584)</f>
        <v/>
      </c>
      <c r="D585" s="1012" t="str">
        <f>IF(Data!BW584="","",Data!BW584)</f>
        <v/>
      </c>
      <c r="E585" s="1012" t="str">
        <f>IF(Data!BX584="","",Data!BX584)</f>
        <v/>
      </c>
      <c r="F585" s="1012" t="str">
        <f>IF(Data!BY584="","",Data!BY584)</f>
        <v/>
      </c>
      <c r="G585" s="1105"/>
      <c r="H585" s="970"/>
      <c r="I585" s="970"/>
      <c r="J585" s="970"/>
      <c r="K585" s="970"/>
      <c r="L585" s="1105"/>
      <c r="M585" s="970"/>
      <c r="N585" s="970"/>
      <c r="O585" s="970"/>
      <c r="P585" s="970"/>
      <c r="Q585" s="1134"/>
      <c r="R585" s="904"/>
      <c r="S585" s="1036"/>
      <c r="T585" s="1036"/>
      <c r="U585" s="1068">
        <v>585</v>
      </c>
      <c r="V585" s="476"/>
    </row>
    <row r="586" spans="1:22" ht="15.75" customHeight="1">
      <c r="A586" s="1126" t="s">
        <v>283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29">
        <f>IF(H$46=0,"",IF($D585="",H581*H582*'Exp factors'!$H$59,H581*H582*$D585))</f>
        <v>0</v>
      </c>
      <c r="I586" s="1429">
        <f>IF(I$46=0,"",IF($D585="",I581*I582*'Exp factors'!$H$59,I581*I582*$D585))</f>
        <v>0</v>
      </c>
      <c r="J586" s="1429">
        <f>IF(J$46=0,"",IF($D585="",J581*J582*'Exp factors'!$H$59,J581*J582*$D585))</f>
        <v>0</v>
      </c>
      <c r="K586" s="1429">
        <f>IF(K$46=0,"",IF($D585="",K581*K582*'Exp factors'!$H$59,K581*K582*$D585))</f>
        <v>0</v>
      </c>
      <c r="L586" s="1105"/>
      <c r="M586" s="979" t="str">
        <f>IF(SUM(H586)=SUM(C586),"",SUM(H586)-SUM(C586))</f>
        <v/>
      </c>
      <c r="N586" s="979" t="str">
        <f>IF(SUM(I586)=SUM(D586),"",SUM(I586)-SUM(D586))</f>
        <v/>
      </c>
      <c r="O586" s="979" t="str">
        <f>IF(SUM(J586)=SUM(E586),"",SUM(J586)-SUM(E586))</f>
        <v/>
      </c>
      <c r="P586" s="979" t="str">
        <f>IF(SUM(K586)=SUM(F586),"",SUM(K586)-SUM(F586))</f>
        <v/>
      </c>
      <c r="Q586" s="1134" t="str">
        <f>[1]ExpFactors!$I$63</f>
        <v>des</v>
      </c>
      <c r="R586" s="904"/>
      <c r="S586" s="1036"/>
      <c r="T586" s="1036"/>
      <c r="U586" s="1068">
        <v>586</v>
      </c>
      <c r="V586" s="476"/>
    </row>
    <row r="587" spans="1:22" ht="15.75" customHeight="1">
      <c r="A587" s="1423" t="str">
        <f>IF(Data!A586="","",Data!A586)</f>
        <v>Cassava (flour) purchase - qty</v>
      </c>
      <c r="B587" s="1105"/>
      <c r="C587" s="1012" t="str">
        <f>IF(Data!BV586="","",Data!BV586)</f>
        <v/>
      </c>
      <c r="D587" s="1012" t="str">
        <f>IF(Data!BW586="","",Data!BW586)</f>
        <v/>
      </c>
      <c r="E587" s="1012" t="str">
        <f>IF(Data!BX586="","",Data!BX586)</f>
        <v/>
      </c>
      <c r="F587" s="1012" t="str">
        <f>IF(Data!BY586="","",Data!BY586)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70"/>
      <c r="N587" s="970"/>
      <c r="O587" s="970"/>
      <c r="P587" s="970"/>
      <c r="Q587" s="1134"/>
      <c r="R587" s="904"/>
      <c r="S587" s="1036"/>
      <c r="T587" s="1036"/>
      <c r="U587" s="1068">
        <v>587</v>
      </c>
      <c r="V587" s="476"/>
    </row>
    <row r="588" spans="1:22" ht="15.75" customHeight="1">
      <c r="A588" s="1126" t="s">
        <v>286</v>
      </c>
      <c r="B588" s="1105"/>
      <c r="C588" s="1012">
        <f>IF(Data!BV587="","",Data!BV587)</f>
        <v>12</v>
      </c>
      <c r="D588" s="1012">
        <f>IF(Data!BW587="","",Data!BW587)</f>
        <v>12</v>
      </c>
      <c r="E588" s="1012">
        <f>IF(Data!BX587="","",Data!BX587)</f>
        <v>12</v>
      </c>
      <c r="F588" s="1012">
        <f>IF(Data!BY587="","",Data!BY587)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70"/>
      <c r="N588" s="970"/>
      <c r="O588" s="970"/>
      <c r="P588" s="970"/>
      <c r="Q588" s="1134"/>
      <c r="R588" s="904"/>
      <c r="S588" s="1036"/>
      <c r="T588" s="1036"/>
      <c r="U588" s="1068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2">
        <f>IF(Data!BV588="","",Data!BV588)</f>
        <v>3420</v>
      </c>
      <c r="D589" s="1012">
        <f>IF(Data!BW588="","",Data!BW588)</f>
        <v>3420</v>
      </c>
      <c r="E589" s="1012">
        <f>IF(Data!BX588="","",Data!BX588)</f>
        <v>3420</v>
      </c>
      <c r="F589" s="1012">
        <f>IF(Data!BY588="","",Data!BY588)</f>
        <v>3420</v>
      </c>
      <c r="G589" s="1105"/>
      <c r="H589" s="970"/>
      <c r="I589" s="970"/>
      <c r="J589" s="970"/>
      <c r="K589" s="970"/>
      <c r="L589" s="1105"/>
      <c r="M589" s="1121"/>
      <c r="N589" s="1121"/>
      <c r="O589" s="1121"/>
      <c r="P589" s="1121"/>
      <c r="Q589" s="1134"/>
      <c r="R589" s="904"/>
      <c r="S589" s="1036"/>
      <c r="T589" s="1036"/>
      <c r="U589" s="1068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4" t="str">
        <f>IF(SUM(C587)=0,"",C587*C588*C589/C$46/365/$P$1)</f>
        <v/>
      </c>
      <c r="D590" s="1424" t="str">
        <f>IF(SUM(D587)=0,"",D587*D588*D589/D$46/365/$P$1)</f>
        <v/>
      </c>
      <c r="E590" s="1424" t="str">
        <f>IF(SUM(E587)=0,"",E587*E588*E589/E$46/365/$P$1)</f>
        <v/>
      </c>
      <c r="F590" s="1424" t="str">
        <f>IF(SUM(F587)=0,"",F587*F588*F589/F$46/365/$P$1)</f>
        <v/>
      </c>
      <c r="G590" s="1105"/>
      <c r="H590" s="1428">
        <f>IF(H$46=0,"",H587*H588*SUM($D589)/H$46/365/$P$1)</f>
        <v>0</v>
      </c>
      <c r="I590" s="1428">
        <f>IF(I$46=0,"",I587*I588*SUM($D589)/I$46/365/$P$1)</f>
        <v>0</v>
      </c>
      <c r="J590" s="1428">
        <f>IF(J$46=0,"",J587*J588*SUM($D589)/J$46/365/$P$1)</f>
        <v>0</v>
      </c>
      <c r="K590" s="1428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6"/>
      <c r="T590" s="1036"/>
      <c r="U590" s="1068">
        <v>590</v>
      </c>
      <c r="V590" s="476"/>
    </row>
    <row r="591" spans="1:22" ht="15.75" customHeight="1">
      <c r="A591" s="1194" t="s">
        <v>285</v>
      </c>
      <c r="B591" s="1105"/>
      <c r="C591" s="1012" t="str">
        <f>IF(Data!BV590="","",Data!BV590)</f>
        <v/>
      </c>
      <c r="D591" s="1012" t="str">
        <f>IF(Data!BW590="","",Data!BW590)</f>
        <v/>
      </c>
      <c r="E591" s="1012" t="str">
        <f>IF(Data!BX590="","",Data!BX590)</f>
        <v/>
      </c>
      <c r="F591" s="1012" t="str">
        <f>IF(Data!BY590="","",Data!BY590)</f>
        <v/>
      </c>
      <c r="G591" s="1105"/>
      <c r="H591" s="970"/>
      <c r="I591" s="970"/>
      <c r="J591" s="970"/>
      <c r="K591" s="970"/>
      <c r="L591" s="1105"/>
      <c r="M591" s="970"/>
      <c r="N591" s="970"/>
      <c r="O591" s="970"/>
      <c r="P591" s="970"/>
      <c r="Q591" s="1134"/>
      <c r="R591" s="904"/>
      <c r="S591" s="1036"/>
      <c r="T591" s="1036"/>
      <c r="U591" s="1068">
        <v>591</v>
      </c>
      <c r="V591" s="476"/>
    </row>
    <row r="592" spans="1:22" ht="15.75" customHeight="1">
      <c r="A592" s="1126" t="s">
        <v>283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29">
        <f>IF(H$46=0,"",IF($D591="",H587*H588*'Exp factors'!$H$60,H587*H588*$D591))</f>
        <v>0</v>
      </c>
      <c r="I592" s="1429">
        <f>IF(I$46=0,"",IF($D591="",I587*I588*'Exp factors'!$H$60,I587*I588*$D591))</f>
        <v>0</v>
      </c>
      <c r="J592" s="1429">
        <f>IF(J$46=0,"",IF($D591="",J587*J588*'Exp factors'!$H$60,J587*J588*$D591))</f>
        <v>0</v>
      </c>
      <c r="K592" s="1429">
        <f>IF(K$46=0,"",IF($D591="",K587*K588*'Exp factors'!$H$60,K587*K588*$D591))</f>
        <v>0</v>
      </c>
      <c r="L592" s="1105"/>
      <c r="M592" s="979" t="str">
        <f>IF(SUM(H592)=SUM(C592),"",SUM(H592)-SUM(C592))</f>
        <v/>
      </c>
      <c r="N592" s="979" t="str">
        <f>IF(SUM(I592)=SUM(D592),"",SUM(I592)-SUM(D592))</f>
        <v/>
      </c>
      <c r="O592" s="979" t="str">
        <f>IF(SUM(J592)=SUM(E592),"",SUM(J592)-SUM(E592))</f>
        <v/>
      </c>
      <c r="P592" s="979" t="str">
        <f>IF(SUM(K592)=SUM(F592),"",SUM(K592)-SUM(F592))</f>
        <v/>
      </c>
      <c r="Q592" s="1134" t="str">
        <f>[1]ExpFactors!$I$63</f>
        <v>des</v>
      </c>
      <c r="R592" s="904"/>
      <c r="S592" s="1036"/>
      <c r="T592" s="1036"/>
      <c r="U592" s="1068">
        <v>592</v>
      </c>
      <c r="V592" s="476"/>
    </row>
    <row r="593" spans="1:22" ht="15.75" customHeight="1">
      <c r="A593" s="1164" t="str">
        <f>IF(Data!A592="","",Data!A592)</f>
        <v>Dark green veg purchase - unit</v>
      </c>
      <c r="B593" s="1105"/>
      <c r="C593" s="1012" t="str">
        <f>IF(Data!BV592="","",Data!BV592)</f>
        <v/>
      </c>
      <c r="D593" s="1012" t="str">
        <f>IF(Data!BW592="","",Data!BW592)</f>
        <v/>
      </c>
      <c r="E593" s="1012" t="str">
        <f>IF(Data!BX592="","",Data!BX592)</f>
        <v/>
      </c>
      <c r="F593" s="1012" t="str">
        <f>IF(Data!BY592="","",Data!BY592)</f>
        <v/>
      </c>
      <c r="G593" s="1105"/>
      <c r="H593" s="970"/>
      <c r="I593" s="970"/>
      <c r="J593" s="970"/>
      <c r="K593" s="970"/>
      <c r="L593" s="1105"/>
      <c r="M593" s="970"/>
      <c r="N593" s="970"/>
      <c r="O593" s="970"/>
      <c r="P593" s="970"/>
      <c r="Q593" s="1134"/>
      <c r="R593" s="865"/>
      <c r="S593" s="865"/>
      <c r="T593" s="865"/>
      <c r="U593" s="1068">
        <v>593</v>
      </c>
      <c r="V593" s="476"/>
    </row>
    <row r="594" spans="1:22" ht="15.75" customHeight="1">
      <c r="A594" s="1126" t="s">
        <v>289</v>
      </c>
      <c r="B594" s="1105"/>
      <c r="C594" s="1012">
        <f>IF(Data!BV593="","",Data!BV593)</f>
        <v>1</v>
      </c>
      <c r="D594" s="1012">
        <f>IF(Data!BW593="","",Data!BW593)</f>
        <v>1</v>
      </c>
      <c r="E594" s="1012">
        <f>IF(Data!BX593="","",Data!BX593)</f>
        <v>5</v>
      </c>
      <c r="F594" s="1012">
        <f>IF(Data!BY593="","",Data!BY593)</f>
        <v>16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70"/>
      <c r="N594" s="970"/>
      <c r="O594" s="970"/>
      <c r="P594" s="970"/>
      <c r="Q594" s="1134"/>
      <c r="R594" s="904"/>
      <c r="S594" s="1036"/>
      <c r="T594" s="1036"/>
      <c r="U594" s="1068">
        <v>594</v>
      </c>
      <c r="V594" s="476"/>
    </row>
    <row r="595" spans="1:22" ht="15.75" customHeight="1">
      <c r="A595" s="1126" t="s">
        <v>286</v>
      </c>
      <c r="B595" s="1108"/>
      <c r="C595" s="1012">
        <f>IF(Data!BV594="","",Data!BV594)</f>
        <v>52</v>
      </c>
      <c r="D595" s="1012">
        <f>IF(Data!BW594="","",Data!BW594)</f>
        <v>52</v>
      </c>
      <c r="E595" s="1012">
        <f>IF(Data!BX594="","",Data!BX594)</f>
        <v>12</v>
      </c>
      <c r="F595" s="1012">
        <f>IF(Data!BY594="","",Data!BY594)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70"/>
      <c r="N595" s="970"/>
      <c r="O595" s="970"/>
      <c r="P595" s="970"/>
      <c r="Q595" s="1134"/>
      <c r="R595" s="904"/>
      <c r="S595" s="1036"/>
      <c r="T595" s="1036"/>
      <c r="U595" s="1068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2">
        <f>IF(Data!BV595="","",Data!BV595)</f>
        <v>330</v>
      </c>
      <c r="D596" s="1012">
        <f>IF(Data!BW595="","",Data!BW595)</f>
        <v>330</v>
      </c>
      <c r="E596" s="1012">
        <f>IF(Data!BX595="","",Data!BX595)</f>
        <v>330</v>
      </c>
      <c r="F596" s="1012">
        <f>IF(Data!BY595="","",Data!BY595)</f>
        <v>330</v>
      </c>
      <c r="G596" s="1105"/>
      <c r="H596" s="970"/>
      <c r="I596" s="970"/>
      <c r="J596" s="970"/>
      <c r="K596" s="970"/>
      <c r="L596" s="1105"/>
      <c r="M596" s="1121"/>
      <c r="N596" s="1121"/>
      <c r="O596" s="1121"/>
      <c r="P596" s="1121"/>
      <c r="Q596" s="1134"/>
      <c r="R596" s="904"/>
      <c r="S596" s="1036"/>
      <c r="T596" s="1036"/>
      <c r="U596" s="1068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3.1982107911657813E-3</v>
      </c>
      <c r="D597" s="1152">
        <f>IF(D594="","",D594*D595*D596/D$46/365/$P$1)</f>
        <v>2.4874972820178301E-3</v>
      </c>
      <c r="E597" s="1152">
        <f>IF(E594="","",E594*E595*E596/E$46/365/$P$1)</f>
        <v>2.5831702544031315E-3</v>
      </c>
      <c r="F597" s="1152">
        <f>IF(F594="","",F594*F595*F596/F$46/365/$P$1)</f>
        <v>8.2661448140900189E-3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-3.1982107911657813E-3</v>
      </c>
      <c r="N597" s="1153">
        <f>IF(SUM(I597)=SUM(D597),"",SUM(I597)-SUM(D597))</f>
        <v>-2.4874972820178301E-3</v>
      </c>
      <c r="O597" s="1153">
        <f>IF(SUM(J597)=SUM(E597),"",SUM(J597)-SUM(E597))</f>
        <v>-2.5831702544031315E-3</v>
      </c>
      <c r="P597" s="1153">
        <f>IF(SUM(K597)=SUM(F597),"",SUM(K597)-SUM(F597))</f>
        <v>-8.2661448140900189E-3</v>
      </c>
      <c r="Q597" s="1134"/>
      <c r="R597" s="1067"/>
      <c r="S597" s="1029"/>
      <c r="T597" s="1029"/>
      <c r="U597" s="1068">
        <v>597</v>
      </c>
      <c r="V597" s="476"/>
    </row>
    <row r="598" spans="1:22" ht="15.75" customHeight="1">
      <c r="A598" s="1194" t="s">
        <v>285</v>
      </c>
      <c r="B598" s="1105"/>
      <c r="C598" s="1012">
        <f>IF(Data!BV597="","",Data!BV597)</f>
        <v>1</v>
      </c>
      <c r="D598" s="1012">
        <f>IF(Data!BW597="","",Data!BW597)</f>
        <v>1</v>
      </c>
      <c r="E598" s="1012">
        <f>IF(Data!BX597="","",Data!BX597)</f>
        <v>1</v>
      </c>
      <c r="F598" s="1012">
        <f>IF(Data!BY597="","",Data!BY597)</f>
        <v>1</v>
      </c>
      <c r="G598" s="1105"/>
      <c r="H598" s="970"/>
      <c r="I598" s="970"/>
      <c r="J598" s="970"/>
      <c r="K598" s="970"/>
      <c r="L598" s="1105"/>
      <c r="M598" s="970"/>
      <c r="N598" s="970"/>
      <c r="O598" s="970"/>
      <c r="P598" s="970"/>
      <c r="Q598" s="1134"/>
      <c r="R598" s="1118"/>
      <c r="S598" s="1119"/>
      <c r="T598" s="1119"/>
      <c r="U598" s="1068">
        <v>598</v>
      </c>
      <c r="V598" s="476"/>
    </row>
    <row r="599" spans="1:22" ht="15.75" customHeight="1">
      <c r="A599" s="1126" t="s">
        <v>283</v>
      </c>
      <c r="B599" s="1105"/>
      <c r="C599" s="1148">
        <f>IF(C598="","",C594*C595*C598)</f>
        <v>52</v>
      </c>
      <c r="D599" s="1148">
        <f>IF(D598="","",D594*D595*D598)</f>
        <v>52</v>
      </c>
      <c r="E599" s="1148">
        <f>IF(E598="","",E594*E595*E598)</f>
        <v>60</v>
      </c>
      <c r="F599" s="1148">
        <f>IF(F598="","",F594*F595*F598)</f>
        <v>192</v>
      </c>
      <c r="G599" s="1105"/>
      <c r="H599" s="1430">
        <f>IF(H$46=0,"",H594*H595*SUM($D598))</f>
        <v>0</v>
      </c>
      <c r="I599" s="1430">
        <f>IF(I$46=0,"",I594*I595*SUM($D598))</f>
        <v>0</v>
      </c>
      <c r="J599" s="1430">
        <f>IF(J$46=0,"",J594*J595*SUM($D598))</f>
        <v>0</v>
      </c>
      <c r="K599" s="1430">
        <f>IF(K$46=0,"",K594*K595*SUM($D598))</f>
        <v>0</v>
      </c>
      <c r="L599" s="1105"/>
      <c r="M599" s="979">
        <f>IF(SUM(H599)=SUM(C599),"",SUM(H599)-SUM(C599))</f>
        <v>-52</v>
      </c>
      <c r="N599" s="979">
        <f>IF(SUM(I599)=SUM(D599),"",SUM(I599)-SUM(D599))</f>
        <v>-52</v>
      </c>
      <c r="O599" s="979">
        <f>IF(SUM(J599)=SUM(E599),"",SUM(J599)-SUM(E599))</f>
        <v>-60</v>
      </c>
      <c r="P599" s="979">
        <f>IF(SUM(K599)=SUM(F599),"",SUM(K599)-SUM(F599))</f>
        <v>-192</v>
      </c>
      <c r="Q599" s="1134" t="str">
        <f>[1]ExpFactors!$I$65</f>
        <v>mns</v>
      </c>
      <c r="R599" s="904"/>
      <c r="S599" s="1036"/>
      <c r="T599" s="1036"/>
      <c r="U599" s="1068">
        <v>599</v>
      </c>
      <c r="V599" s="476"/>
    </row>
    <row r="600" spans="1:22" ht="15.75" customHeight="1">
      <c r="A600" s="1448" t="str">
        <f>IF(Data!A599="","",Data!A599)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70"/>
      <c r="N600" s="970"/>
      <c r="O600" s="970"/>
      <c r="P600" s="970"/>
      <c r="Q600" s="1134"/>
      <c r="R600" s="904"/>
      <c r="S600" s="1036"/>
      <c r="T600" s="1036"/>
      <c r="U600" s="1068">
        <v>600</v>
      </c>
      <c r="V600" s="476"/>
    </row>
    <row r="601" spans="1:22" ht="15.75" customHeight="1">
      <c r="A601" s="1126" t="s">
        <v>289</v>
      </c>
      <c r="B601" s="1105"/>
      <c r="C601" s="1012" t="str">
        <f>IF(Data!BV600="","",Data!BV600)</f>
        <v/>
      </c>
      <c r="D601" s="1012" t="str">
        <f>IF(Data!BW600="","",Data!BW600)</f>
        <v/>
      </c>
      <c r="E601" s="1012" t="str">
        <f>IF(Data!BX600="","",Data!BX600)</f>
        <v/>
      </c>
      <c r="F601" s="1012" t="str">
        <f>IF(Data!BY600="","",Data!BY600)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70"/>
      <c r="N601" s="970"/>
      <c r="O601" s="970"/>
      <c r="P601" s="970"/>
      <c r="Q601" s="1134"/>
      <c r="R601" s="904"/>
      <c r="S601" s="1036"/>
      <c r="T601" s="1036"/>
      <c r="U601" s="1068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2">
        <f>IF(Data!BV601="","",Data!BV601)</f>
        <v>950</v>
      </c>
      <c r="D602" s="1012">
        <f>IF(Data!BW601="","",Data!BW601)</f>
        <v>950</v>
      </c>
      <c r="E602" s="1012">
        <f>IF(Data!BX601="","",Data!BX601)</f>
        <v>950</v>
      </c>
      <c r="F602" s="1012">
        <f>IF(Data!BY601="","",Data!BY601)</f>
        <v>950</v>
      </c>
      <c r="G602" s="1105"/>
      <c r="H602" s="970"/>
      <c r="I602" s="970"/>
      <c r="J602" s="970"/>
      <c r="K602" s="970"/>
      <c r="L602" s="1105"/>
      <c r="M602" s="1121"/>
      <c r="N602" s="1121"/>
      <c r="O602" s="1121"/>
      <c r="P602" s="1121"/>
      <c r="Q602" s="1134"/>
      <c r="R602" s="904"/>
      <c r="S602" s="1036"/>
      <c r="T602" s="1036"/>
      <c r="U602" s="1068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5"/>
      <c r="H603" s="1428">
        <f>IF(OR(H$46=0,H601=""),"",H601*SUM($D602)/H$46/365/$P$1)</f>
        <v>0</v>
      </c>
      <c r="I603" s="1428">
        <f>IF(OR(I$46=0,I601=""),"",I601*SUM($D602)/I$46/365/$P$1)</f>
        <v>0</v>
      </c>
      <c r="J603" s="1428">
        <f>IF(OR(J$46=0,J601=""),"",J601*SUM($D602)/J$46/365/$P$1)</f>
        <v>0</v>
      </c>
      <c r="K603" s="1428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6"/>
      <c r="T603" s="1036"/>
      <c r="U603" s="1068">
        <v>603</v>
      </c>
      <c r="V603" s="476"/>
    </row>
    <row r="604" spans="1:22" ht="15.75" customHeight="1">
      <c r="A604" s="1194" t="s">
        <v>285</v>
      </c>
      <c r="B604" s="1105"/>
      <c r="C604" s="1012" t="str">
        <f>IF(Data!BV603="","",Data!BV603)</f>
        <v/>
      </c>
      <c r="D604" s="1012" t="str">
        <f>IF(Data!BW603="","",Data!BW603)</f>
        <v/>
      </c>
      <c r="E604" s="1012" t="str">
        <f>IF(Data!BX603="","",Data!BX603)</f>
        <v/>
      </c>
      <c r="F604" s="1012" t="str">
        <f>IF(Data!BY603="","",Data!BY603)</f>
        <v/>
      </c>
      <c r="G604" s="1105"/>
      <c r="H604" s="970"/>
      <c r="I604" s="970"/>
      <c r="J604" s="970"/>
      <c r="K604" s="970"/>
      <c r="L604" s="1105"/>
      <c r="M604" s="970"/>
      <c r="N604" s="970"/>
      <c r="O604" s="970"/>
      <c r="P604" s="970"/>
      <c r="Q604" s="1134"/>
      <c r="R604" s="904"/>
      <c r="S604" s="1036"/>
      <c r="T604" s="1036"/>
      <c r="U604" s="1068">
        <v>604</v>
      </c>
      <c r="V604" s="476"/>
    </row>
    <row r="605" spans="1:22" ht="15.75" customHeight="1">
      <c r="A605" s="1126" t="s">
        <v>283</v>
      </c>
      <c r="B605" s="1105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5"/>
      <c r="H605" s="1429">
        <f>IF(H$46=0,"",IF($D604="",H601*[1]ExpFactors!$H$63,H601*$D604))</f>
        <v>0</v>
      </c>
      <c r="I605" s="1429">
        <f>IF(I$46=0,"",IF($D604="",I601*[1]ExpFactors!$H$63,I601*$D604))</f>
        <v>0</v>
      </c>
      <c r="J605" s="1429">
        <f>IF(J$46=0,"",IF($D604="",J601*[1]ExpFactors!$H$63,J601*$D604))</f>
        <v>0</v>
      </c>
      <c r="K605" s="1429">
        <f>IF(K$46=0,"",IF($D604="",K601*[1]ExpFactors!$H$63,K601*$D604))</f>
        <v>0</v>
      </c>
      <c r="L605" s="1105"/>
      <c r="M605" s="979" t="str">
        <f>IF(SUM(H605)=SUM(C605),"",SUM(H605)-SUM(C605))</f>
        <v/>
      </c>
      <c r="N605" s="979" t="str">
        <f>IF(SUM(I605)=SUM(D605),"",SUM(I605)-SUM(D605))</f>
        <v/>
      </c>
      <c r="O605" s="979" t="str">
        <f>IF(SUM(J605)=SUM(E605),"",SUM(J605)-SUM(E605))</f>
        <v/>
      </c>
      <c r="P605" s="979" t="str">
        <f>IF(SUM(K605)=SUM(F605),"",SUM(K605)-SUM(F605))</f>
        <v/>
      </c>
      <c r="Q605" s="1134" t="str">
        <f>[1]ExpFactors!$I$63</f>
        <v>des</v>
      </c>
      <c r="R605" s="904"/>
      <c r="S605" s="1036"/>
      <c r="T605" s="1036"/>
      <c r="U605" s="1068">
        <v>605</v>
      </c>
      <c r="V605" s="476"/>
    </row>
    <row r="606" spans="1:22" ht="15.75" customHeight="1">
      <c r="A606" s="1448" t="str">
        <f>IF(Data!A605="","",Data!A605)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70"/>
      <c r="N606" s="970"/>
      <c r="O606" s="970"/>
      <c r="P606" s="970"/>
      <c r="Q606" s="1134"/>
      <c r="R606" s="904"/>
      <c r="S606" s="1036"/>
      <c r="T606" s="1036"/>
      <c r="U606" s="1068">
        <v>606</v>
      </c>
      <c r="V606" s="476"/>
    </row>
    <row r="607" spans="1:22" ht="15.75" customHeight="1">
      <c r="A607" s="1126" t="s">
        <v>289</v>
      </c>
      <c r="B607" s="1105"/>
      <c r="C607" s="1012">
        <f>IF(Data!BV606="","",Data!BV606)</f>
        <v>25</v>
      </c>
      <c r="D607" s="1012">
        <f>IF(Data!BW606="","",Data!BW606)</f>
        <v>30</v>
      </c>
      <c r="E607" s="1012">
        <f>IF(Data!BX606="","",Data!BX606)</f>
        <v>30</v>
      </c>
      <c r="F607" s="1012">
        <f>IF(Data!BY606="","",Data!BY606)</f>
        <v>48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70"/>
      <c r="N607" s="970"/>
      <c r="O607" s="970"/>
      <c r="P607" s="970"/>
      <c r="Q607" s="1134"/>
      <c r="R607" s="904"/>
      <c r="S607" s="1036"/>
      <c r="T607" s="1036"/>
      <c r="U607" s="1068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2">
        <f>IF(Data!BV607="","",Data!BV607)</f>
        <v>3090</v>
      </c>
      <c r="D608" s="1012">
        <f>IF(Data!BW607="","",Data!BW607)</f>
        <v>3090</v>
      </c>
      <c r="E608" s="1012">
        <f>IF(Data!BX607="","",Data!BX607)</f>
        <v>3090</v>
      </c>
      <c r="F608" s="1012">
        <f>IF(Data!BY607="","",Data!BY607)</f>
        <v>3090</v>
      </c>
      <c r="G608" s="1105"/>
      <c r="H608" s="970"/>
      <c r="I608" s="970"/>
      <c r="J608" s="970"/>
      <c r="K608" s="970"/>
      <c r="L608" s="1105"/>
      <c r="M608" s="1121"/>
      <c r="N608" s="1121"/>
      <c r="O608" s="1121"/>
      <c r="P608" s="1121"/>
      <c r="Q608" s="1134"/>
      <c r="R608" s="904"/>
      <c r="S608" s="1036"/>
      <c r="T608" s="1036"/>
      <c r="U608" s="1068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8">
        <f>IF(C607="","",C607*C608/C$46/365/$P$1)</f>
        <v>1.4397539837852949E-2</v>
      </c>
      <c r="D609" s="1428">
        <f>IF(D607="","",D607*D608/D$46/365/$P$1)</f>
        <v>1.3437703848662753E-2</v>
      </c>
      <c r="E609" s="1428">
        <f>IF(E607="","",E607*E608/E$46/365/$P$1)</f>
        <v>1.2093933463796476E-2</v>
      </c>
      <c r="F609" s="1428">
        <f>IF(F607="","",F607*F608/F$46/365/$P$1)</f>
        <v>1.9350293542074366E-2</v>
      </c>
      <c r="G609" s="1105"/>
      <c r="H609" s="1428">
        <f>IF(OR(H$46=0,H607=""),"",H607*SUM($D608)/H$46/365/$P$1)</f>
        <v>0</v>
      </c>
      <c r="I609" s="1428">
        <f>IF(OR(I$46=0,I607=""),"",I607*SUM($D608)/I$46/365/$P$1)</f>
        <v>0</v>
      </c>
      <c r="J609" s="1428">
        <f>IF(OR(J$46=0,J607=""),"",J607*SUM($D608)/J$46/365/$P$1)</f>
        <v>0</v>
      </c>
      <c r="K609" s="1428">
        <f>IF(OR(K$46=0,K607=""),"",K607*SUM($D608)/K$46/365/$P$1)</f>
        <v>0</v>
      </c>
      <c r="L609" s="1105"/>
      <c r="M609" s="1153">
        <f>IF(SUM(H609)=SUM(C609),"",SUM(H609)-SUM(C609))</f>
        <v>-1.4397539837852949E-2</v>
      </c>
      <c r="N609" s="1153">
        <f>IF(SUM(I609)=SUM(D609),"",SUM(I609)-SUM(D609))</f>
        <v>-1.3437703848662753E-2</v>
      </c>
      <c r="O609" s="1153">
        <f>IF(SUM(J609)=SUM(E609),"",SUM(J609)-SUM(E609))</f>
        <v>-1.2093933463796476E-2</v>
      </c>
      <c r="P609" s="1153">
        <f>IF(SUM(K609)=SUM(F609),"",SUM(K609)-SUM(F609))</f>
        <v>-1.9350293542074366E-2</v>
      </c>
      <c r="Q609" s="1134"/>
      <c r="R609" s="904"/>
      <c r="S609" s="1036"/>
      <c r="T609" s="1036"/>
      <c r="U609" s="1068">
        <v>609</v>
      </c>
      <c r="V609" s="476"/>
    </row>
    <row r="610" spans="1:22" ht="15.75" customHeight="1">
      <c r="A610" s="1194" t="s">
        <v>285</v>
      </c>
      <c r="B610" s="1105"/>
      <c r="C610" s="1012">
        <f>IF(Data!BV609="","",Data!BV609)</f>
        <v>15</v>
      </c>
      <c r="D610" s="1012">
        <f>IF(Data!BW609="","",Data!BW609)</f>
        <v>15</v>
      </c>
      <c r="E610" s="1012">
        <f>IF(Data!BX609="","",Data!BX609)</f>
        <v>15</v>
      </c>
      <c r="F610" s="1012">
        <f>IF(Data!BY609="","",Data!BY609)</f>
        <v>15</v>
      </c>
      <c r="G610" s="1105"/>
      <c r="H610" s="970"/>
      <c r="I610" s="970"/>
      <c r="J610" s="970"/>
      <c r="K610" s="970"/>
      <c r="L610" s="1105"/>
      <c r="M610" s="970"/>
      <c r="N610" s="970"/>
      <c r="O610" s="970"/>
      <c r="P610" s="970"/>
      <c r="Q610" s="1134"/>
      <c r="R610" s="904"/>
      <c r="S610" s="1036"/>
      <c r="T610" s="1036"/>
      <c r="U610" s="1068">
        <v>610</v>
      </c>
      <c r="V610" s="476"/>
    </row>
    <row r="611" spans="1:22" ht="15.75" customHeight="1">
      <c r="A611" s="1126" t="s">
        <v>283</v>
      </c>
      <c r="B611" s="1105"/>
      <c r="C611" s="1429">
        <f>IF(C610="","",C607*C610)</f>
        <v>375</v>
      </c>
      <c r="D611" s="1429">
        <f>IF(D610="","",D607*D610)</f>
        <v>450</v>
      </c>
      <c r="E611" s="1429">
        <f>IF(E610="","",E607*E610)</f>
        <v>450</v>
      </c>
      <c r="F611" s="1429">
        <f>IF(F610="","",F607*F610)</f>
        <v>720</v>
      </c>
      <c r="G611" s="1105"/>
      <c r="H611" s="1429">
        <f>IF(H$46=0,"",IF($D610="",H607*[1]ExpFactors!$H$64,H607*$D610))</f>
        <v>0</v>
      </c>
      <c r="I611" s="1429">
        <f>IF(I$46=0,"",IF($D610="",I607*[1]ExpFactors!$H$64,I607*$D610))</f>
        <v>0</v>
      </c>
      <c r="J611" s="1429">
        <f>IF(J$46=0,"",IF($D610="",J607*[1]ExpFactors!$H$64,J607*$D610))</f>
        <v>0</v>
      </c>
      <c r="K611" s="1429">
        <f>IF(K$46=0,"",IF($D610="",K607*[1]ExpFactors!$H$64,K607*$D610))</f>
        <v>0</v>
      </c>
      <c r="L611" s="1105"/>
      <c r="M611" s="979">
        <f>IF(SUM(H611)=SUM(C611),"",SUM(H611)-SUM(C611))</f>
        <v>-375</v>
      </c>
      <c r="N611" s="979">
        <f>IF(SUM(I611)=SUM(D611),"",SUM(I611)-SUM(D611))</f>
        <v>-450</v>
      </c>
      <c r="O611" s="979">
        <f>IF(SUM(J611)=SUM(E611),"",SUM(J611)-SUM(E611))</f>
        <v>-450</v>
      </c>
      <c r="P611" s="979">
        <f>IF(SUM(K611)=SUM(F611),"",SUM(K611)-SUM(F611))</f>
        <v>-720</v>
      </c>
      <c r="Q611" s="1134" t="str">
        <f>[1]ExpFactors!$I$64</f>
        <v>mns</v>
      </c>
      <c r="R611" s="904"/>
      <c r="S611" s="1036"/>
      <c r="T611" s="1036"/>
      <c r="U611" s="1068">
        <v>611</v>
      </c>
      <c r="V611" s="476"/>
    </row>
    <row r="612" spans="1:22" ht="15.75" customHeight="1">
      <c r="A612" s="1164" t="str">
        <f>IF(Data!A611="","",Data!A611)</f>
        <v>Kapenta purchase - unit</v>
      </c>
      <c r="B612" s="1105"/>
      <c r="C612" s="1148"/>
      <c r="D612" s="1148"/>
      <c r="E612" s="1148"/>
      <c r="F612" s="1148"/>
      <c r="G612" s="1105"/>
      <c r="H612" s="970"/>
      <c r="I612" s="970"/>
      <c r="J612" s="970"/>
      <c r="K612" s="970"/>
      <c r="L612" s="1105"/>
      <c r="M612" s="970"/>
      <c r="N612" s="970"/>
      <c r="O612" s="970"/>
      <c r="P612" s="970"/>
      <c r="Q612" s="1134"/>
      <c r="R612" s="904"/>
      <c r="S612" s="1036"/>
      <c r="T612" s="1036"/>
      <c r="U612" s="1068">
        <v>612</v>
      </c>
      <c r="V612" s="476"/>
    </row>
    <row r="613" spans="1:22" ht="15.75" customHeight="1">
      <c r="A613" s="1126" t="s">
        <v>289</v>
      </c>
      <c r="B613" s="1105"/>
      <c r="C613" s="1012" t="str">
        <f>IF(Data!BV612="","",Data!BV612)</f>
        <v/>
      </c>
      <c r="D613" s="1012" t="str">
        <f>IF(Data!BW612="","",Data!BW612)</f>
        <v/>
      </c>
      <c r="E613" s="1012" t="str">
        <f>IF(Data!BX612="","",Data!BX612)</f>
        <v/>
      </c>
      <c r="F613" s="1012">
        <f>IF(Data!BY612="","",Data!BY612)</f>
        <v>24</v>
      </c>
      <c r="G613" s="1105"/>
      <c r="H613" s="1195"/>
      <c r="I613" s="1195"/>
      <c r="J613" s="1195"/>
      <c r="K613" s="1195"/>
      <c r="L613" s="1105"/>
      <c r="M613" s="970"/>
      <c r="N613" s="970"/>
      <c r="O613" s="970"/>
      <c r="P613" s="970"/>
      <c r="Q613" s="1134"/>
      <c r="R613" s="904"/>
      <c r="S613" s="1036"/>
      <c r="T613" s="1036"/>
      <c r="U613" s="1068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2">
        <f>IF(Data!BV613="","",Data!BV613)</f>
        <v>840</v>
      </c>
      <c r="D614" s="1012">
        <f>IF(Data!BW613="","",Data!BW613)</f>
        <v>840</v>
      </c>
      <c r="E614" s="1012">
        <f>IF(Data!BX613="","",Data!BX613)</f>
        <v>840</v>
      </c>
      <c r="F614" s="1012">
        <f>IF(Data!BY613="","",Data!BY613)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6"/>
      <c r="T614" s="1036"/>
      <c r="U614" s="1068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>
        <f>IF(F613="","",F613*F614/F$46/365/$P$1)</f>
        <v>2.6301369863013699E-3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>
        <f>IF(SUM(K615)=SUM(F615),"",SUM(K615)-SUM(F615))</f>
        <v>-2.6301369863013699E-3</v>
      </c>
      <c r="Q615" s="1134"/>
      <c r="R615" s="904"/>
      <c r="S615" s="1036"/>
      <c r="T615" s="1036"/>
      <c r="U615" s="1068">
        <v>615</v>
      </c>
      <c r="V615" s="476"/>
    </row>
    <row r="616" spans="1:22" ht="15.75" customHeight="1">
      <c r="A616" s="1194" t="s">
        <v>285</v>
      </c>
      <c r="B616" s="1105"/>
      <c r="C616" s="1012" t="str">
        <f>IF(Data!BV615="","",Data!BV615)</f>
        <v/>
      </c>
      <c r="D616" s="1012" t="str">
        <f>IF(Data!BW615="","",Data!BW615)</f>
        <v/>
      </c>
      <c r="E616" s="1012" t="str">
        <f>IF(Data!BX615="","",Data!BX615)</f>
        <v/>
      </c>
      <c r="F616" s="1012">
        <f>IF(Data!BY615="","",Data!BY615)</f>
        <v>15</v>
      </c>
      <c r="G616" s="1105"/>
      <c r="H616" s="970"/>
      <c r="I616" s="970"/>
      <c r="J616" s="970"/>
      <c r="K616" s="970"/>
      <c r="L616" s="1105"/>
      <c r="M616" s="970"/>
      <c r="N616" s="970"/>
      <c r="O616" s="970"/>
      <c r="P616" s="970"/>
      <c r="Q616" s="1134"/>
      <c r="R616" s="904"/>
      <c r="S616" s="1036"/>
      <c r="T616" s="1036"/>
      <c r="U616" s="1068">
        <v>616</v>
      </c>
      <c r="V616" s="476"/>
    </row>
    <row r="617" spans="1:22" ht="15.75" customHeight="1">
      <c r="A617" s="1126" t="s">
        <v>283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>
        <f>IF(F616="","",F613*F616)</f>
        <v>360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9" t="str">
        <f>IF(SUM(H617)=SUM(C617),"",SUM(H617)-SUM(C617))</f>
        <v/>
      </c>
      <c r="N617" s="979" t="str">
        <f>IF(SUM(I617)=SUM(D617),"",SUM(I617)-SUM(D617))</f>
        <v/>
      </c>
      <c r="O617" s="979" t="str">
        <f>IF(SUM(J617)=SUM(E617),"",SUM(J617)-SUM(E617))</f>
        <v/>
      </c>
      <c r="P617" s="979">
        <f>IF(SUM(K617)=SUM(F617),"",SUM(K617)-SUM(F617))</f>
        <v>-360</v>
      </c>
      <c r="Q617" s="1134" t="str">
        <f>[1]ExpFactors!$I$68</f>
        <v>des</v>
      </c>
      <c r="R617" s="904"/>
      <c r="S617" s="1036"/>
      <c r="T617" s="1036"/>
      <c r="U617" s="1068">
        <v>617</v>
      </c>
      <c r="V617" s="476"/>
    </row>
    <row r="618" spans="1:22" ht="15.75" customHeight="1">
      <c r="A618" s="1448" t="str">
        <f>IF(Data!A617="","",Data!A617)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70"/>
      <c r="N618" s="970"/>
      <c r="O618" s="970"/>
      <c r="P618" s="970"/>
      <c r="Q618" s="1134"/>
      <c r="R618" s="904"/>
      <c r="S618" s="1036"/>
      <c r="T618" s="1036"/>
      <c r="U618" s="1068">
        <v>618</v>
      </c>
      <c r="V618" s="476"/>
    </row>
    <row r="619" spans="1:22" ht="15.75" customHeight="1">
      <c r="A619" s="1126" t="s">
        <v>289</v>
      </c>
      <c r="B619" s="1105"/>
      <c r="C619" s="1012">
        <f>IF(Data!BV618="","",Data!BV618)</f>
        <v>50</v>
      </c>
      <c r="D619" s="1012">
        <f>IF(Data!BW618="","",Data!BW618)</f>
        <v>30</v>
      </c>
      <c r="E619" s="1012">
        <f>IF(Data!BX618="","",Data!BX618)</f>
        <v>30</v>
      </c>
      <c r="F619" s="1012" t="str">
        <f>IF(Data!BY618="","",Data!BY618)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70"/>
      <c r="N619" s="970"/>
      <c r="O619" s="970"/>
      <c r="P619" s="970"/>
      <c r="Q619" s="1134"/>
      <c r="R619" s="904"/>
      <c r="S619" s="1036"/>
      <c r="T619" s="1036"/>
      <c r="U619" s="1068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IF(Data!BV619="","",Data!BV619)</f>
        <v>5790</v>
      </c>
      <c r="D620" s="1156">
        <f>IF(Data!BW619="","",Data!BW619)</f>
        <v>5790</v>
      </c>
      <c r="E620" s="1156">
        <f>IF(Data!BX619="","",Data!BX619)</f>
        <v>5790</v>
      </c>
      <c r="F620" s="1156">
        <f>IF(Data!BY619="","",Data!BY619)</f>
        <v>5790</v>
      </c>
      <c r="G620" s="1105"/>
      <c r="H620" s="970"/>
      <c r="I620" s="970"/>
      <c r="J620" s="970"/>
      <c r="K620" s="970"/>
      <c r="L620" s="1105"/>
      <c r="M620" s="1121"/>
      <c r="N620" s="1121"/>
      <c r="O620" s="1121"/>
      <c r="P620" s="1121"/>
      <c r="Q620" s="1134"/>
      <c r="R620" s="904"/>
      <c r="S620" s="1036"/>
      <c r="T620" s="1036"/>
      <c r="U620" s="1068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8">
        <f>IF(C619="","",C619*C620/C$46/365/$P$1)</f>
        <v>5.3955828906905222E-2</v>
      </c>
      <c r="D621" s="1428">
        <f>IF(D619="","",D619*D620/D$46/365/$P$1)</f>
        <v>2.517938682322244E-2</v>
      </c>
      <c r="E621" s="1428">
        <f>IF(E619="","",E619*E620/E$46/365/$P$1)</f>
        <v>2.2661448140900195E-2</v>
      </c>
      <c r="F621" s="1428" t="str">
        <f>IF(F619="","",F619*F620/F$46/365/$P$1)</f>
        <v/>
      </c>
      <c r="G621" s="1105"/>
      <c r="H621" s="1428">
        <f>IF(OR(H$46=0,H619=""),"",H619*SUM($D620)/H$46/365/$P$1)</f>
        <v>0</v>
      </c>
      <c r="I621" s="1428">
        <f>IF(OR(I$46=0,I619=""),"",I619*SUM($D620)/I$46/365/$P$1)</f>
        <v>0</v>
      </c>
      <c r="J621" s="1428">
        <f>IF(OR(J$46=0,J619=""),"",J619*SUM($D620)/J$46/365/$P$1)</f>
        <v>0</v>
      </c>
      <c r="K621" s="1428">
        <f>IF(OR(K$46=0,K619=""),"",K619*SUM($D620)/K$46/365/$P$1)</f>
        <v>0</v>
      </c>
      <c r="L621" s="1105"/>
      <c r="M621" s="1153">
        <f>IF(SUM(H621)=SUM(C621),"",SUM(H621)-SUM(C621))</f>
        <v>-5.3955828906905222E-2</v>
      </c>
      <c r="N621" s="1153">
        <f>IF(SUM(I621)=SUM(D621),"",SUM(I621)-SUM(D621))</f>
        <v>-2.517938682322244E-2</v>
      </c>
      <c r="O621" s="1153">
        <f>IF(SUM(J621)=SUM(E621),"",SUM(J621)-SUM(E621))</f>
        <v>-2.2661448140900195E-2</v>
      </c>
      <c r="P621" s="1153" t="str">
        <f>IF(SUM(K621)=SUM(F621),"",SUM(K621)-SUM(F621))</f>
        <v/>
      </c>
      <c r="Q621" s="1134"/>
      <c r="R621" s="904"/>
      <c r="S621" s="1036"/>
      <c r="T621" s="1036"/>
      <c r="U621" s="1068">
        <v>621</v>
      </c>
      <c r="V621" s="476"/>
    </row>
    <row r="622" spans="1:22" ht="15.75" customHeight="1">
      <c r="A622" s="1194" t="s">
        <v>285</v>
      </c>
      <c r="B622" s="1105"/>
      <c r="C622" s="1012">
        <f>IF(Data!BV621="","",Data!BV621)</f>
        <v>8</v>
      </c>
      <c r="D622" s="1012">
        <f>IF(Data!BW621="","",Data!BW621)</f>
        <v>8</v>
      </c>
      <c r="E622" s="1012">
        <f>IF(Data!BX621="","",Data!BX621)</f>
        <v>8</v>
      </c>
      <c r="F622" s="1012" t="str">
        <f>IF(Data!BY621="","",Data!BY621)</f>
        <v/>
      </c>
      <c r="G622" s="1105"/>
      <c r="H622" s="970"/>
      <c r="I622" s="970"/>
      <c r="J622" s="970"/>
      <c r="K622" s="970"/>
      <c r="L622" s="1105"/>
      <c r="M622" s="970"/>
      <c r="N622" s="970"/>
      <c r="O622" s="970"/>
      <c r="P622" s="970"/>
      <c r="Q622" s="1134"/>
      <c r="R622" s="904"/>
      <c r="S622" s="1036"/>
      <c r="T622" s="1036"/>
      <c r="U622" s="1068">
        <v>622</v>
      </c>
      <c r="V622" s="476"/>
    </row>
    <row r="623" spans="1:22" ht="15.75" customHeight="1">
      <c r="A623" s="1126" t="s">
        <v>283</v>
      </c>
      <c r="B623" s="1105"/>
      <c r="C623" s="1429">
        <f>IF(C622="","",C619*C622)</f>
        <v>400</v>
      </c>
      <c r="D623" s="1429">
        <f>IF(D622="","",D619*D622)</f>
        <v>240</v>
      </c>
      <c r="E623" s="1429">
        <f>IF(E622="","",E619*E622)</f>
        <v>240</v>
      </c>
      <c r="F623" s="1429" t="str">
        <f>IF(F622="","",F619*F622)</f>
        <v/>
      </c>
      <c r="G623" s="1105"/>
      <c r="H623" s="1429">
        <f>IF(H$46=0,"",IF($D622="",H619*[1]ExpFactors!$H$43,H619*$D622))</f>
        <v>0</v>
      </c>
      <c r="I623" s="1429">
        <f>IF(I$46=0,"",IF($D622="",I619*[1]ExpFactors!$H$43,I619*$D622))</f>
        <v>0</v>
      </c>
      <c r="J623" s="1429">
        <f>IF(J$46=0,"",IF($D622="",J619*[1]ExpFactors!$H$43,J619*$D622))</f>
        <v>0</v>
      </c>
      <c r="K623" s="1429">
        <f>IF(K$46=0,"",IF($D622="",K619*[1]ExpFactors!$H$43,K619*$D622))</f>
        <v>0</v>
      </c>
      <c r="L623" s="1105"/>
      <c r="M623" s="979">
        <f>IF(SUM(H623)=SUM(C623),"",SUM(H623)-SUM(C623))</f>
        <v>-400</v>
      </c>
      <c r="N623" s="979">
        <f>IF(SUM(I623)=SUM(D623),"",SUM(I623)-SUM(D623))</f>
        <v>-240</v>
      </c>
      <c r="O623" s="979">
        <f>IF(SUM(J623)=SUM(E623),"",SUM(J623)-SUM(E623))</f>
        <v>-240</v>
      </c>
      <c r="P623" s="979" t="str">
        <f>IF(SUM(K623)=SUM(F623),"",SUM(K623)-SUM(F623))</f>
        <v/>
      </c>
      <c r="Q623" s="1134" t="str">
        <f>[1]ExpFactors!$I$43</f>
        <v>des</v>
      </c>
      <c r="R623" s="904"/>
      <c r="S623" s="1036"/>
      <c r="T623" s="1036"/>
      <c r="U623" s="1068">
        <v>623</v>
      </c>
      <c r="V623" s="476"/>
    </row>
    <row r="624" spans="1:22" ht="15.75" customHeight="1">
      <c r="A624" s="1164" t="str">
        <f>IF(Data!A623="","",Data!A623)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70"/>
      <c r="N624" s="970"/>
      <c r="O624" s="970"/>
      <c r="P624" s="970"/>
      <c r="Q624" s="1134"/>
      <c r="R624" s="904"/>
      <c r="S624" s="1036"/>
      <c r="T624" s="1036"/>
      <c r="U624" s="1068">
        <v>624</v>
      </c>
      <c r="V624" s="476"/>
    </row>
    <row r="625" spans="1:22" ht="15.75" customHeight="1">
      <c r="A625" s="1126" t="s">
        <v>289</v>
      </c>
      <c r="B625" s="1105"/>
      <c r="C625" s="1012">
        <f>IF(Data!BV624="","",Data!BV624)</f>
        <v>9</v>
      </c>
      <c r="D625" s="1012">
        <f>IF(Data!BW624="","",Data!BW624)</f>
        <v>60</v>
      </c>
      <c r="E625" s="1012">
        <f>IF(Data!BX624="","",Data!BX624)</f>
        <v>60</v>
      </c>
      <c r="F625" s="1012">
        <f>IF(Data!BY624="","",Data!BY624)</f>
        <v>60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70"/>
      <c r="N625" s="970"/>
      <c r="O625" s="970"/>
      <c r="P625" s="970"/>
      <c r="Q625" s="1134"/>
      <c r="R625" s="904"/>
      <c r="S625" s="1036"/>
      <c r="T625" s="1036"/>
      <c r="U625" s="1068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2">
        <f>IF(Data!BV625="","",Data!BV625)</f>
        <v>3390</v>
      </c>
      <c r="D626" s="1012">
        <f>IF(Data!BW625="","",Data!BW625)</f>
        <v>3390</v>
      </c>
      <c r="E626" s="1012">
        <f>IF(Data!BX625="","",Data!BX625)</f>
        <v>3390</v>
      </c>
      <c r="F626" s="1012">
        <f>IF(Data!BY625="","",Data!BY625)</f>
        <v>3390</v>
      </c>
      <c r="G626" s="1105"/>
      <c r="H626" s="970"/>
      <c r="I626" s="970"/>
      <c r="J626" s="970"/>
      <c r="K626" s="970"/>
      <c r="L626" s="1105"/>
      <c r="M626" s="1121"/>
      <c r="N626" s="1121"/>
      <c r="O626" s="1121"/>
      <c r="P626" s="1121"/>
      <c r="Q626" s="1134"/>
      <c r="R626" s="904"/>
      <c r="S626" s="1036"/>
      <c r="T626" s="1036"/>
      <c r="U626" s="1068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5.6863293262510483E-3</v>
      </c>
      <c r="D627" s="1152">
        <f>IF(D625="","",D625*D626/D$46/365/$P$1)</f>
        <v>2.9484670580560993E-2</v>
      </c>
      <c r="E627" s="1152">
        <f>IF(E625="","",E625*E626/E$46/365/$P$1)</f>
        <v>2.6536203522504891E-2</v>
      </c>
      <c r="F627" s="1152">
        <f>IF(F625="","",F625*F626/F$46/365/$P$1)</f>
        <v>2.6536203522504891E-2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-5.6863293262510483E-3</v>
      </c>
      <c r="N627" s="1153">
        <f>IF(SUM(I627)=SUM(D627),"",SUM(I627)-SUM(D627))</f>
        <v>-2.9484670580560993E-2</v>
      </c>
      <c r="O627" s="1153">
        <f>IF(SUM(J627)=SUM(E627),"",SUM(J627)-SUM(E627))</f>
        <v>-2.6536203522504891E-2</v>
      </c>
      <c r="P627" s="1153">
        <f>IF(SUM(K627)=SUM(F627),"",SUM(K627)-SUM(F627))</f>
        <v>-2.6536203522504891E-2</v>
      </c>
      <c r="Q627" s="1134"/>
      <c r="R627" s="904"/>
      <c r="S627" s="1036"/>
      <c r="T627" s="1036"/>
      <c r="U627" s="1068">
        <v>627</v>
      </c>
      <c r="V627" s="476"/>
    </row>
    <row r="628" spans="1:22" ht="15.75" customHeight="1">
      <c r="A628" s="1194" t="s">
        <v>285</v>
      </c>
      <c r="B628" s="1105"/>
      <c r="C628" s="1012">
        <f>IF(Data!BV627="","",Data!BV627)</f>
        <v>12</v>
      </c>
      <c r="D628" s="1012">
        <f>IF(Data!BW627="","",Data!BW627)</f>
        <v>12</v>
      </c>
      <c r="E628" s="1012">
        <f>IF(Data!BX627="","",Data!BX627)</f>
        <v>12</v>
      </c>
      <c r="F628" s="1012">
        <f>IF(Data!BY627="","",Data!BY627)</f>
        <v>12</v>
      </c>
      <c r="G628" s="1105"/>
      <c r="H628" s="970"/>
      <c r="I628" s="970"/>
      <c r="J628" s="970"/>
      <c r="K628" s="970"/>
      <c r="L628" s="1105"/>
      <c r="M628" s="970"/>
      <c r="N628" s="970"/>
      <c r="O628" s="970"/>
      <c r="P628" s="970"/>
      <c r="Q628" s="1134"/>
      <c r="R628" s="904"/>
      <c r="S628" s="1036"/>
      <c r="T628" s="1036"/>
      <c r="U628" s="1068">
        <v>628</v>
      </c>
      <c r="V628" s="476"/>
    </row>
    <row r="629" spans="1:22" ht="15.75" customHeight="1">
      <c r="A629" s="1126" t="s">
        <v>283</v>
      </c>
      <c r="B629" s="1105"/>
      <c r="C629" s="1148">
        <f>IF(C628="","",C625*C628)</f>
        <v>108</v>
      </c>
      <c r="D629" s="1148">
        <f>IF(D628="","",D625*D628)</f>
        <v>720</v>
      </c>
      <c r="E629" s="1148">
        <f>IF(E628="","",E625*E628)</f>
        <v>720</v>
      </c>
      <c r="F629" s="1148">
        <f>IF(F628="","",F625*F628)</f>
        <v>720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9">
        <f>IF(SUM(H629)=SUM(C629),"",SUM(H629)-SUM(C629))</f>
        <v>-108</v>
      </c>
      <c r="N629" s="979">
        <f>IF(SUM(I629)=SUM(D629),"",SUM(I629)-SUM(D629))</f>
        <v>-720</v>
      </c>
      <c r="O629" s="979">
        <f>IF(SUM(J629)=SUM(E629),"",SUM(J629)-SUM(E629))</f>
        <v>-720</v>
      </c>
      <c r="P629" s="979">
        <f>IF(SUM(K629)=SUM(F629),"",SUM(K629)-SUM(F629))</f>
        <v>-720</v>
      </c>
      <c r="Q629" s="1134" t="str">
        <f>[1]ExpFactors!$I$66</f>
        <v>des</v>
      </c>
      <c r="R629" s="904"/>
      <c r="S629" s="1036"/>
      <c r="T629" s="1036"/>
      <c r="U629" s="1068">
        <v>629</v>
      </c>
      <c r="V629" s="476"/>
    </row>
    <row r="630" spans="1:22" ht="15.75" customHeight="1">
      <c r="A630" s="1164" t="str">
        <f>IF(Data!A629="","",Data!A629)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70"/>
      <c r="N630" s="970"/>
      <c r="O630" s="970"/>
      <c r="P630" s="970"/>
      <c r="Q630" s="1134"/>
      <c r="R630" s="904"/>
      <c r="S630" s="1036"/>
      <c r="T630" s="1036"/>
      <c r="U630" s="1068">
        <v>630</v>
      </c>
      <c r="V630" s="476"/>
    </row>
    <row r="631" spans="1:22" ht="15.75" customHeight="1">
      <c r="A631" s="1126" t="s">
        <v>289</v>
      </c>
      <c r="B631" s="1105"/>
      <c r="C631" s="1012" t="str">
        <f>IF(Data!BV630="","",Data!BV630)</f>
        <v/>
      </c>
      <c r="D631" s="1012" t="str">
        <f>IF(Data!BW630="","",Data!BW630)</f>
        <v/>
      </c>
      <c r="E631" s="1012" t="str">
        <f>IF(Data!BX630="","",Data!BX630)</f>
        <v/>
      </c>
      <c r="F631" s="1012" t="str">
        <f>IF(Data!BY630="","",Data!BY630)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70"/>
      <c r="N631" s="970"/>
      <c r="O631" s="970"/>
      <c r="P631" s="970"/>
      <c r="Q631" s="1134"/>
      <c r="R631" s="904"/>
      <c r="S631" s="1036"/>
      <c r="T631" s="1036"/>
      <c r="U631" s="1068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2">
        <f>IF(Data!BV631="","",Data!BV631)</f>
        <v>470</v>
      </c>
      <c r="D632" s="1012">
        <f>IF(Data!BW631="","",Data!BW631)</f>
        <v>470</v>
      </c>
      <c r="E632" s="1012">
        <f>IF(Data!BX631="","",Data!BX631)</f>
        <v>470</v>
      </c>
      <c r="F632" s="1012">
        <f>IF(Data!BY631="","",Data!BY631)</f>
        <v>470</v>
      </c>
      <c r="G632" s="1105"/>
      <c r="H632" s="970"/>
      <c r="I632" s="970"/>
      <c r="J632" s="970"/>
      <c r="K632" s="970"/>
      <c r="L632" s="1105"/>
      <c r="M632" s="1121"/>
      <c r="N632" s="1121"/>
      <c r="O632" s="1121"/>
      <c r="P632" s="1121"/>
      <c r="Q632" s="1134"/>
      <c r="R632" s="904"/>
      <c r="S632" s="1036"/>
      <c r="T632" s="1036"/>
      <c r="U632" s="1068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6"/>
      <c r="T633" s="1036"/>
      <c r="U633" s="1068">
        <v>633</v>
      </c>
      <c r="V633" s="476"/>
    </row>
    <row r="634" spans="1:22" ht="15.75" customHeight="1">
      <c r="A634" s="1194" t="s">
        <v>285</v>
      </c>
      <c r="B634" s="1105"/>
      <c r="C634" s="1012" t="str">
        <f>IF(Data!BV633="","",Data!BV633)</f>
        <v/>
      </c>
      <c r="D634" s="1012" t="str">
        <f>IF(Data!BW633="","",Data!BW633)</f>
        <v/>
      </c>
      <c r="E634" s="1012" t="str">
        <f>IF(Data!BX633="","",Data!BX633)</f>
        <v/>
      </c>
      <c r="F634" s="1012" t="str">
        <f>IF(Data!BY633="","",Data!BY633)</f>
        <v/>
      </c>
      <c r="G634" s="1105"/>
      <c r="H634" s="970"/>
      <c r="I634" s="970"/>
      <c r="J634" s="970"/>
      <c r="K634" s="970"/>
      <c r="L634" s="1105"/>
      <c r="M634" s="970"/>
      <c r="N634" s="970"/>
      <c r="O634" s="970"/>
      <c r="P634" s="970"/>
      <c r="Q634" s="1134"/>
      <c r="R634" s="904"/>
      <c r="S634" s="1036"/>
      <c r="T634" s="1036"/>
      <c r="U634" s="1068">
        <v>634</v>
      </c>
      <c r="V634" s="476"/>
    </row>
    <row r="635" spans="1:22" ht="15.75" customHeight="1">
      <c r="A635" s="1126" t="s">
        <v>283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9" t="str">
        <f>IF(SUM(H635)=SUM(C635),"",SUM(H635)-SUM(C635))</f>
        <v/>
      </c>
      <c r="N635" s="979" t="str">
        <f>IF(SUM(I635)=SUM(D635),"",SUM(I635)-SUM(D635))</f>
        <v/>
      </c>
      <c r="O635" s="979" t="str">
        <f>IF(SUM(J635)=SUM(E635),"",SUM(J635)-SUM(E635))</f>
        <v/>
      </c>
      <c r="P635" s="979" t="str">
        <f>IF(SUM(K635)=SUM(F635),"",SUM(K635)-SUM(F635))</f>
        <v/>
      </c>
      <c r="Q635" s="1134" t="str">
        <f>[1]ExpFactors!$I$67</f>
        <v>des</v>
      </c>
      <c r="R635" s="904"/>
      <c r="S635" s="1036"/>
      <c r="T635" s="1036"/>
      <c r="U635" s="1068">
        <v>635</v>
      </c>
      <c r="V635" s="476"/>
    </row>
    <row r="636" spans="1:22" ht="15.75" customHeight="1">
      <c r="A636" s="1198" t="str">
        <f>IF(Data!A635="","",Data!A635)</f>
        <v>Other purchase -- see Data 4</v>
      </c>
      <c r="B636" s="1105"/>
      <c r="C636" s="1012" t="str">
        <f>IF(Data!BV635="","",Data!BV635)</f>
        <v/>
      </c>
      <c r="D636" s="1012" t="str">
        <f>IF(Data!BW635="","",Data!BW635)</f>
        <v/>
      </c>
      <c r="E636" s="1012" t="str">
        <f>IF(Data!BX635="","",Data!BX635)</f>
        <v/>
      </c>
      <c r="F636" s="1012" t="str">
        <f>IF(Data!BY635="","",Data!BY635)</f>
        <v/>
      </c>
      <c r="G636" s="1105"/>
      <c r="H636" s="970"/>
      <c r="I636" s="970"/>
      <c r="J636" s="970"/>
      <c r="K636" s="970"/>
      <c r="L636" s="1105"/>
      <c r="M636" s="970"/>
      <c r="N636" s="970"/>
      <c r="O636" s="970"/>
      <c r="P636" s="970"/>
      <c r="Q636" s="1134"/>
      <c r="R636" s="865"/>
      <c r="S636" s="865"/>
      <c r="T636" s="865"/>
      <c r="U636" s="1068">
        <v>636</v>
      </c>
      <c r="V636" s="476"/>
    </row>
    <row r="637" spans="1:22" ht="15.75" customHeight="1">
      <c r="A637" s="1126" t="s">
        <v>289</v>
      </c>
      <c r="B637" s="1108"/>
      <c r="C637" s="1012" t="str">
        <f>IF(Data!BV636="","",Data!BV636)</f>
        <v/>
      </c>
      <c r="D637" s="1012" t="str">
        <f>IF(Data!BW636="","",Data!BW636)</f>
        <v/>
      </c>
      <c r="E637" s="1012" t="str">
        <f>IF(Data!BX636="","",Data!BX636)</f>
        <v/>
      </c>
      <c r="F637" s="1012" t="str">
        <f>IF(Data!BY636="","",Data!BY636)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70"/>
      <c r="N637" s="970"/>
      <c r="O637" s="970"/>
      <c r="P637" s="970"/>
      <c r="Q637" s="1134"/>
      <c r="R637" s="904"/>
      <c r="S637" s="1036"/>
      <c r="T637" s="1036"/>
      <c r="U637" s="1068">
        <v>637</v>
      </c>
      <c r="V637" s="476"/>
    </row>
    <row r="638" spans="1:22" ht="15.75" customHeight="1">
      <c r="A638" s="1126" t="s">
        <v>286</v>
      </c>
      <c r="B638" s="1105"/>
      <c r="C638" s="1012" t="str">
        <f>IF(Data!BV637="","",Data!BV637)</f>
        <v/>
      </c>
      <c r="D638" s="1012" t="str">
        <f>IF(Data!BW637="","",Data!BW637)</f>
        <v/>
      </c>
      <c r="E638" s="1012" t="str">
        <f>IF(Data!BX637="","",Data!BX637)</f>
        <v/>
      </c>
      <c r="F638" s="1012" t="str">
        <f>IF(Data!BY637="","",Data!BY637)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70"/>
      <c r="N638" s="970"/>
      <c r="O638" s="970"/>
      <c r="P638" s="970"/>
      <c r="Q638" s="1134"/>
      <c r="R638" s="904"/>
      <c r="S638" s="1036"/>
      <c r="T638" s="1036"/>
      <c r="U638" s="1068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2" t="str">
        <f>IF(Data!BV638="","",Data!BV638)</f>
        <v/>
      </c>
      <c r="D639" s="1012" t="str">
        <f>IF(Data!BW638="","",Data!BW638)</f>
        <v/>
      </c>
      <c r="E639" s="1012" t="str">
        <f>IF(Data!BX638="","",Data!BX638)</f>
        <v/>
      </c>
      <c r="F639" s="1012" t="str">
        <f>IF(Data!BY638="","",Data!BY638)</f>
        <v/>
      </c>
      <c r="G639" s="1105"/>
      <c r="H639" s="970"/>
      <c r="I639" s="970"/>
      <c r="J639" s="970"/>
      <c r="K639" s="970"/>
      <c r="L639" s="1105"/>
      <c r="M639" s="1121"/>
      <c r="N639" s="1121"/>
      <c r="O639" s="1121"/>
      <c r="P639" s="1121"/>
      <c r="Q639" s="1134"/>
      <c r="R639" s="904"/>
      <c r="S639" s="1036"/>
      <c r="T639" s="1036"/>
      <c r="U639" s="1068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6">
        <f>'Data 4'!BV73</f>
        <v>7.6041375454291302E-3</v>
      </c>
      <c r="D640" s="636">
        <f>'Data 4'!BW73</f>
        <v>0</v>
      </c>
      <c r="E640" s="636">
        <f>'Data 4'!BX73</f>
        <v>0</v>
      </c>
      <c r="F640" s="636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>
        <f>IF(SUM(H640)=SUM(C640),"",SUM(H640)-SUM(C640))</f>
        <v>-7.6041375454291302E-3</v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7"/>
      <c r="S640" s="1029"/>
      <c r="T640" s="1029"/>
      <c r="U640" s="1068">
        <v>640</v>
      </c>
      <c r="V640" s="476"/>
    </row>
    <row r="641" spans="1:22" ht="15.75" customHeight="1">
      <c r="A641" s="1194" t="s">
        <v>285</v>
      </c>
      <c r="B641" s="1105"/>
      <c r="C641" s="1012" t="str">
        <f>IF(Data!BV640="","",Data!BV640)</f>
        <v/>
      </c>
      <c r="D641" s="1012" t="str">
        <f>IF(Data!BW640="","",Data!BW640)</f>
        <v/>
      </c>
      <c r="E641" s="1012" t="str">
        <f>IF(Data!BX640="","",Data!BX640)</f>
        <v/>
      </c>
      <c r="F641" s="1012" t="str">
        <f>IF(Data!BY640="","",Data!BY640)</f>
        <v/>
      </c>
      <c r="G641" s="1105"/>
      <c r="H641" s="970"/>
      <c r="I641" s="970"/>
      <c r="J641" s="970"/>
      <c r="K641" s="970"/>
      <c r="L641" s="1105"/>
      <c r="M641" s="970"/>
      <c r="N641" s="970"/>
      <c r="O641" s="970"/>
      <c r="P641" s="970"/>
      <c r="Q641" s="1134"/>
      <c r="R641" s="1118"/>
      <c r="S641" s="1119"/>
      <c r="T641" s="1119"/>
      <c r="U641" s="1068">
        <v>641</v>
      </c>
      <c r="V641" s="476"/>
    </row>
    <row r="642" spans="1:22" ht="15.75" customHeight="1">
      <c r="A642" s="1126" t="s">
        <v>283</v>
      </c>
      <c r="B642" s="1106"/>
      <c r="C642" s="633">
        <f>'Data 4'!BV74</f>
        <v>60</v>
      </c>
      <c r="D642" s="633">
        <f>'Data 4'!BW74</f>
        <v>0</v>
      </c>
      <c r="E642" s="633">
        <f>'Data 4'!BX74</f>
        <v>0</v>
      </c>
      <c r="F642" s="633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9">
        <f>IF(SUM(H642)=SUM(C642),"",SUM(H642)-SUM(C642))</f>
        <v>-60</v>
      </c>
      <c r="N642" s="979" t="str">
        <f>IF(SUM(I642)=SUM(D642),"",SUM(I642)-SUM(D642))</f>
        <v/>
      </c>
      <c r="O642" s="979" t="str">
        <f>IF(SUM(J642)=SUM(E642),"",SUM(J642)-SUM(E642))</f>
        <v/>
      </c>
      <c r="P642" s="979" t="str">
        <f>IF(SUM(K642)=SUM(F642),"",SUM(K642)-SUM(F642))</f>
        <v/>
      </c>
      <c r="Q642" s="1134" t="str">
        <f>[1]ExpFactors!$I$69</f>
        <v>other</v>
      </c>
      <c r="R642" s="904"/>
      <c r="S642" s="1036"/>
      <c r="T642" s="1036"/>
      <c r="U642" s="1068">
        <v>642</v>
      </c>
      <c r="V642" s="476"/>
    </row>
    <row r="643" spans="1:22" ht="15.75" customHeight="1">
      <c r="A643" s="1199" t="s">
        <v>291</v>
      </c>
      <c r="B643" s="1108"/>
      <c r="C643" s="1200"/>
      <c r="D643" s="1200"/>
      <c r="E643" s="1200"/>
      <c r="F643" s="892"/>
      <c r="G643" s="1180"/>
      <c r="H643" s="970"/>
      <c r="I643" s="970"/>
      <c r="J643" s="970"/>
      <c r="K643" s="970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8">
        <v>643</v>
      </c>
      <c r="V643" s="476"/>
    </row>
    <row r="644" spans="1:22" ht="15.75" customHeight="1">
      <c r="A644" s="1164" t="str">
        <f>IF(Data!A643="","",Data!A643)</f>
        <v>Labour: Land clearing, construction, herding, slaughtering, planting</v>
      </c>
      <c r="B644" s="1108"/>
      <c r="C644" s="1012" t="str">
        <f>IF(Data!BV643="","",Data!BV643)</f>
        <v/>
      </c>
      <c r="D644" s="1012" t="str">
        <f>IF(Data!BW643="","",Data!BW643)</f>
        <v/>
      </c>
      <c r="E644" s="1012" t="str">
        <f>IF(Data!BX643="","",Data!BX643)</f>
        <v/>
      </c>
      <c r="F644" s="1012" t="str">
        <f>IF(Data!BY643="","",Data!BY643)</f>
        <v/>
      </c>
      <c r="G644" s="1108"/>
      <c r="H644" s="970"/>
      <c r="I644" s="970"/>
      <c r="J644" s="970"/>
      <c r="K644" s="970"/>
      <c r="L644" s="1108"/>
      <c r="M644" s="970"/>
      <c r="N644" s="970"/>
      <c r="O644" s="970"/>
      <c r="P644" s="970"/>
      <c r="Q644" s="1134"/>
      <c r="R644" s="865"/>
      <c r="S644" s="865"/>
      <c r="T644" s="865"/>
      <c r="U644" s="1068">
        <v>644</v>
      </c>
      <c r="V644" s="476"/>
    </row>
    <row r="645" spans="1:22" ht="15.75" customHeight="1">
      <c r="A645" s="1126" t="s">
        <v>292</v>
      </c>
      <c r="B645" s="1108"/>
      <c r="C645" s="1012">
        <f>IF(Data!BV644="","",Data!BV644)</f>
        <v>1</v>
      </c>
      <c r="D645" s="1012">
        <f>IF(Data!BW644="","",Data!BW644)</f>
        <v>2</v>
      </c>
      <c r="E645" s="1012" t="str">
        <f>IF(Data!BX644="","",Data!BX644)</f>
        <v/>
      </c>
      <c r="F645" s="1012" t="str">
        <f>IF(Data!BY644="","",Data!BY644)</f>
        <v/>
      </c>
      <c r="G645" s="1108"/>
      <c r="H645" s="1201">
        <f>IF(SUM(C645)&gt;0,C645*'Exp factors'!C$28,"")</f>
        <v>1.2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70"/>
      <c r="N645" s="970"/>
      <c r="O645" s="970"/>
      <c r="P645" s="970"/>
      <c r="Q645" s="1134"/>
      <c r="R645" s="1118"/>
      <c r="S645" s="1119"/>
      <c r="T645" s="1119"/>
      <c r="U645" s="1068">
        <v>645</v>
      </c>
      <c r="V645" s="476"/>
    </row>
    <row r="646" spans="1:22" s="1170" customFormat="1" ht="15.75" customHeight="1">
      <c r="A646" s="1126" t="s">
        <v>293</v>
      </c>
      <c r="B646" s="1108"/>
      <c r="C646" s="1012">
        <f>IF(Data!BV645="","",Data!BV645)</f>
        <v>8</v>
      </c>
      <c r="D646" s="1012">
        <f>IF(Data!BW645="","",Data!BW645)</f>
        <v>3</v>
      </c>
      <c r="E646" s="1012" t="str">
        <f>IF(Data!BX645="","",Data!BX645)</f>
        <v/>
      </c>
      <c r="F646" s="1012" t="str">
        <f>IF(Data!BY645="","",Data!BY645)</f>
        <v/>
      </c>
      <c r="G646" s="1105"/>
      <c r="H646" s="1201">
        <f t="shared" ref="H646:K647" si="28">IF(C646&gt;0,C646,"")</f>
        <v>8</v>
      </c>
      <c r="I646" s="1201">
        <f t="shared" si="28"/>
        <v>3</v>
      </c>
      <c r="J646" s="1201" t="str">
        <f t="shared" si="28"/>
        <v/>
      </c>
      <c r="K646" s="1201" t="str">
        <f t="shared" si="28"/>
        <v/>
      </c>
      <c r="L646" s="1105"/>
      <c r="M646" s="970"/>
      <c r="N646" s="970"/>
      <c r="O646" s="970"/>
      <c r="P646" s="970"/>
      <c r="Q646" s="1168"/>
      <c r="R646" s="1118"/>
      <c r="S646" s="1119"/>
      <c r="T646" s="1119"/>
      <c r="U646" s="1068">
        <v>646</v>
      </c>
      <c r="V646" s="1169"/>
    </row>
    <row r="647" spans="1:22" ht="15.75" customHeight="1">
      <c r="A647" s="1126" t="s">
        <v>281</v>
      </c>
      <c r="B647" s="1171"/>
      <c r="C647" s="1012">
        <f>IF(Data!BV646="","",Data!BV646)</f>
        <v>1</v>
      </c>
      <c r="D647" s="1012">
        <f>IF(Data!BW646="","",Data!BW646)</f>
        <v>1</v>
      </c>
      <c r="E647" s="1012" t="str">
        <f>IF(Data!BX646="","",Data!BX646)</f>
        <v/>
      </c>
      <c r="F647" s="1012" t="str">
        <f>IF(Data!BY646="","",Data!BY646)</f>
        <v/>
      </c>
      <c r="G647" s="1105"/>
      <c r="H647" s="1201">
        <f t="shared" si="28"/>
        <v>1</v>
      </c>
      <c r="I647" s="1201">
        <f t="shared" si="28"/>
        <v>1</v>
      </c>
      <c r="J647" s="1201" t="str">
        <f t="shared" si="28"/>
        <v/>
      </c>
      <c r="K647" s="1201" t="str">
        <f t="shared" si="28"/>
        <v/>
      </c>
      <c r="L647" s="1105"/>
      <c r="M647" s="970"/>
      <c r="N647" s="970"/>
      <c r="O647" s="970"/>
      <c r="P647" s="970"/>
      <c r="Q647" s="1134"/>
      <c r="R647" s="1118"/>
      <c r="S647" s="1119"/>
      <c r="T647" s="1119"/>
      <c r="U647" s="1068">
        <v>647</v>
      </c>
      <c r="V647" s="476"/>
    </row>
    <row r="648" spans="1:22" s="1151" customFormat="1" ht="15.75" customHeight="1">
      <c r="A648" s="1126" t="s">
        <v>294</v>
      </c>
      <c r="B648" s="1108"/>
      <c r="C648" s="1012">
        <f>IF(Data!BV647="","",Data!BV647)</f>
        <v>5</v>
      </c>
      <c r="D648" s="1012">
        <f>IF(Data!BW647="","",Data!BW647)</f>
        <v>5</v>
      </c>
      <c r="E648" s="1012" t="str">
        <f>IF(Data!BX647="","",Data!BX647)</f>
        <v/>
      </c>
      <c r="F648" s="1012" t="str">
        <f>IF(Data!BY647="","",Data!BY647)</f>
        <v/>
      </c>
      <c r="G648" s="1105"/>
      <c r="H648" s="970"/>
      <c r="I648" s="970"/>
      <c r="J648" s="970"/>
      <c r="K648" s="970"/>
      <c r="L648" s="1105"/>
      <c r="M648" s="970"/>
      <c r="N648" s="970"/>
      <c r="O648" s="970"/>
      <c r="P648" s="970"/>
      <c r="Q648" s="1149"/>
      <c r="R648" s="1118"/>
      <c r="S648" s="1119"/>
      <c r="T648" s="1119"/>
      <c r="U648" s="1068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2.7061783617556609E-2</v>
      </c>
      <c r="D649" s="1152">
        <f>IF(D646="","",((D645*D646*D647*D648)*3630*$O$2)/D$46/365/$P$1)</f>
        <v>1.5786040443574692E-2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3.2474140341067936E-2</v>
      </c>
      <c r="I649" s="1152">
        <f>IF(I646="","",((I645*I646*I647*D648)*3630*$O$2)/I$46/365/$P$1)</f>
        <v>1.8943248532289628E-2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5.4123567235113273E-3</v>
      </c>
      <c r="N649" s="1153">
        <f>IF(I649="","",SUM(I649)-SUM(D649))</f>
        <v>3.1572080887149363E-3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7"/>
      <c r="S649" s="1029"/>
      <c r="T649" s="1029"/>
      <c r="U649" s="1068">
        <v>649</v>
      </c>
      <c r="V649" s="476"/>
    </row>
    <row r="650" spans="1:22" ht="15.75" customHeight="1">
      <c r="A650" s="1164" t="str">
        <f>IF(Data!A649="","",Data!A649)</f>
        <v>Labour: Weeding</v>
      </c>
      <c r="B650" s="1108"/>
      <c r="C650" s="1012" t="str">
        <f>IF(Data!BV649="","",Data!BV649)</f>
        <v/>
      </c>
      <c r="D650" s="1012" t="str">
        <f>IF(Data!BW649="","",Data!BW649)</f>
        <v/>
      </c>
      <c r="E650" s="1012" t="str">
        <f>IF(Data!BX649="","",Data!BX649)</f>
        <v/>
      </c>
      <c r="F650" s="1012" t="str">
        <f>IF(Data!BY649="","",Data!BY649)</f>
        <v/>
      </c>
      <c r="G650" s="1108"/>
      <c r="H650" s="970"/>
      <c r="I650" s="970"/>
      <c r="J650" s="970"/>
      <c r="K650" s="970"/>
      <c r="L650" s="1108"/>
      <c r="M650" s="970"/>
      <c r="N650" s="970"/>
      <c r="O650" s="970"/>
      <c r="P650" s="970"/>
      <c r="Q650" s="1134"/>
      <c r="R650" s="865"/>
      <c r="S650" s="865"/>
      <c r="T650" s="865"/>
      <c r="U650" s="1068">
        <v>650</v>
      </c>
      <c r="V650" s="476"/>
    </row>
    <row r="651" spans="1:22" ht="15.75" customHeight="1">
      <c r="A651" s="1126" t="s">
        <v>292</v>
      </c>
      <c r="B651" s="1108"/>
      <c r="C651" s="1012">
        <f>IF(Data!BV650="","",Data!BV650)</f>
        <v>1</v>
      </c>
      <c r="D651" s="1012">
        <f>IF(Data!BW650="","",Data!BW650)</f>
        <v>1</v>
      </c>
      <c r="E651" s="1012" t="str">
        <f>IF(Data!BX650="","",Data!BX650)</f>
        <v/>
      </c>
      <c r="F651" s="1012" t="str">
        <f>IF(Data!BY650="","",Data!BY650)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70"/>
      <c r="N651" s="970"/>
      <c r="O651" s="970"/>
      <c r="P651" s="970"/>
      <c r="Q651" s="1134"/>
      <c r="R651" s="1118"/>
      <c r="S651" s="1119"/>
      <c r="T651" s="1119"/>
      <c r="U651" s="1068">
        <v>651</v>
      </c>
      <c r="V651" s="476"/>
    </row>
    <row r="652" spans="1:22" ht="15.75" customHeight="1">
      <c r="A652" s="1126" t="s">
        <v>293</v>
      </c>
      <c r="B652" s="1171"/>
      <c r="C652" s="1012">
        <f>IF(Data!BV651="","",Data!BV651)</f>
        <v>12</v>
      </c>
      <c r="D652" s="1012">
        <f>IF(Data!BW651="","",Data!BW651)</f>
        <v>6</v>
      </c>
      <c r="E652" s="1012" t="str">
        <f>IF(Data!BX651="","",Data!BX651)</f>
        <v/>
      </c>
      <c r="F652" s="1012" t="str">
        <f>IF(Data!BY651="","",Data!BY651)</f>
        <v/>
      </c>
      <c r="G652" s="1105"/>
      <c r="H652" s="1201">
        <f t="shared" ref="H652:K653" si="29">IF(C652&gt;0,C652,"")</f>
        <v>12</v>
      </c>
      <c r="I652" s="1201">
        <f t="shared" si="29"/>
        <v>6</v>
      </c>
      <c r="J652" s="1201" t="str">
        <f t="shared" si="29"/>
        <v/>
      </c>
      <c r="K652" s="1201" t="str">
        <f t="shared" si="29"/>
        <v/>
      </c>
      <c r="L652" s="1105"/>
      <c r="M652" s="970"/>
      <c r="N652" s="970"/>
      <c r="O652" s="970"/>
      <c r="P652" s="970"/>
      <c r="Q652" s="1134"/>
      <c r="R652" s="1118"/>
      <c r="S652" s="1119"/>
      <c r="T652" s="1119"/>
      <c r="U652" s="1068">
        <v>652</v>
      </c>
      <c r="V652" s="476"/>
    </row>
    <row r="653" spans="1:22" ht="15.75" customHeight="1">
      <c r="A653" s="1126" t="s">
        <v>281</v>
      </c>
      <c r="B653" s="1108"/>
      <c r="C653" s="1012">
        <f>IF(Data!BV652="","",Data!BV652)</f>
        <v>2</v>
      </c>
      <c r="D653" s="1012">
        <f>IF(Data!BW652="","",Data!BW652)</f>
        <v>2</v>
      </c>
      <c r="E653" s="1012" t="str">
        <f>IF(Data!BX652="","",Data!BX652)</f>
        <v/>
      </c>
      <c r="F653" s="1012" t="str">
        <f>IF(Data!BY652="","",Data!BY652)</f>
        <v/>
      </c>
      <c r="G653" s="1105"/>
      <c r="H653" s="1201">
        <f t="shared" si="29"/>
        <v>2</v>
      </c>
      <c r="I653" s="1201">
        <f t="shared" si="29"/>
        <v>2</v>
      </c>
      <c r="J653" s="1201" t="str">
        <f t="shared" si="29"/>
        <v/>
      </c>
      <c r="K653" s="1201" t="str">
        <f t="shared" si="29"/>
        <v/>
      </c>
      <c r="L653" s="1105"/>
      <c r="M653" s="970"/>
      <c r="N653" s="970"/>
      <c r="O653" s="970"/>
      <c r="P653" s="970"/>
      <c r="Q653" s="1134"/>
      <c r="R653" s="1118"/>
      <c r="S653" s="1119"/>
      <c r="T653" s="1119"/>
      <c r="U653" s="1068">
        <v>653</v>
      </c>
      <c r="V653" s="476"/>
    </row>
    <row r="654" spans="1:22" ht="15.75" customHeight="1">
      <c r="A654" s="1126" t="s">
        <v>294</v>
      </c>
      <c r="B654" s="1105"/>
      <c r="C654" s="1012">
        <f>IF(Data!BV653="","",Data!BV653)</f>
        <v>5</v>
      </c>
      <c r="D654" s="1012">
        <f>IF(Data!BW653="","",Data!BW653)</f>
        <v>10</v>
      </c>
      <c r="E654" s="1012" t="str">
        <f>IF(Data!BX653="","",Data!BX653)</f>
        <v/>
      </c>
      <c r="F654" s="1012" t="str">
        <f>IF(Data!BY653="","",Data!BY653)</f>
        <v/>
      </c>
      <c r="G654" s="1105"/>
      <c r="H654" s="970"/>
      <c r="I654" s="970"/>
      <c r="J654" s="970"/>
      <c r="K654" s="970"/>
      <c r="L654" s="1105"/>
      <c r="M654" s="970"/>
      <c r="N654" s="970"/>
      <c r="O654" s="970"/>
      <c r="P654" s="970"/>
      <c r="Q654" s="1134"/>
      <c r="R654" s="1118"/>
      <c r="S654" s="1119"/>
      <c r="T654" s="1119"/>
      <c r="U654" s="1068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8.1185350852669827E-2</v>
      </c>
      <c r="D655" s="1152">
        <f>IF(D652="","",((D651*D652*D653*D654)*3630*$O$2)/D$46/365/$P$1)</f>
        <v>6.3144161774298768E-2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9.7422421023203795E-2</v>
      </c>
      <c r="I655" s="1152">
        <f>IF(I652="","",((I651*I652*I653*D654)*3630*$O$2)/I$46/365/$P$1)</f>
        <v>7.5772994129158514E-2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1.6237070170533968E-2</v>
      </c>
      <c r="N655" s="1153">
        <f>IF(I655="","",SUM(I655)-SUM(D655))</f>
        <v>1.2628832354859745E-2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7"/>
      <c r="S655" s="1029"/>
      <c r="T655" s="1029"/>
      <c r="U655" s="1068">
        <v>655</v>
      </c>
      <c r="V655" s="476"/>
    </row>
    <row r="656" spans="1:22" ht="15.75" customHeight="1">
      <c r="A656" s="1164" t="str">
        <f>IF(Data!A655="","",Data!A655)</f>
        <v>Labour: Harvesting</v>
      </c>
      <c r="B656" s="1132"/>
      <c r="C656" s="1012" t="str">
        <f>IF(Data!BV655="","",Data!BV655)</f>
        <v/>
      </c>
      <c r="D656" s="1012" t="str">
        <f>IF(Data!BW655="","",Data!BW655)</f>
        <v/>
      </c>
      <c r="E656" s="1012" t="str">
        <f>IF(Data!BX655="","",Data!BX655)</f>
        <v/>
      </c>
      <c r="F656" s="1012" t="str">
        <f>IF(Data!BY655="","",Data!BY655)</f>
        <v/>
      </c>
      <c r="G656" s="1105"/>
      <c r="H656" s="970"/>
      <c r="I656" s="970"/>
      <c r="J656" s="970"/>
      <c r="K656" s="970"/>
      <c r="L656" s="1105"/>
      <c r="M656" s="970"/>
      <c r="N656" s="970"/>
      <c r="O656" s="970"/>
      <c r="P656" s="970"/>
      <c r="Q656" s="1134"/>
      <c r="R656" s="865"/>
      <c r="S656" s="865"/>
      <c r="T656" s="865"/>
      <c r="U656" s="1068">
        <v>656</v>
      </c>
      <c r="V656" s="476"/>
    </row>
    <row r="657" spans="1:22" ht="15.75" customHeight="1">
      <c r="A657" s="1126" t="s">
        <v>292</v>
      </c>
      <c r="B657" s="1105"/>
      <c r="C657" s="1012">
        <f>IF(Data!BV656="","",Data!BV656)</f>
        <v>1</v>
      </c>
      <c r="D657" s="1012">
        <f>IF(Data!BW656="","",Data!BW656)</f>
        <v>1</v>
      </c>
      <c r="E657" s="1012" t="str">
        <f>IF(Data!BX656="","",Data!BX656)</f>
        <v/>
      </c>
      <c r="F657" s="1012" t="str">
        <f>IF(Data!BY656="","",Data!BY656)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70"/>
      <c r="N657" s="970"/>
      <c r="O657" s="970"/>
      <c r="P657" s="970"/>
      <c r="Q657" s="1134"/>
      <c r="R657" s="1118"/>
      <c r="S657" s="1119"/>
      <c r="T657" s="1119"/>
      <c r="U657" s="1068">
        <v>657</v>
      </c>
      <c r="V657" s="476"/>
    </row>
    <row r="658" spans="1:22" ht="15.75" customHeight="1">
      <c r="A658" s="1126" t="s">
        <v>293</v>
      </c>
      <c r="B658" s="1105"/>
      <c r="C658" s="1012">
        <f>IF(Data!BV657="","",Data!BV657)</f>
        <v>2</v>
      </c>
      <c r="D658" s="1012">
        <f>IF(Data!BW657="","",Data!BW657)</f>
        <v>3</v>
      </c>
      <c r="E658" s="1012" t="str">
        <f>IF(Data!BX657="","",Data!BX657)</f>
        <v/>
      </c>
      <c r="F658" s="1012" t="str">
        <f>IF(Data!BY657="","",Data!BY657)</f>
        <v/>
      </c>
      <c r="G658" s="1105"/>
      <c r="H658" s="1201">
        <f t="shared" ref="H658:K659" si="30">IF(C658&gt;0,C658,"")</f>
        <v>2</v>
      </c>
      <c r="I658" s="1201">
        <f t="shared" si="30"/>
        <v>3</v>
      </c>
      <c r="J658" s="1201" t="str">
        <f t="shared" si="30"/>
        <v/>
      </c>
      <c r="K658" s="1201" t="str">
        <f t="shared" si="30"/>
        <v/>
      </c>
      <c r="L658" s="1105"/>
      <c r="M658" s="970"/>
      <c r="N658" s="970"/>
      <c r="O658" s="970"/>
      <c r="P658" s="970"/>
      <c r="Q658" s="1134"/>
      <c r="R658" s="1118"/>
      <c r="S658" s="1119"/>
      <c r="T658" s="1119"/>
      <c r="U658" s="1068">
        <v>658</v>
      </c>
      <c r="V658" s="476"/>
    </row>
    <row r="659" spans="1:22" ht="15.75" customHeight="1">
      <c r="A659" s="1126" t="s">
        <v>281</v>
      </c>
      <c r="B659" s="1105"/>
      <c r="C659" s="1012">
        <f>IF(Data!BV658="","",Data!BV658)</f>
        <v>2</v>
      </c>
      <c r="D659" s="1012">
        <f>IF(Data!BW658="","",Data!BW658)</f>
        <v>1</v>
      </c>
      <c r="E659" s="1012" t="str">
        <f>IF(Data!BX658="","",Data!BX658)</f>
        <v/>
      </c>
      <c r="F659" s="1012" t="str">
        <f>IF(Data!BY658="","",Data!BY658)</f>
        <v/>
      </c>
      <c r="G659" s="1105"/>
      <c r="H659" s="1201">
        <f t="shared" si="30"/>
        <v>2</v>
      </c>
      <c r="I659" s="1201">
        <f t="shared" si="30"/>
        <v>1</v>
      </c>
      <c r="J659" s="1201" t="str">
        <f t="shared" si="30"/>
        <v/>
      </c>
      <c r="K659" s="1201" t="str">
        <f t="shared" si="30"/>
        <v/>
      </c>
      <c r="L659" s="1105"/>
      <c r="M659" s="970"/>
      <c r="N659" s="970"/>
      <c r="O659" s="970"/>
      <c r="P659" s="970"/>
      <c r="Q659" s="1134"/>
      <c r="R659" s="1118"/>
      <c r="S659" s="1119"/>
      <c r="T659" s="1119"/>
      <c r="U659" s="1068">
        <v>659</v>
      </c>
      <c r="V659" s="476"/>
    </row>
    <row r="660" spans="1:22" ht="15.75" customHeight="1">
      <c r="A660" s="1126" t="s">
        <v>294</v>
      </c>
      <c r="B660" s="1105"/>
      <c r="C660" s="1012">
        <f>IF(Data!BV659="","",Data!BV659)</f>
        <v>5</v>
      </c>
      <c r="D660" s="1012">
        <f>IF(Data!BW659="","",Data!BW659)</f>
        <v>18</v>
      </c>
      <c r="E660" s="1012" t="str">
        <f>IF(Data!BX659="","",Data!BX659)</f>
        <v/>
      </c>
      <c r="F660" s="1012" t="str">
        <f>IF(Data!BY659="","",Data!BY659)</f>
        <v/>
      </c>
      <c r="G660" s="1105"/>
      <c r="H660" s="970"/>
      <c r="I660" s="970"/>
      <c r="J660" s="970"/>
      <c r="K660" s="970"/>
      <c r="L660" s="1105"/>
      <c r="M660" s="970"/>
      <c r="N660" s="970"/>
      <c r="O660" s="970"/>
      <c r="P660" s="970"/>
      <c r="Q660" s="1134"/>
      <c r="R660" s="1118"/>
      <c r="S660" s="1119"/>
      <c r="T660" s="1119"/>
      <c r="U660" s="1068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1.3530891808778304E-2</v>
      </c>
      <c r="D661" s="1152">
        <f>IF(D658="","",((D657*D658*D659*D660)*3630*$O$2)/D$46/365/$P$1)</f>
        <v>2.8414872798434444E-2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1.6237070170533968E-2</v>
      </c>
      <c r="I661" s="1152">
        <f>IF(I658="","",((I657*I658*I659*D660)*3630*$O$2)/I$46/365/$P$1)</f>
        <v>3.4097847358121332E-2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2.7061783617556637E-3</v>
      </c>
      <c r="N661" s="1153">
        <f>IF(I661="","",SUM(I661)-SUM(D661))</f>
        <v>5.6829745596868875E-3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7"/>
      <c r="S661" s="1029"/>
      <c r="T661" s="1029"/>
      <c r="U661" s="1068">
        <v>661</v>
      </c>
      <c r="V661" s="476"/>
    </row>
    <row r="662" spans="1:22" ht="15.75" customHeight="1">
      <c r="A662" s="914" t="str">
        <f>IF(Data!A661="","",Data!A661)</f>
        <v>Labour migration: no. people per HH</v>
      </c>
      <c r="B662" s="1105"/>
      <c r="C662" s="1012" t="str">
        <f>IF(Data!BV661="","",Data!BV661)</f>
        <v/>
      </c>
      <c r="D662" s="1012" t="str">
        <f>IF(Data!BW661="","",Data!BW661)</f>
        <v/>
      </c>
      <c r="E662" s="1012" t="str">
        <f>IF(Data!BX661="","",Data!BX661)</f>
        <v/>
      </c>
      <c r="F662" s="1012" t="str">
        <f>IF(Data!BY661="","",Data!BY661)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8">
        <v>662</v>
      </c>
      <c r="V662" s="476"/>
    </row>
    <row r="663" spans="1:22" ht="15.75" customHeight="1">
      <c r="A663" s="1126" t="s">
        <v>281</v>
      </c>
      <c r="B663" s="1105"/>
      <c r="C663" s="1012" t="str">
        <f>IF(Data!BV662="","",Data!BV662)</f>
        <v/>
      </c>
      <c r="D663" s="1012" t="str">
        <f>IF(Data!BW662="","",Data!BW662)</f>
        <v/>
      </c>
      <c r="E663" s="1012" t="str">
        <f>IF(Data!BX662="","",Data!BX662)</f>
        <v/>
      </c>
      <c r="F663" s="1012" t="str">
        <f>IF(Data!BY662="","",Data!BY662)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70"/>
      <c r="N663" s="970"/>
      <c r="O663" s="970"/>
      <c r="P663" s="970"/>
      <c r="Q663" s="1134"/>
      <c r="R663" s="1118"/>
      <c r="S663" s="1119"/>
      <c r="T663" s="1119"/>
      <c r="U663" s="1068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7"/>
      <c r="S664" s="1029"/>
      <c r="T664" s="1029"/>
      <c r="U664" s="1068">
        <v>664</v>
      </c>
      <c r="V664" s="476"/>
    </row>
    <row r="665" spans="1:22" ht="15.75" customHeight="1">
      <c r="A665" s="1202" t="s">
        <v>298</v>
      </c>
      <c r="B665" s="1132"/>
      <c r="C665" s="1012"/>
      <c r="D665" s="1012"/>
      <c r="E665" s="1012"/>
      <c r="F665" s="1012"/>
      <c r="G665" s="1105"/>
      <c r="H665" s="970"/>
      <c r="I665" s="970"/>
      <c r="J665" s="970"/>
      <c r="K665" s="970"/>
      <c r="L665" s="1105"/>
      <c r="M665" s="970"/>
      <c r="N665" s="970"/>
      <c r="O665" s="970"/>
      <c r="P665" s="970"/>
      <c r="Q665" s="1134"/>
      <c r="R665" s="865"/>
      <c r="S665" s="865"/>
      <c r="T665" s="865"/>
      <c r="U665" s="1068">
        <v>665</v>
      </c>
      <c r="V665" s="476"/>
    </row>
    <row r="666" spans="1:22" ht="15.75" customHeight="1">
      <c r="A666" s="914" t="str">
        <f>IF(Data!A665="","",Data!A665)</f>
        <v>School feeding: no. children</v>
      </c>
      <c r="B666" s="1105"/>
      <c r="C666" s="1012" t="str">
        <f>IF(Data!BV665="","",Data!BV665)</f>
        <v/>
      </c>
      <c r="D666" s="1012" t="str">
        <f>IF(Data!BW665="","",Data!BW665)</f>
        <v/>
      </c>
      <c r="E666" s="1012" t="str">
        <f>IF(Data!BX665="","",Data!BX665)</f>
        <v/>
      </c>
      <c r="F666" s="1012" t="str">
        <f>IF(Data!BY665="","",Data!BY665)</f>
        <v/>
      </c>
      <c r="G666" s="1105"/>
      <c r="H666" s="970"/>
      <c r="I666" s="970"/>
      <c r="J666" s="970"/>
      <c r="K666" s="970"/>
      <c r="L666" s="1105"/>
      <c r="M666" s="970"/>
      <c r="N666" s="970"/>
      <c r="O666" s="970"/>
      <c r="P666" s="970"/>
      <c r="Q666" s="1134"/>
      <c r="R666" s="1118"/>
      <c r="S666" s="1119"/>
      <c r="T666" s="1119"/>
      <c r="U666" s="1068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70"/>
      <c r="I667" s="970"/>
      <c r="J667" s="970"/>
      <c r="K667" s="970"/>
      <c r="L667" s="1117"/>
      <c r="M667" s="970"/>
      <c r="N667" s="970"/>
      <c r="O667" s="970"/>
      <c r="P667" s="970"/>
      <c r="Q667" s="1134"/>
      <c r="R667" s="1067"/>
      <c r="S667" s="1029"/>
      <c r="T667" s="1029"/>
      <c r="U667" s="1068">
        <v>667</v>
      </c>
      <c r="V667" s="476"/>
    </row>
    <row r="668" spans="1:22" ht="15.75" customHeight="1">
      <c r="A668" s="914" t="str">
        <f>IF(Data!A667="","",Data!A667)</f>
        <v>Relief - grain: quantity (kg)</v>
      </c>
      <c r="B668" s="1105"/>
      <c r="C668" s="1012" t="str">
        <f>IF(Data!BV667="","",Data!BV667)</f>
        <v/>
      </c>
      <c r="D668" s="1012" t="str">
        <f>IF(Data!BW667="","",Data!BW667)</f>
        <v/>
      </c>
      <c r="E668" s="1012" t="str">
        <f>IF(Data!BX667="","",Data!BX667)</f>
        <v/>
      </c>
      <c r="F668" s="1012" t="str">
        <f>IF(Data!BY667="","",Data!BY667)</f>
        <v/>
      </c>
      <c r="G668" s="1105"/>
      <c r="H668" s="970"/>
      <c r="I668" s="970"/>
      <c r="J668" s="970"/>
      <c r="K668" s="970"/>
      <c r="L668" s="1105"/>
      <c r="M668" s="970"/>
      <c r="N668" s="970"/>
      <c r="O668" s="970"/>
      <c r="P668" s="970"/>
      <c r="Q668" s="1134"/>
      <c r="R668" s="904"/>
      <c r="S668" s="1036"/>
      <c r="T668" s="1036"/>
      <c r="U668" s="1068">
        <v>668</v>
      </c>
      <c r="V668" s="476"/>
    </row>
    <row r="669" spans="1:22" ht="15.75" customHeight="1">
      <c r="A669" s="1126" t="s">
        <v>286</v>
      </c>
      <c r="B669" s="1105"/>
      <c r="C669" s="1012" t="str">
        <f>IF(Data!BV668="","",Data!BV668)</f>
        <v/>
      </c>
      <c r="D669" s="1012" t="str">
        <f>IF(Data!BW668="","",Data!BW668)</f>
        <v/>
      </c>
      <c r="E669" s="1012" t="str">
        <f>IF(Data!BX668="","",Data!BX668)</f>
        <v/>
      </c>
      <c r="F669" s="1012" t="str">
        <f>IF(Data!BY668="","",Data!BY668)</f>
        <v/>
      </c>
      <c r="G669" s="1105"/>
      <c r="H669" s="970"/>
      <c r="I669" s="970"/>
      <c r="J669" s="970"/>
      <c r="K669" s="970"/>
      <c r="L669" s="1105"/>
      <c r="M669" s="970"/>
      <c r="N669" s="970"/>
      <c r="O669" s="970"/>
      <c r="P669" s="970"/>
      <c r="Q669" s="1134"/>
      <c r="R669" s="1118"/>
      <c r="S669" s="1119"/>
      <c r="T669" s="1119"/>
      <c r="U669" s="1068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70"/>
      <c r="I670" s="970"/>
      <c r="J670" s="970"/>
      <c r="K670" s="970"/>
      <c r="L670" s="1117"/>
      <c r="M670" s="970"/>
      <c r="N670" s="970"/>
      <c r="O670" s="970"/>
      <c r="P670" s="970"/>
      <c r="Q670" s="1134"/>
      <c r="R670" s="1067"/>
      <c r="S670" s="1029"/>
      <c r="T670" s="1029"/>
      <c r="U670" s="1068">
        <v>670</v>
      </c>
      <c r="V670" s="476"/>
    </row>
    <row r="671" spans="1:22" ht="15.75" customHeight="1">
      <c r="A671" s="914" t="str">
        <f>IF(Data!A670="","",Data!A670)</f>
        <v>Relief - pulses: quantity (kg)</v>
      </c>
      <c r="B671" s="1132"/>
      <c r="C671" s="1012" t="str">
        <f>IF(Data!BV670="","",Data!BV670)</f>
        <v/>
      </c>
      <c r="D671" s="1012" t="str">
        <f>IF(Data!BW670="","",Data!BW670)</f>
        <v/>
      </c>
      <c r="E671" s="1012" t="str">
        <f>IF(Data!BX670="","",Data!BX670)</f>
        <v/>
      </c>
      <c r="F671" s="1012" t="str">
        <f>IF(Data!BY670="","",Data!BY670)</f>
        <v/>
      </c>
      <c r="G671" s="1105"/>
      <c r="H671" s="970"/>
      <c r="I671" s="970"/>
      <c r="J671" s="970"/>
      <c r="K671" s="970"/>
      <c r="L671" s="1105"/>
      <c r="M671" s="970"/>
      <c r="N671" s="970"/>
      <c r="O671" s="970"/>
      <c r="P671" s="970"/>
      <c r="Q671" s="1134"/>
      <c r="R671" s="904"/>
      <c r="S671" s="1036"/>
      <c r="T671" s="1036"/>
      <c r="U671" s="1068">
        <v>671</v>
      </c>
      <c r="V671" s="476"/>
    </row>
    <row r="672" spans="1:22" ht="15.75" customHeight="1">
      <c r="A672" s="1126" t="s">
        <v>286</v>
      </c>
      <c r="B672" s="1105"/>
      <c r="C672" s="1012" t="str">
        <f>IF(Data!BV671="","",Data!BV671)</f>
        <v/>
      </c>
      <c r="D672" s="1012" t="str">
        <f>IF(Data!BW671="","",Data!BW671)</f>
        <v/>
      </c>
      <c r="E672" s="1012" t="str">
        <f>IF(Data!BX671="","",Data!BX671)</f>
        <v/>
      </c>
      <c r="F672" s="1012" t="str">
        <f>IF(Data!BY671="","",Data!BY671)</f>
        <v/>
      </c>
      <c r="G672" s="1105"/>
      <c r="H672" s="970"/>
      <c r="I672" s="970"/>
      <c r="J672" s="970"/>
      <c r="K672" s="970"/>
      <c r="L672" s="1105"/>
      <c r="M672" s="970"/>
      <c r="N672" s="970"/>
      <c r="O672" s="970"/>
      <c r="P672" s="970"/>
      <c r="Q672" s="1134"/>
      <c r="R672" s="1118"/>
      <c r="S672" s="1119"/>
      <c r="T672" s="1119"/>
      <c r="U672" s="1068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70"/>
      <c r="I673" s="970"/>
      <c r="J673" s="970"/>
      <c r="K673" s="970"/>
      <c r="L673" s="1117"/>
      <c r="M673" s="970"/>
      <c r="N673" s="970"/>
      <c r="O673" s="970"/>
      <c r="P673" s="970"/>
      <c r="Q673" s="1134"/>
      <c r="R673" s="1067"/>
      <c r="S673" s="1029"/>
      <c r="T673" s="1029"/>
      <c r="U673" s="1068">
        <v>673</v>
      </c>
      <c r="V673" s="476"/>
    </row>
    <row r="674" spans="1:22" ht="15.75" customHeight="1">
      <c r="A674" s="914" t="str">
        <f>IF(Data!A673="","",Data!A673)</f>
        <v>Relief - oil: quantity (kg)</v>
      </c>
      <c r="B674" s="1108"/>
      <c r="C674" s="1012" t="str">
        <f>IF(Data!BV673="","",Data!BV673)</f>
        <v/>
      </c>
      <c r="D674" s="1012" t="str">
        <f>IF(Data!BW673="","",Data!BW673)</f>
        <v/>
      </c>
      <c r="E674" s="1012" t="str">
        <f>IF(Data!BX673="","",Data!BX673)</f>
        <v/>
      </c>
      <c r="F674" s="1012" t="str">
        <f>IF(Data!BY673="","",Data!BY673)</f>
        <v/>
      </c>
      <c r="G674" s="1105"/>
      <c r="H674" s="970"/>
      <c r="I674" s="970"/>
      <c r="J674" s="970"/>
      <c r="K674" s="970"/>
      <c r="L674" s="1105"/>
      <c r="M674" s="970"/>
      <c r="N674" s="970"/>
      <c r="O674" s="970"/>
      <c r="P674" s="970"/>
      <c r="Q674" s="1134"/>
      <c r="R674" s="904"/>
      <c r="S674" s="1036"/>
      <c r="T674" s="1036"/>
      <c r="U674" s="1068">
        <v>674</v>
      </c>
      <c r="V674" s="476"/>
    </row>
    <row r="675" spans="1:22" ht="15.75" customHeight="1">
      <c r="A675" s="1126" t="s">
        <v>286</v>
      </c>
      <c r="B675" s="1108"/>
      <c r="C675" s="1012" t="str">
        <f>IF(Data!BV674="","",Data!BV674)</f>
        <v/>
      </c>
      <c r="D675" s="1012" t="str">
        <f>IF(Data!BW674="","",Data!BW674)</f>
        <v/>
      </c>
      <c r="E675" s="1012" t="str">
        <f>IF(Data!BX674="","",Data!BX674)</f>
        <v/>
      </c>
      <c r="F675" s="1012" t="str">
        <f>IF(Data!BY674="","",Data!BY674)</f>
        <v/>
      </c>
      <c r="G675" s="1105"/>
      <c r="H675" s="970"/>
      <c r="I675" s="970"/>
      <c r="J675" s="970"/>
      <c r="K675" s="970"/>
      <c r="L675" s="1105"/>
      <c r="M675" s="970"/>
      <c r="N675" s="970"/>
      <c r="O675" s="970"/>
      <c r="P675" s="970"/>
      <c r="Q675" s="1134"/>
      <c r="R675" s="1118"/>
      <c r="S675" s="1119"/>
      <c r="T675" s="1119"/>
      <c r="U675" s="1068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70"/>
      <c r="I676" s="970"/>
      <c r="J676" s="970"/>
      <c r="K676" s="970"/>
      <c r="L676" s="1117"/>
      <c r="M676" s="970"/>
      <c r="N676" s="970"/>
      <c r="O676" s="970"/>
      <c r="P676" s="970"/>
      <c r="Q676" s="1134"/>
      <c r="R676" s="1067"/>
      <c r="S676" s="1029"/>
      <c r="T676" s="1029"/>
      <c r="U676" s="1068">
        <v>676</v>
      </c>
      <c r="V676" s="476"/>
    </row>
    <row r="677" spans="1:22" ht="15.75" customHeight="1">
      <c r="A677" s="1164" t="str">
        <f>IF(Data!A676="","",Data!A676)</f>
        <v>Relief: sugar</v>
      </c>
      <c r="B677" s="956"/>
      <c r="C677" s="1012" t="str">
        <f>IF(Data!BV676="","",Data!BV676)</f>
        <v/>
      </c>
      <c r="D677" s="1012" t="str">
        <f>IF(Data!BW676="","",Data!BW676)</f>
        <v/>
      </c>
      <c r="E677" s="1012" t="str">
        <f>IF(Data!BX676="","",Data!BX676)</f>
        <v/>
      </c>
      <c r="F677" s="1012" t="str">
        <f>IF(Data!BY676="","",Data!BY676)</f>
        <v/>
      </c>
      <c r="G677" s="1117"/>
      <c r="H677" s="970"/>
      <c r="I677" s="970"/>
      <c r="J677" s="970"/>
      <c r="K677" s="970"/>
      <c r="L677" s="1117"/>
      <c r="M677" s="970"/>
      <c r="N677" s="970"/>
      <c r="O677" s="970"/>
      <c r="P677" s="970"/>
      <c r="Q677" s="1134"/>
      <c r="R677" s="865"/>
      <c r="S677" s="865"/>
      <c r="T677" s="865"/>
      <c r="U677" s="1068">
        <v>677</v>
      </c>
      <c r="V677" s="476"/>
    </row>
    <row r="678" spans="1:22" ht="15.75" customHeight="1">
      <c r="A678" s="1126" t="s">
        <v>289</v>
      </c>
      <c r="B678" s="1204"/>
      <c r="C678" s="1205" t="str">
        <f>IF(Data!BV677="","",Data!BV677)</f>
        <v/>
      </c>
      <c r="D678" s="1205" t="str">
        <f>IF(Data!BW677="","",Data!BW677)</f>
        <v/>
      </c>
      <c r="E678" s="1205" t="str">
        <f>IF(Data!BX677="","",Data!BX677)</f>
        <v/>
      </c>
      <c r="F678" s="1205" t="str">
        <f>IF(Data!BY677="","",Data!BY677)</f>
        <v/>
      </c>
      <c r="G678" s="1105"/>
      <c r="H678" s="299"/>
      <c r="I678" s="299"/>
      <c r="J678" s="299"/>
      <c r="K678" s="299"/>
      <c r="L678" s="1105"/>
      <c r="M678" s="970"/>
      <c r="N678" s="970"/>
      <c r="O678" s="970"/>
      <c r="P678" s="970"/>
      <c r="Q678" s="1134"/>
      <c r="R678" s="904"/>
      <c r="S678" s="1036"/>
      <c r="T678" s="1036"/>
      <c r="U678" s="1068">
        <v>678</v>
      </c>
      <c r="V678" s="476"/>
    </row>
    <row r="679" spans="1:22" ht="15.75" customHeight="1">
      <c r="A679" s="1126" t="s">
        <v>286</v>
      </c>
      <c r="B679" s="1204"/>
      <c r="C679" s="1012" t="str">
        <f>IF(Data!BV678="","",Data!BV678)</f>
        <v/>
      </c>
      <c r="D679" s="1012" t="str">
        <f>IF(Data!BW678="","",Data!BW678)</f>
        <v/>
      </c>
      <c r="E679" s="1012" t="str">
        <f>IF(Data!BX678="","",Data!BX678)</f>
        <v/>
      </c>
      <c r="F679" s="1012" t="str">
        <f>IF(Data!BY678="","",Data!BY678)</f>
        <v/>
      </c>
      <c r="G679" s="1105"/>
      <c r="H679" s="299"/>
      <c r="I679" s="299"/>
      <c r="J679" s="299"/>
      <c r="K679" s="299"/>
      <c r="L679" s="1105"/>
      <c r="M679" s="970"/>
      <c r="N679" s="970"/>
      <c r="O679" s="970"/>
      <c r="P679" s="970"/>
      <c r="Q679" s="1134"/>
      <c r="R679" s="1118"/>
      <c r="S679" s="1119"/>
      <c r="T679" s="1119"/>
      <c r="U679" s="1068">
        <v>679</v>
      </c>
      <c r="V679" s="476"/>
    </row>
    <row r="680" spans="1:22" ht="15.75" customHeight="1">
      <c r="A680" s="1175" t="str">
        <f>$Q$1 &amp; "/kg"</f>
        <v>kcal/kg</v>
      </c>
      <c r="B680" s="956"/>
      <c r="C680" s="1012">
        <f>IF(Data!BV679="","",Data!BV679)</f>
        <v>16747</v>
      </c>
      <c r="D680" s="1012">
        <f>IF(Data!BW679="","",Data!BW679)</f>
        <v>16747</v>
      </c>
      <c r="E680" s="1012">
        <f>IF(Data!BX679="","",Data!BX679)</f>
        <v>16747</v>
      </c>
      <c r="F680" s="1012">
        <f>IF(Data!BY679="","",Data!BY679)</f>
        <v>16747</v>
      </c>
      <c r="G680" s="1105"/>
      <c r="H680" s="970"/>
      <c r="I680" s="970"/>
      <c r="J680" s="970"/>
      <c r="K680" s="970"/>
      <c r="L680" s="1105"/>
      <c r="M680" s="1121"/>
      <c r="N680" s="1121"/>
      <c r="O680" s="1121"/>
      <c r="P680" s="1121"/>
      <c r="Q680" s="1134"/>
      <c r="R680" s="904"/>
      <c r="S680" s="1036"/>
      <c r="T680" s="1036"/>
      <c r="U680" s="1068">
        <v>680</v>
      </c>
      <c r="V680" s="476"/>
    </row>
    <row r="681" spans="1:22" ht="15.75" customHeight="1">
      <c r="A681" s="1126" t="str">
        <f>$Q$1 &amp; " (%)"</f>
        <v>kcal (%)</v>
      </c>
      <c r="B681" s="956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7"/>
      <c r="S681" s="1029"/>
      <c r="T681" s="1029"/>
      <c r="U681" s="1068">
        <v>681</v>
      </c>
      <c r="V681" s="476"/>
    </row>
    <row r="682" spans="1:22" ht="15.75" customHeight="1">
      <c r="A682" s="1164" t="str">
        <f>IF(Data!A681="","",Data!A681)</f>
        <v>Relief: Under 5 supplementary feeding</v>
      </c>
      <c r="B682" s="956"/>
      <c r="C682" s="1012" t="str">
        <f>IF(Data!BV681="","",Data!BV681)</f>
        <v/>
      </c>
      <c r="D682" s="1012" t="str">
        <f>IF(Data!BW681="","",Data!BW681)</f>
        <v/>
      </c>
      <c r="E682" s="1012" t="str">
        <f>IF(Data!BX681="","",Data!BX681)</f>
        <v/>
      </c>
      <c r="F682" s="1012" t="str">
        <f>IF(Data!BY681="","",Data!BY681)</f>
        <v/>
      </c>
      <c r="G682" s="1117"/>
      <c r="H682" s="970"/>
      <c r="I682" s="970"/>
      <c r="J682" s="970"/>
      <c r="K682" s="970"/>
      <c r="L682" s="1117"/>
      <c r="M682" s="970"/>
      <c r="N682" s="970"/>
      <c r="O682" s="970"/>
      <c r="P682" s="970"/>
      <c r="Q682" s="1134"/>
      <c r="R682" s="865"/>
      <c r="S682" s="865"/>
      <c r="T682" s="865"/>
      <c r="U682" s="1068">
        <v>682</v>
      </c>
      <c r="V682" s="476"/>
    </row>
    <row r="683" spans="1:22" ht="15.75" customHeight="1">
      <c r="A683" s="1126" t="s">
        <v>289</v>
      </c>
      <c r="B683" s="956"/>
      <c r="C683" s="1012" t="str">
        <f>IF(Data!BV682="","",Data!BV682)</f>
        <v/>
      </c>
      <c r="D683" s="1012" t="str">
        <f>IF(Data!BW682="","",Data!BW682)</f>
        <v/>
      </c>
      <c r="E683" s="1012" t="str">
        <f>IF(Data!BX682="","",Data!BX682)</f>
        <v/>
      </c>
      <c r="F683" s="1012" t="str">
        <f>IF(Data!BY682="","",Data!BY682)</f>
        <v/>
      </c>
      <c r="G683" s="1105"/>
      <c r="H683" s="299"/>
      <c r="I683" s="299"/>
      <c r="J683" s="299"/>
      <c r="K683" s="299"/>
      <c r="L683" s="1105"/>
      <c r="M683" s="970"/>
      <c r="N683" s="970"/>
      <c r="O683" s="970"/>
      <c r="P683" s="970"/>
      <c r="Q683" s="1134"/>
      <c r="R683" s="904"/>
      <c r="S683" s="1036"/>
      <c r="T683" s="1036"/>
      <c r="U683" s="1068">
        <v>683</v>
      </c>
      <c r="V683" s="476"/>
    </row>
    <row r="684" spans="1:22" ht="15.75" customHeight="1">
      <c r="A684" s="1126" t="s">
        <v>286</v>
      </c>
      <c r="B684" s="956"/>
      <c r="C684" s="1012" t="str">
        <f>IF(Data!BV683="","",Data!BV683)</f>
        <v/>
      </c>
      <c r="D684" s="1012" t="str">
        <f>IF(Data!BW683="","",Data!BW683)</f>
        <v/>
      </c>
      <c r="E684" s="1012" t="str">
        <f>IF(Data!BX683="","",Data!BX683)</f>
        <v/>
      </c>
      <c r="F684" s="1012" t="str">
        <f>IF(Data!BY683="","",Data!BY683)</f>
        <v/>
      </c>
      <c r="G684" s="1105"/>
      <c r="H684" s="299"/>
      <c r="I684" s="299"/>
      <c r="J684" s="299"/>
      <c r="K684" s="299"/>
      <c r="L684" s="1105"/>
      <c r="M684" s="970"/>
      <c r="N684" s="970"/>
      <c r="O684" s="970"/>
      <c r="P684" s="970"/>
      <c r="Q684" s="1134"/>
      <c r="R684" s="1118"/>
      <c r="S684" s="1119"/>
      <c r="T684" s="1119"/>
      <c r="U684" s="1068">
        <v>684</v>
      </c>
      <c r="V684" s="476"/>
    </row>
    <row r="685" spans="1:22" ht="15.75" customHeight="1">
      <c r="A685" s="1175" t="str">
        <f>$Q$1 &amp; "/kg"</f>
        <v>kcal/kg</v>
      </c>
      <c r="B685" s="956"/>
      <c r="C685" s="1012">
        <f>IF(Data!BV684="","",Data!BV684)</f>
        <v>2020</v>
      </c>
      <c r="D685" s="1012">
        <f>IF(Data!BW684="","",Data!BW684)</f>
        <v>2020</v>
      </c>
      <c r="E685" s="1012">
        <f>IF(Data!BX684="","",Data!BX684)</f>
        <v>2020</v>
      </c>
      <c r="F685" s="1012">
        <f>IF(Data!BY684="","",Data!BY684)</f>
        <v>2020</v>
      </c>
      <c r="G685" s="1105"/>
      <c r="H685" s="970"/>
      <c r="I685" s="970"/>
      <c r="J685" s="970"/>
      <c r="K685" s="970"/>
      <c r="L685" s="1105"/>
      <c r="M685" s="1121"/>
      <c r="N685" s="1121"/>
      <c r="O685" s="1121"/>
      <c r="P685" s="1121"/>
      <c r="Q685" s="1134"/>
      <c r="R685" s="904"/>
      <c r="S685" s="1036"/>
      <c r="T685" s="1036"/>
      <c r="U685" s="1068">
        <v>685</v>
      </c>
      <c r="V685" s="476"/>
    </row>
    <row r="686" spans="1:22" ht="15.75" customHeight="1">
      <c r="A686" s="1126" t="str">
        <f>$Q$1 &amp; " (%)"</f>
        <v>kcal (%)</v>
      </c>
      <c r="B686" s="956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7"/>
      <c r="S686" s="1029"/>
      <c r="T686" s="1029"/>
      <c r="U686" s="1068">
        <v>686</v>
      </c>
      <c r="V686" s="476"/>
    </row>
    <row r="687" spans="1:22" ht="15.75" customHeight="1">
      <c r="A687" s="914" t="str">
        <f>IF(Data!A686="","",Data!A686)</f>
        <v>Gifts/remittances: cereal</v>
      </c>
      <c r="B687" s="1204"/>
      <c r="C687" s="1012" t="str">
        <f>IF(Data!BV686="","",Data!BV686)</f>
        <v/>
      </c>
      <c r="D687" s="1012" t="str">
        <f>IF(Data!BW686="","",Data!BW686)</f>
        <v/>
      </c>
      <c r="E687" s="1012" t="str">
        <f>IF(Data!BX686="","",Data!BX686)</f>
        <v/>
      </c>
      <c r="F687" s="1012" t="str">
        <f>IF(Data!BY686="","",Data!BY686)</f>
        <v/>
      </c>
      <c r="G687" s="1117"/>
      <c r="H687" s="970"/>
      <c r="I687" s="970"/>
      <c r="J687" s="970"/>
      <c r="K687" s="970"/>
      <c r="L687" s="1117"/>
      <c r="M687" s="970"/>
      <c r="N687" s="970"/>
      <c r="O687" s="970"/>
      <c r="P687" s="970"/>
      <c r="Q687" s="1134"/>
      <c r="R687" s="865"/>
      <c r="S687" s="865"/>
      <c r="T687" s="865"/>
      <c r="U687" s="1068">
        <v>687</v>
      </c>
      <c r="V687" s="476"/>
    </row>
    <row r="688" spans="1:22" ht="15.75" customHeight="1">
      <c r="A688" s="1126" t="s">
        <v>289</v>
      </c>
      <c r="B688" s="1204"/>
      <c r="C688" s="1012" t="str">
        <f>IF(Data!BV687="","",Data!BV687)</f>
        <v/>
      </c>
      <c r="D688" s="1012" t="str">
        <f>IF(Data!BW687="","",Data!BW687)</f>
        <v/>
      </c>
      <c r="E688" s="1012" t="str">
        <f>IF(Data!BX687="","",Data!BX687)</f>
        <v/>
      </c>
      <c r="F688" s="1012" t="str">
        <f>IF(Data!BY687="","",Data!BY687)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70"/>
      <c r="N688" s="970"/>
      <c r="O688" s="970"/>
      <c r="P688" s="970"/>
      <c r="Q688" s="1134"/>
      <c r="R688" s="904"/>
      <c r="S688" s="1036"/>
      <c r="T688" s="1036"/>
      <c r="U688" s="1068">
        <v>688</v>
      </c>
      <c r="V688" s="476"/>
    </row>
    <row r="689" spans="1:22" ht="15.75" customHeight="1">
      <c r="A689" s="1126" t="s">
        <v>286</v>
      </c>
      <c r="B689" s="1204"/>
      <c r="C689" s="1012" t="str">
        <f>IF(Data!BV688="","",Data!BV688)</f>
        <v/>
      </c>
      <c r="D689" s="1012" t="str">
        <f>IF(Data!BW688="","",Data!BW688)</f>
        <v/>
      </c>
      <c r="E689" s="1012" t="str">
        <f>IF(Data!BX688="","",Data!BX688)</f>
        <v/>
      </c>
      <c r="F689" s="1012" t="str">
        <f>IF(Data!BY688="","",Data!BY688)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70"/>
      <c r="N689" s="970"/>
      <c r="O689" s="970"/>
      <c r="P689" s="970"/>
      <c r="Q689" s="1134"/>
      <c r="R689" s="1118"/>
      <c r="S689" s="1119"/>
      <c r="T689" s="1119"/>
      <c r="U689" s="1068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2">
        <f>IF(Data!BV689="","",Data!BV689)</f>
        <v>3620</v>
      </c>
      <c r="D690" s="1012">
        <f>IF(Data!BW689="","",Data!BW689)</f>
        <v>3620</v>
      </c>
      <c r="E690" s="1012">
        <f>IF(Data!BX689="","",Data!BX689)</f>
        <v>3620</v>
      </c>
      <c r="F690" s="1012">
        <f>IF(Data!BY689="","",Data!BY689)</f>
        <v>3620</v>
      </c>
      <c r="G690" s="1105"/>
      <c r="H690" s="970"/>
      <c r="I690" s="970"/>
      <c r="J690" s="970"/>
      <c r="K690" s="970"/>
      <c r="L690" s="1105"/>
      <c r="M690" s="1121"/>
      <c r="N690" s="1121"/>
      <c r="O690" s="1121"/>
      <c r="P690" s="1121"/>
      <c r="Q690" s="1134"/>
      <c r="R690" s="904"/>
      <c r="S690" s="1036"/>
      <c r="T690" s="1036"/>
      <c r="U690" s="1068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7"/>
      <c r="S691" s="1029"/>
      <c r="T691" s="1029"/>
      <c r="U691" s="1068">
        <v>691</v>
      </c>
      <c r="V691" s="476"/>
    </row>
    <row r="692" spans="1:22" ht="15.75" customHeight="1">
      <c r="A692" s="1164" t="str">
        <f>IF(Data!A691="","",Data!A691)</f>
        <v>Gifts/remittances: sugar</v>
      </c>
      <c r="B692" s="956"/>
      <c r="C692" s="1012" t="str">
        <f>IF(Data!BV691="","",Data!BV691)</f>
        <v/>
      </c>
      <c r="D692" s="1012" t="str">
        <f>IF(Data!BW691="","",Data!BW691)</f>
        <v/>
      </c>
      <c r="E692" s="1012" t="str">
        <f>IF(Data!BX691="","",Data!BX691)</f>
        <v/>
      </c>
      <c r="F692" s="1012" t="str">
        <f>IF(Data!BY691="","",Data!BY691)</f>
        <v/>
      </c>
      <c r="G692" s="1117"/>
      <c r="H692" s="970"/>
      <c r="I692" s="970"/>
      <c r="J692" s="970"/>
      <c r="K692" s="970"/>
      <c r="L692" s="1117"/>
      <c r="M692" s="970"/>
      <c r="N692" s="970"/>
      <c r="O692" s="970"/>
      <c r="P692" s="970"/>
      <c r="Q692" s="1134"/>
      <c r="R692" s="865"/>
      <c r="S692" s="865"/>
      <c r="T692" s="865"/>
      <c r="U692" s="1068">
        <v>692</v>
      </c>
      <c r="V692" s="476"/>
    </row>
    <row r="693" spans="1:22" ht="15.75" customHeight="1">
      <c r="A693" s="1126" t="s">
        <v>289</v>
      </c>
      <c r="B693" s="1204"/>
      <c r="C693" s="1012" t="str">
        <f>IF(Data!BV692="","",Data!BV692)</f>
        <v/>
      </c>
      <c r="D693" s="1012" t="str">
        <f>IF(Data!BW692="","",Data!BW692)</f>
        <v/>
      </c>
      <c r="E693" s="1012" t="str">
        <f>IF(Data!BX692="","",Data!BX692)</f>
        <v/>
      </c>
      <c r="F693" s="1012" t="str">
        <f>IF(Data!BY692="","",Data!BY692)</f>
        <v/>
      </c>
      <c r="G693" s="1105"/>
      <c r="H693" s="299"/>
      <c r="I693" s="299"/>
      <c r="J693" s="299"/>
      <c r="K693" s="299"/>
      <c r="L693" s="1105"/>
      <c r="M693" s="970"/>
      <c r="N693" s="970"/>
      <c r="O693" s="970"/>
      <c r="P693" s="970"/>
      <c r="Q693" s="1134"/>
      <c r="R693" s="904"/>
      <c r="S693" s="1036"/>
      <c r="T693" s="1036"/>
      <c r="U693" s="1068">
        <v>693</v>
      </c>
      <c r="V693" s="476"/>
    </row>
    <row r="694" spans="1:22" ht="15.75" customHeight="1">
      <c r="A694" s="1126" t="s">
        <v>286</v>
      </c>
      <c r="B694" s="1204"/>
      <c r="C694" s="1012" t="str">
        <f>IF(Data!BV693="","",Data!BV693)</f>
        <v/>
      </c>
      <c r="D694" s="1012" t="str">
        <f>IF(Data!BW693="","",Data!BW693)</f>
        <v/>
      </c>
      <c r="E694" s="1012" t="str">
        <f>IF(Data!BX693="","",Data!BX693)</f>
        <v/>
      </c>
      <c r="F694" s="1012" t="str">
        <f>IF(Data!BY693="","",Data!BY693)</f>
        <v/>
      </c>
      <c r="G694" s="1105"/>
      <c r="H694" s="299"/>
      <c r="I694" s="299"/>
      <c r="J694" s="299"/>
      <c r="K694" s="299"/>
      <c r="L694" s="1105"/>
      <c r="M694" s="970"/>
      <c r="N694" s="970"/>
      <c r="O694" s="970"/>
      <c r="P694" s="970"/>
      <c r="Q694" s="1134"/>
      <c r="R694" s="1118"/>
      <c r="S694" s="1119"/>
      <c r="T694" s="1119"/>
      <c r="U694" s="1068">
        <v>694</v>
      </c>
      <c r="V694" s="476"/>
    </row>
    <row r="695" spans="1:22" ht="15.75" customHeight="1">
      <c r="A695" s="1175" t="str">
        <f>$Q$1 &amp; "/kg"</f>
        <v>kcal/kg</v>
      </c>
      <c r="B695" s="956"/>
      <c r="C695" s="1012">
        <f>IF(Data!BV694="","",Data!BV694)</f>
        <v>4000</v>
      </c>
      <c r="D695" s="1012">
        <f>IF(Data!BW694="","",Data!BW694)</f>
        <v>4000</v>
      </c>
      <c r="E695" s="1012">
        <f>IF(Data!BX694="","",Data!BX694)</f>
        <v>4000</v>
      </c>
      <c r="F695" s="1012">
        <f>IF(Data!BY694="","",Data!BY694)</f>
        <v>4000</v>
      </c>
      <c r="G695" s="1105"/>
      <c r="H695" s="970"/>
      <c r="I695" s="970"/>
      <c r="J695" s="970"/>
      <c r="K695" s="970"/>
      <c r="L695" s="1105"/>
      <c r="M695" s="1121"/>
      <c r="N695" s="1121"/>
      <c r="O695" s="1121"/>
      <c r="P695" s="1121"/>
      <c r="Q695" s="1134"/>
      <c r="R695" s="904"/>
      <c r="S695" s="1036"/>
      <c r="T695" s="1036"/>
      <c r="U695" s="1068">
        <v>695</v>
      </c>
      <c r="V695" s="476"/>
    </row>
    <row r="696" spans="1:22" ht="15.75" customHeight="1">
      <c r="A696" s="1126" t="str">
        <f>$Q$1 &amp; " (%)"</f>
        <v>kcal (%)</v>
      </c>
      <c r="B696" s="956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7"/>
      <c r="S696" s="1029"/>
      <c r="T696" s="1029"/>
      <c r="U696" s="1068">
        <v>696</v>
      </c>
      <c r="V696" s="476"/>
    </row>
    <row r="697" spans="1:22" ht="15.75" customHeight="1">
      <c r="A697" s="1164" t="str">
        <f>IF(Data!A696="","",Data!A696)</f>
        <v>Gifts/remittances: Other</v>
      </c>
      <c r="B697" s="956"/>
      <c r="C697" s="1012" t="str">
        <f>IF(Data!BV696="","",Data!BV696)</f>
        <v/>
      </c>
      <c r="D697" s="1012" t="str">
        <f>IF(Data!BW696="","",Data!BW696)</f>
        <v/>
      </c>
      <c r="E697" s="1012" t="str">
        <f>IF(Data!BX696="","",Data!BX696)</f>
        <v/>
      </c>
      <c r="F697" s="1012" t="str">
        <f>IF(Data!BY696="","",Data!BY696)</f>
        <v/>
      </c>
      <c r="G697" s="1117"/>
      <c r="H697" s="970"/>
      <c r="I697" s="970"/>
      <c r="J697" s="970"/>
      <c r="K697" s="970"/>
      <c r="L697" s="1117"/>
      <c r="M697" s="970"/>
      <c r="N697" s="970"/>
      <c r="O697" s="970"/>
      <c r="P697" s="970"/>
      <c r="Q697" s="1134"/>
      <c r="R697" s="865"/>
      <c r="S697" s="865"/>
      <c r="T697" s="865"/>
      <c r="U697" s="1068">
        <v>697</v>
      </c>
      <c r="V697" s="476"/>
    </row>
    <row r="698" spans="1:22" ht="15.75" customHeight="1">
      <c r="A698" s="1126" t="s">
        <v>289</v>
      </c>
      <c r="B698" s="956"/>
      <c r="C698" s="1012" t="str">
        <f>IF(Data!BV697="","",Data!BV697)</f>
        <v/>
      </c>
      <c r="D698" s="1012" t="str">
        <f>IF(Data!BW697="","",Data!BW697)</f>
        <v/>
      </c>
      <c r="E698" s="1012" t="str">
        <f>IF(Data!BX697="","",Data!BX697)</f>
        <v/>
      </c>
      <c r="F698" s="1012" t="str">
        <f>IF(Data!BY697="","",Data!BY697)</f>
        <v/>
      </c>
      <c r="G698" s="1105"/>
      <c r="H698" s="299"/>
      <c r="I698" s="299"/>
      <c r="J698" s="299"/>
      <c r="K698" s="299"/>
      <c r="L698" s="1105"/>
      <c r="M698" s="970"/>
      <c r="N698" s="970"/>
      <c r="O698" s="970"/>
      <c r="P698" s="970"/>
      <c r="Q698" s="1134"/>
      <c r="R698" s="904"/>
      <c r="S698" s="1036"/>
      <c r="T698" s="1036"/>
      <c r="U698" s="1068">
        <v>698</v>
      </c>
      <c r="V698" s="476"/>
    </row>
    <row r="699" spans="1:22" ht="15.75" customHeight="1">
      <c r="A699" s="1126" t="s">
        <v>286</v>
      </c>
      <c r="B699" s="956"/>
      <c r="C699" s="1012" t="str">
        <f>IF(Data!BV698="","",Data!BV698)</f>
        <v/>
      </c>
      <c r="D699" s="1012" t="str">
        <f>IF(Data!BW698="","",Data!BW698)</f>
        <v/>
      </c>
      <c r="E699" s="1012" t="str">
        <f>IF(Data!BX698="","",Data!BX698)</f>
        <v/>
      </c>
      <c r="F699" s="1012" t="str">
        <f>IF(Data!BY698="","",Data!BY698)</f>
        <v/>
      </c>
      <c r="G699" s="1105"/>
      <c r="H699" s="299"/>
      <c r="I699" s="299"/>
      <c r="J699" s="299"/>
      <c r="K699" s="299"/>
      <c r="L699" s="1105"/>
      <c r="M699" s="970"/>
      <c r="N699" s="970"/>
      <c r="O699" s="970"/>
      <c r="P699" s="970"/>
      <c r="Q699" s="1134"/>
      <c r="R699" s="1118"/>
      <c r="S699" s="1119"/>
      <c r="T699" s="1119"/>
      <c r="U699" s="1068">
        <v>699</v>
      </c>
      <c r="V699" s="476"/>
    </row>
    <row r="700" spans="1:22" ht="15.75" customHeight="1">
      <c r="A700" s="1175" t="str">
        <f>$Q$1 &amp; "/kg"</f>
        <v>kcal/kg</v>
      </c>
      <c r="B700" s="956"/>
      <c r="C700" s="1012" t="str">
        <f>IF(Data!BV699="","",Data!BV699)</f>
        <v/>
      </c>
      <c r="D700" s="1012" t="str">
        <f>IF(Data!BW699="","",Data!BW699)</f>
        <v/>
      </c>
      <c r="E700" s="1012" t="str">
        <f>IF(Data!BX699="","",Data!BX699)</f>
        <v/>
      </c>
      <c r="F700" s="1012" t="str">
        <f>IF(Data!BY699="","",Data!BY699)</f>
        <v/>
      </c>
      <c r="G700" s="1105"/>
      <c r="H700" s="970"/>
      <c r="I700" s="970"/>
      <c r="J700" s="970"/>
      <c r="K700" s="970"/>
      <c r="L700" s="1105"/>
      <c r="M700" s="1121"/>
      <c r="N700" s="1121"/>
      <c r="O700" s="1121"/>
      <c r="P700" s="1121"/>
      <c r="Q700" s="1134"/>
      <c r="R700" s="904"/>
      <c r="S700" s="1036"/>
      <c r="T700" s="1036"/>
      <c r="U700" s="1068">
        <v>700</v>
      </c>
      <c r="V700" s="476"/>
    </row>
    <row r="701" spans="1:22" ht="15.75" customHeight="1">
      <c r="A701" s="1126" t="str">
        <f>$Q$1 &amp; " (%)"</f>
        <v>kcal (%)</v>
      </c>
      <c r="B701" s="956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7"/>
      <c r="S701" s="1029"/>
      <c r="T701" s="1029"/>
      <c r="U701" s="1068">
        <v>701</v>
      </c>
      <c r="V701" s="476"/>
    </row>
    <row r="702" spans="1:22" ht="15.75" customHeight="1">
      <c r="A702" s="1202" t="s">
        <v>308</v>
      </c>
      <c r="B702" s="956"/>
      <c r="C702" s="892"/>
      <c r="D702" s="892"/>
      <c r="E702" s="892"/>
      <c r="F702" s="892"/>
      <c r="G702" s="1117"/>
      <c r="H702" s="970"/>
      <c r="I702" s="970"/>
      <c r="J702" s="970"/>
      <c r="K702" s="970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8">
        <v>702</v>
      </c>
      <c r="V702" s="476"/>
    </row>
    <row r="703" spans="1:22" ht="15.75" customHeight="1">
      <c r="A703" s="1206" t="str">
        <f>IF(Data!A702="","",Data!A702)</f>
        <v>Agricultural cash income -- see Data2</v>
      </c>
      <c r="B703" s="956"/>
      <c r="C703" s="772"/>
      <c r="D703" s="772"/>
      <c r="E703" s="772"/>
      <c r="F703" s="772"/>
      <c r="G703" s="1108"/>
      <c r="H703" s="970"/>
      <c r="I703" s="970"/>
      <c r="J703" s="970"/>
      <c r="K703" s="970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8">
        <v>703</v>
      </c>
      <c r="V703" s="476"/>
    </row>
    <row r="704" spans="1:22" ht="15.75" customHeight="1">
      <c r="A704" s="1126" t="s">
        <v>292</v>
      </c>
      <c r="B704" s="956"/>
      <c r="C704" s="1012" t="str">
        <f>IF(Data!BV703="","",Data!BV703)</f>
        <v/>
      </c>
      <c r="D704" s="1012" t="str">
        <f>IF(Data!BW703="","",Data!BW703)</f>
        <v/>
      </c>
      <c r="E704" s="1012" t="str">
        <f>IF(Data!BX703="","",Data!BX703)</f>
        <v/>
      </c>
      <c r="F704" s="1012" t="str">
        <f>IF(Data!BY703="","",Data!BY703)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8">
        <v>704</v>
      </c>
      <c r="V704" s="476"/>
    </row>
    <row r="705" spans="1:22" ht="15.75" customHeight="1">
      <c r="A705" s="1126" t="s">
        <v>293</v>
      </c>
      <c r="B705" s="956"/>
      <c r="C705" s="1012" t="str">
        <f>IF(Data!BV704="","",Data!BV704)</f>
        <v/>
      </c>
      <c r="D705" s="1012" t="str">
        <f>IF(Data!BW704="","",Data!BW704)</f>
        <v/>
      </c>
      <c r="E705" s="1012" t="str">
        <f>IF(Data!BX704="","",Data!BX704)</f>
        <v/>
      </c>
      <c r="F705" s="1012" t="str">
        <f>IF(Data!BY704="","",Data!BY704)</f>
        <v/>
      </c>
      <c r="G705" s="1105"/>
      <c r="H705" s="1201" t="str">
        <f t="shared" ref="H705:K706" si="31">IF(C705&gt;0,C705,"")</f>
        <v/>
      </c>
      <c r="I705" s="1201" t="str">
        <f t="shared" si="31"/>
        <v/>
      </c>
      <c r="J705" s="1201" t="str">
        <f t="shared" si="31"/>
        <v/>
      </c>
      <c r="K705" s="1201" t="str">
        <f t="shared" si="31"/>
        <v/>
      </c>
      <c r="L705" s="1105"/>
      <c r="M705" s="970"/>
      <c r="N705" s="970"/>
      <c r="O705" s="970"/>
      <c r="P705" s="970"/>
      <c r="Q705" s="1134"/>
      <c r="R705" s="1118"/>
      <c r="S705" s="1119"/>
      <c r="T705" s="1119"/>
      <c r="U705" s="1068">
        <v>705</v>
      </c>
      <c r="V705" s="476"/>
    </row>
    <row r="706" spans="1:22" ht="15.75" customHeight="1">
      <c r="A706" s="1126" t="s">
        <v>281</v>
      </c>
      <c r="B706" s="956"/>
      <c r="C706" s="1012" t="str">
        <f>IF(Data!BV705="","",Data!BV705)</f>
        <v/>
      </c>
      <c r="D706" s="1012" t="str">
        <f>IF(Data!BW705="","",Data!BW705)</f>
        <v/>
      </c>
      <c r="E706" s="1012" t="str">
        <f>IF(Data!BX705="","",Data!BX705)</f>
        <v/>
      </c>
      <c r="F706" s="1012" t="str">
        <f>IF(Data!BY705="","",Data!BY705)</f>
        <v/>
      </c>
      <c r="G706" s="1105"/>
      <c r="H706" s="1201" t="str">
        <f t="shared" si="31"/>
        <v/>
      </c>
      <c r="I706" s="1201" t="str">
        <f t="shared" si="31"/>
        <v/>
      </c>
      <c r="J706" s="1201" t="str">
        <f t="shared" si="31"/>
        <v/>
      </c>
      <c r="K706" s="1201" t="str">
        <f t="shared" si="31"/>
        <v/>
      </c>
      <c r="L706" s="1105"/>
      <c r="M706" s="970"/>
      <c r="N706" s="970"/>
      <c r="O706" s="970"/>
      <c r="P706" s="970"/>
      <c r="Q706" s="1134"/>
      <c r="R706" s="1118"/>
      <c r="S706" s="1119"/>
      <c r="T706" s="1119"/>
      <c r="U706" s="1068">
        <v>706</v>
      </c>
      <c r="V706" s="476"/>
    </row>
    <row r="707" spans="1:22" ht="15.75" customHeight="1">
      <c r="A707" s="1126" t="s">
        <v>310</v>
      </c>
      <c r="B707" s="956"/>
      <c r="C707" s="1012" t="str">
        <f>IF(Data!BV706="","",Data!BV706)</f>
        <v/>
      </c>
      <c r="D707" s="1012" t="str">
        <f>IF(Data!BW706="","",Data!BW706)</f>
        <v/>
      </c>
      <c r="E707" s="1012" t="str">
        <f>IF(Data!BX706="","",Data!BX706)</f>
        <v/>
      </c>
      <c r="F707" s="1012" t="str">
        <f>IF(Data!BY706="","",Data!BY706)</f>
        <v/>
      </c>
      <c r="G707" s="1105"/>
      <c r="H707" s="970"/>
      <c r="I707" s="970"/>
      <c r="J707" s="970"/>
      <c r="K707" s="970"/>
      <c r="L707" s="1105"/>
      <c r="M707" s="970"/>
      <c r="N707" s="970"/>
      <c r="O707" s="970"/>
      <c r="P707" s="970"/>
      <c r="Q707" s="1134"/>
      <c r="R707" s="1118"/>
      <c r="S707" s="1119"/>
      <c r="T707" s="1119"/>
      <c r="U707" s="1068">
        <v>707</v>
      </c>
      <c r="V707" s="476"/>
    </row>
    <row r="708" spans="1:22" ht="15.75" customHeight="1">
      <c r="A708" s="1172" t="s">
        <v>311</v>
      </c>
      <c r="B708" s="956"/>
      <c r="C708" s="1148">
        <f>IF(Data!BV707="","",Data!BV707)</f>
        <v>950</v>
      </c>
      <c r="D708" s="1148">
        <f>IF(Data!BW707="","",Data!BW707)</f>
        <v>560</v>
      </c>
      <c r="E708" s="1148">
        <f>IF(Data!BX707="","",Data!BX707)</f>
        <v>0</v>
      </c>
      <c r="F708" s="1148">
        <f>IF(Data!BY707="","",Data!BY707)</f>
        <v>0</v>
      </c>
      <c r="G708" s="1106"/>
      <c r="H708" s="1201">
        <f>IF(C708="","",C708*'Exp factors'!C$28)</f>
        <v>1140</v>
      </c>
      <c r="I708" s="1201">
        <f>IF(D708="","",D708*'Exp factors'!D$28)</f>
        <v>672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190</v>
      </c>
      <c r="N708" s="1125">
        <f>IF(I708="","",SUM(I708)-SUM(D708))</f>
        <v>112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6"/>
      <c r="T708" s="1036"/>
      <c r="U708" s="1068">
        <v>708</v>
      </c>
      <c r="V708" s="476"/>
    </row>
    <row r="709" spans="1:22" ht="15.75" customHeight="1">
      <c r="A709" s="1206" t="str">
        <f>IF(Data!A708="","",Data!A708)</f>
        <v>Construction cash income -- see Data2</v>
      </c>
      <c r="B709" s="956"/>
      <c r="C709" s="772"/>
      <c r="D709" s="772"/>
      <c r="E709" s="772"/>
      <c r="F709" s="1012"/>
      <c r="G709" s="1108"/>
      <c r="H709" s="970"/>
      <c r="I709" s="970"/>
      <c r="J709" s="970"/>
      <c r="K709" s="970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8">
        <v>709</v>
      </c>
      <c r="V709" s="476"/>
    </row>
    <row r="710" spans="1:22" ht="15.75" customHeight="1">
      <c r="A710" s="1126" t="s">
        <v>292</v>
      </c>
      <c r="B710" s="956"/>
      <c r="C710" s="1012" t="str">
        <f>IF(Data!BV709="","",Data!BV709)</f>
        <v/>
      </c>
      <c r="D710" s="1012" t="str">
        <f>IF(Data!BW709="","",Data!BW709)</f>
        <v/>
      </c>
      <c r="E710" s="1012" t="str">
        <f>IF(Data!BX709="","",Data!BX709)</f>
        <v/>
      </c>
      <c r="F710" s="1012" t="str">
        <f>IF(Data!BY709="","",Data!BY709)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8">
        <v>710</v>
      </c>
      <c r="V710" s="476"/>
    </row>
    <row r="711" spans="1:22" ht="15.75" customHeight="1">
      <c r="A711" s="1126" t="s">
        <v>293</v>
      </c>
      <c r="B711" s="956"/>
      <c r="C711" s="1012" t="str">
        <f>IF(Data!BV710="","",Data!BV710)</f>
        <v/>
      </c>
      <c r="D711" s="1012" t="str">
        <f>IF(Data!BW710="","",Data!BW710)</f>
        <v/>
      </c>
      <c r="E711" s="1012" t="str">
        <f>IF(Data!BX710="","",Data!BX710)</f>
        <v/>
      </c>
      <c r="F711" s="1012" t="str">
        <f>IF(Data!BY710="","",Data!BY710)</f>
        <v/>
      </c>
      <c r="G711" s="1105"/>
      <c r="H711" s="1201" t="str">
        <f t="shared" ref="H711:K712" si="32">IF(C711&gt;0,C711,"")</f>
        <v/>
      </c>
      <c r="I711" s="1201" t="str">
        <f t="shared" si="32"/>
        <v/>
      </c>
      <c r="J711" s="1201" t="str">
        <f t="shared" si="32"/>
        <v/>
      </c>
      <c r="K711" s="1201" t="str">
        <f t="shared" si="32"/>
        <v/>
      </c>
      <c r="L711" s="1105"/>
      <c r="M711" s="970"/>
      <c r="N711" s="970"/>
      <c r="O711" s="970"/>
      <c r="P711" s="970"/>
      <c r="Q711" s="1134"/>
      <c r="R711" s="1118"/>
      <c r="S711" s="1119"/>
      <c r="T711" s="1119"/>
      <c r="U711" s="1068">
        <v>711</v>
      </c>
      <c r="V711" s="476"/>
    </row>
    <row r="712" spans="1:22" ht="15.75" customHeight="1">
      <c r="A712" s="1126" t="s">
        <v>281</v>
      </c>
      <c r="B712" s="956"/>
      <c r="C712" s="1012" t="str">
        <f>IF(Data!BV711="","",Data!BV711)</f>
        <v/>
      </c>
      <c r="D712" s="1012" t="str">
        <f>IF(Data!BW711="","",Data!BW711)</f>
        <v/>
      </c>
      <c r="E712" s="1012" t="str">
        <f>IF(Data!BX711="","",Data!BX711)</f>
        <v/>
      </c>
      <c r="F712" s="1012" t="str">
        <f>IF(Data!BY711="","",Data!BY711)</f>
        <v/>
      </c>
      <c r="G712" s="1105"/>
      <c r="H712" s="1201" t="str">
        <f t="shared" si="32"/>
        <v/>
      </c>
      <c r="I712" s="1201" t="str">
        <f t="shared" si="32"/>
        <v/>
      </c>
      <c r="J712" s="1201" t="str">
        <f t="shared" si="32"/>
        <v/>
      </c>
      <c r="K712" s="1201" t="str">
        <f t="shared" si="32"/>
        <v/>
      </c>
      <c r="L712" s="1105"/>
      <c r="M712" s="970"/>
      <c r="N712" s="970"/>
      <c r="O712" s="970"/>
      <c r="P712" s="970"/>
      <c r="Q712" s="1134"/>
      <c r="R712" s="1118"/>
      <c r="S712" s="1119"/>
      <c r="T712" s="1119"/>
      <c r="U712" s="1068">
        <v>712</v>
      </c>
      <c r="V712" s="476"/>
    </row>
    <row r="713" spans="1:22" ht="15.75" customHeight="1">
      <c r="A713" s="1126" t="s">
        <v>310</v>
      </c>
      <c r="B713" s="956"/>
      <c r="C713" s="1012" t="str">
        <f>IF(Data!BV712="","",Data!BV712)</f>
        <v/>
      </c>
      <c r="D713" s="1012" t="str">
        <f>IF(Data!BW712="","",Data!BW712)</f>
        <v/>
      </c>
      <c r="E713" s="1012" t="str">
        <f>IF(Data!BX712="","",Data!BX712)</f>
        <v/>
      </c>
      <c r="F713" s="1012" t="str">
        <f>IF(Data!BY712="","",Data!BY712)</f>
        <v/>
      </c>
      <c r="G713" s="1105"/>
      <c r="H713" s="970"/>
      <c r="I713" s="970"/>
      <c r="J713" s="970"/>
      <c r="K713" s="970"/>
      <c r="L713" s="1105"/>
      <c r="M713" s="970"/>
      <c r="N713" s="970"/>
      <c r="O713" s="970"/>
      <c r="P713" s="970"/>
      <c r="Q713" s="1134"/>
      <c r="R713" s="1118"/>
      <c r="S713" s="1119"/>
      <c r="T713" s="1119"/>
      <c r="U713" s="1068">
        <v>713</v>
      </c>
      <c r="V713" s="476"/>
    </row>
    <row r="714" spans="1:22" ht="15.75" customHeight="1">
      <c r="A714" s="1172" t="s">
        <v>311</v>
      </c>
      <c r="B714" s="956"/>
      <c r="C714" s="1148">
        <f>IF(Data!BV713="","",Data!BV713)</f>
        <v>480</v>
      </c>
      <c r="D714" s="1148">
        <f>IF(Data!BW713="","",Data!BW713)</f>
        <v>1360</v>
      </c>
      <c r="E714" s="1148">
        <f>IF(Data!BX713="","",Data!BX713)</f>
        <v>0</v>
      </c>
      <c r="F714" s="1148">
        <f>IF(Data!BY713="","",Data!BY713)</f>
        <v>0</v>
      </c>
      <c r="G714" s="1106"/>
      <c r="H714" s="1201">
        <f>IF(C714="","",C714*'Exp factors'!C$28)</f>
        <v>576</v>
      </c>
      <c r="I714" s="1201">
        <f>IF(D714="","",D714*'Exp factors'!D$28)</f>
        <v>1632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96</v>
      </c>
      <c r="N714" s="1125">
        <f>IF(I714="","",SUM(I714)-SUM(D714))</f>
        <v>272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6"/>
      <c r="T714" s="1036"/>
      <c r="U714" s="1068">
        <v>714</v>
      </c>
      <c r="V714" s="476"/>
    </row>
    <row r="715" spans="1:22" ht="15.75" customHeight="1">
      <c r="A715" s="1206" t="str">
        <f>IF(Data!A714="","",Data!A714)</f>
        <v>Domestic work cash income -- see Data2</v>
      </c>
      <c r="B715" s="956"/>
      <c r="C715" s="772"/>
      <c r="D715" s="772"/>
      <c r="E715" s="772"/>
      <c r="F715" s="1012"/>
      <c r="G715" s="1108"/>
      <c r="H715" s="970"/>
      <c r="I715" s="970"/>
      <c r="J715" s="970"/>
      <c r="K715" s="970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8">
        <v>715</v>
      </c>
      <c r="V715" s="476"/>
    </row>
    <row r="716" spans="1:22" ht="15.75" customHeight="1">
      <c r="A716" s="1126" t="s">
        <v>292</v>
      </c>
      <c r="B716" s="956"/>
      <c r="C716" s="1012" t="str">
        <f>IF(Data!BV715="","",Data!BV715)</f>
        <v/>
      </c>
      <c r="D716" s="1012" t="str">
        <f>IF(Data!BW715="","",Data!BW715)</f>
        <v/>
      </c>
      <c r="E716" s="1012" t="str">
        <f>IF(Data!BX715="","",Data!BX715)</f>
        <v/>
      </c>
      <c r="F716" s="1012" t="str">
        <f>IF(Data!BY715="","",Data!BY715)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8">
        <v>716</v>
      </c>
      <c r="V716" s="476"/>
    </row>
    <row r="717" spans="1:22" ht="15.75" customHeight="1">
      <c r="A717" s="1126" t="s">
        <v>293</v>
      </c>
      <c r="B717" s="956"/>
      <c r="C717" s="1012" t="str">
        <f>IF(Data!BV716="","",Data!BV716)</f>
        <v/>
      </c>
      <c r="D717" s="1012" t="str">
        <f>IF(Data!BW716="","",Data!BW716)</f>
        <v/>
      </c>
      <c r="E717" s="1012" t="str">
        <f>IF(Data!BX716="","",Data!BX716)</f>
        <v/>
      </c>
      <c r="F717" s="1012" t="str">
        <f>IF(Data!BY716="","",Data!BY716)</f>
        <v/>
      </c>
      <c r="G717" s="1105"/>
      <c r="H717" s="1201" t="str">
        <f t="shared" ref="H717:K718" si="33">IF(C717&gt;0,C717,"")</f>
        <v/>
      </c>
      <c r="I717" s="1201" t="str">
        <f t="shared" si="33"/>
        <v/>
      </c>
      <c r="J717" s="1201" t="str">
        <f t="shared" si="33"/>
        <v/>
      </c>
      <c r="K717" s="1201" t="str">
        <f t="shared" si="33"/>
        <v/>
      </c>
      <c r="L717" s="1105"/>
      <c r="M717" s="970"/>
      <c r="N717" s="970"/>
      <c r="O717" s="970"/>
      <c r="P717" s="970"/>
      <c r="Q717" s="1134"/>
      <c r="R717" s="1118"/>
      <c r="S717" s="1119"/>
      <c r="T717" s="1119"/>
      <c r="U717" s="1068">
        <v>717</v>
      </c>
      <c r="V717" s="476"/>
    </row>
    <row r="718" spans="1:22" ht="15.75" customHeight="1">
      <c r="A718" s="1126" t="s">
        <v>281</v>
      </c>
      <c r="B718" s="956"/>
      <c r="C718" s="1012" t="str">
        <f>IF(Data!BV717="","",Data!BV717)</f>
        <v/>
      </c>
      <c r="D718" s="1012" t="str">
        <f>IF(Data!BW717="","",Data!BW717)</f>
        <v/>
      </c>
      <c r="E718" s="1012" t="str">
        <f>IF(Data!BX717="","",Data!BX717)</f>
        <v/>
      </c>
      <c r="F718" s="1012" t="str">
        <f>IF(Data!BY717="","",Data!BY717)</f>
        <v/>
      </c>
      <c r="G718" s="1105"/>
      <c r="H718" s="1201" t="str">
        <f t="shared" si="33"/>
        <v/>
      </c>
      <c r="I718" s="1201" t="str">
        <f t="shared" si="33"/>
        <v/>
      </c>
      <c r="J718" s="1201" t="str">
        <f t="shared" si="33"/>
        <v/>
      </c>
      <c r="K718" s="1201" t="str">
        <f t="shared" si="33"/>
        <v/>
      </c>
      <c r="L718" s="1105"/>
      <c r="M718" s="970"/>
      <c r="N718" s="970"/>
      <c r="O718" s="970"/>
      <c r="P718" s="970"/>
      <c r="Q718" s="1134"/>
      <c r="R718" s="1118"/>
      <c r="S718" s="1119"/>
      <c r="T718" s="1119"/>
      <c r="U718" s="1068">
        <v>718</v>
      </c>
      <c r="V718" s="476"/>
    </row>
    <row r="719" spans="1:22" ht="15.75" customHeight="1">
      <c r="A719" s="1126" t="s">
        <v>310</v>
      </c>
      <c r="B719" s="956"/>
      <c r="C719" s="1012" t="str">
        <f>IF(Data!BV718="","",Data!BV718)</f>
        <v/>
      </c>
      <c r="D719" s="1012" t="str">
        <f>IF(Data!BW718="","",Data!BW718)</f>
        <v/>
      </c>
      <c r="E719" s="1012" t="str">
        <f>IF(Data!BX718="","",Data!BX718)</f>
        <v/>
      </c>
      <c r="F719" s="1012" t="str">
        <f>IF(Data!BY718="","",Data!BY718)</f>
        <v/>
      </c>
      <c r="G719" s="1105"/>
      <c r="H719" s="970"/>
      <c r="I719" s="970"/>
      <c r="J719" s="970"/>
      <c r="K719" s="970"/>
      <c r="L719" s="1105"/>
      <c r="M719" s="970"/>
      <c r="N719" s="970"/>
      <c r="O719" s="970"/>
      <c r="P719" s="970"/>
      <c r="Q719" s="1134"/>
      <c r="R719" s="1118"/>
      <c r="S719" s="1119"/>
      <c r="T719" s="1119"/>
      <c r="U719" s="1068">
        <v>719</v>
      </c>
      <c r="V719" s="476"/>
    </row>
    <row r="720" spans="1:22" ht="15.75" customHeight="1">
      <c r="A720" s="1172" t="s">
        <v>311</v>
      </c>
      <c r="B720" s="956"/>
      <c r="C720" s="1148">
        <f>IF(Data!BV719="","",Data!BV719)</f>
        <v>0</v>
      </c>
      <c r="D720" s="1148">
        <f>IF(Data!BW719="","",Data!BW719)</f>
        <v>0</v>
      </c>
      <c r="E720" s="1148">
        <f>IF(Data!BX719="","",Data!BX719)</f>
        <v>0</v>
      </c>
      <c r="F720" s="1148">
        <f>IF(Data!BY719="","",Data!BY719)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6"/>
      <c r="T720" s="1036"/>
      <c r="U720" s="1068">
        <v>720</v>
      </c>
      <c r="V720" s="476"/>
    </row>
    <row r="721" spans="1:22" ht="15.75" customHeight="1">
      <c r="A721" s="1159" t="str">
        <f>IF(Data!A720="","",Data!A720)</f>
        <v>Labour migration(formal employment): no. people per HH</v>
      </c>
      <c r="B721" s="956"/>
      <c r="C721" s="1012" t="str">
        <f>IF(Data!BV720="","",Data!BV720)</f>
        <v/>
      </c>
      <c r="D721" s="1012" t="str">
        <f>IF(Data!BW720="","",Data!BW720)</f>
        <v/>
      </c>
      <c r="E721" s="1012" t="str">
        <f>IF(Data!BX720="","",Data!BX720)</f>
        <v/>
      </c>
      <c r="F721" s="1012" t="str">
        <f>IF(Data!BY720="","",Data!BY720)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8">
        <v>721</v>
      </c>
      <c r="V721" s="476"/>
    </row>
    <row r="722" spans="1:22" ht="15.75" customHeight="1">
      <c r="A722" s="1126" t="s">
        <v>281</v>
      </c>
      <c r="B722" s="956"/>
      <c r="C722" s="1012" t="str">
        <f>IF(Data!BV721="","",Data!BV721)</f>
        <v/>
      </c>
      <c r="D722" s="1012" t="str">
        <f>IF(Data!BW721="","",Data!BW721)</f>
        <v/>
      </c>
      <c r="E722" s="1012" t="str">
        <f>IF(Data!BX721="","",Data!BX721)</f>
        <v/>
      </c>
      <c r="F722" s="1012" t="str">
        <f>IF(Data!BY721="","",Data!BY721)</f>
        <v/>
      </c>
      <c r="G722" s="1105"/>
      <c r="H722" s="1201" t="str">
        <f t="shared" ref="H722:K723" si="34">IF(C722&gt;0,C722,"")</f>
        <v/>
      </c>
      <c r="I722" s="1201" t="str">
        <f t="shared" si="34"/>
        <v/>
      </c>
      <c r="J722" s="1201" t="str">
        <f t="shared" si="34"/>
        <v/>
      </c>
      <c r="K722" s="1201" t="str">
        <f t="shared" si="34"/>
        <v/>
      </c>
      <c r="L722" s="1105"/>
      <c r="M722" s="970"/>
      <c r="N722" s="970"/>
      <c r="O722" s="970"/>
      <c r="P722" s="970"/>
      <c r="Q722" s="1134"/>
      <c r="R722" s="1118"/>
      <c r="S722" s="1119"/>
      <c r="T722" s="1119"/>
      <c r="U722" s="1068">
        <v>722</v>
      </c>
      <c r="V722" s="476"/>
    </row>
    <row r="723" spans="1:22" ht="15.75" customHeight="1">
      <c r="A723" s="1126" t="s">
        <v>315</v>
      </c>
      <c r="B723" s="956"/>
      <c r="C723" s="1012" t="str">
        <f>IF(Data!BV722="","",Data!BV722)</f>
        <v/>
      </c>
      <c r="D723" s="1012" t="str">
        <f>IF(Data!BW722="","",Data!BW722)</f>
        <v/>
      </c>
      <c r="E723" s="1012" t="str">
        <f>IF(Data!BX722="","",Data!BX722)</f>
        <v/>
      </c>
      <c r="F723" s="1012" t="str">
        <f>IF(Data!BY722="","",Data!BY722)</f>
        <v/>
      </c>
      <c r="G723" s="1105"/>
      <c r="H723" s="1201" t="str">
        <f t="shared" si="34"/>
        <v/>
      </c>
      <c r="I723" s="1201" t="str">
        <f t="shared" si="34"/>
        <v/>
      </c>
      <c r="J723" s="1201" t="str">
        <f t="shared" si="34"/>
        <v/>
      </c>
      <c r="K723" s="1201" t="str">
        <f t="shared" si="34"/>
        <v/>
      </c>
      <c r="L723" s="1105"/>
      <c r="M723" s="970"/>
      <c r="N723" s="970"/>
      <c r="O723" s="970"/>
      <c r="P723" s="970"/>
      <c r="Q723" s="1134"/>
      <c r="R723" s="904"/>
      <c r="S723" s="1036"/>
      <c r="T723" s="1036"/>
      <c r="U723" s="1068">
        <v>723</v>
      </c>
      <c r="V723" s="476"/>
    </row>
    <row r="724" spans="1:22" ht="15.75" customHeight="1">
      <c r="A724" s="1172" t="s">
        <v>311</v>
      </c>
      <c r="B724" s="956"/>
      <c r="C724" s="979" t="str">
        <f>IF(SUM(C721)=0,"",C721*C722*C723)</f>
        <v/>
      </c>
      <c r="D724" s="979" t="str">
        <f>IF(SUM(D721)=0,"",D721*D722*D723)</f>
        <v/>
      </c>
      <c r="E724" s="979" t="str">
        <f>IF(SUM(E721)=0,"",E721*E722*E723)</f>
        <v/>
      </c>
      <c r="F724" s="979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6"/>
      <c r="T724" s="1036"/>
      <c r="U724" s="1068">
        <v>724</v>
      </c>
      <c r="V724" s="476"/>
    </row>
    <row r="725" spans="1:22" ht="15.75" customHeight="1">
      <c r="A725" s="827" t="str">
        <f>IF(Data!A724="","",Data!A724)</f>
        <v>Remittances: no. times per year</v>
      </c>
      <c r="B725" s="956"/>
      <c r="C725" s="1012" t="str">
        <f>IF(Data!BV724="","",Data!BV724)</f>
        <v/>
      </c>
      <c r="D725" s="1012" t="str">
        <f>IF(Data!BW724="","",Data!BW724)</f>
        <v/>
      </c>
      <c r="E725" s="1012" t="str">
        <f>IF(Data!BX724="","",Data!BX724)</f>
        <v/>
      </c>
      <c r="F725" s="1012" t="str">
        <f>IF(Data!BY724="","",Data!BY724)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70"/>
      <c r="N725" s="970"/>
      <c r="O725" s="970"/>
      <c r="P725" s="970"/>
      <c r="Q725" s="1134"/>
      <c r="R725" s="1118"/>
      <c r="S725" s="1119"/>
      <c r="T725" s="1119"/>
      <c r="U725" s="1068">
        <v>725</v>
      </c>
      <c r="V725" s="476"/>
    </row>
    <row r="726" spans="1:22" ht="15.75" customHeight="1">
      <c r="A726" s="1102" t="s">
        <v>317</v>
      </c>
      <c r="B726" s="956"/>
      <c r="C726" s="1012" t="str">
        <f>IF(Data!BV725="","",Data!BV725)</f>
        <v/>
      </c>
      <c r="D726" s="1012" t="str">
        <f>IF(Data!BW725="","",Data!BW725)</f>
        <v/>
      </c>
      <c r="E726" s="1012" t="str">
        <f>IF(Data!BX725="","",Data!BX725)</f>
        <v/>
      </c>
      <c r="F726" s="1012" t="str">
        <f>IF(Data!BY725="","",Data!BY725)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6"/>
      <c r="T726" s="1036"/>
      <c r="U726" s="1068">
        <v>726</v>
      </c>
      <c r="V726" s="476"/>
    </row>
    <row r="727" spans="1:22" ht="15.75" customHeight="1">
      <c r="A727" s="1102" t="s">
        <v>311</v>
      </c>
      <c r="B727" s="956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6"/>
      <c r="T727" s="1036"/>
      <c r="U727" s="1068">
        <v>727</v>
      </c>
      <c r="V727" s="476"/>
    </row>
    <row r="728" spans="1:22" ht="15.75" customHeight="1">
      <c r="A728" s="914" t="str">
        <f>IF(Data!A727="","",Data!A727)</f>
        <v>Firewood: no. people per HH</v>
      </c>
      <c r="B728" s="956"/>
      <c r="C728" s="1012" t="str">
        <f>IF(Data!BV727="","",Data!BV727)</f>
        <v/>
      </c>
      <c r="D728" s="1012" t="str">
        <f>IF(Data!BW727="","",Data!BW727)</f>
        <v/>
      </c>
      <c r="E728" s="1012" t="str">
        <f>IF(Data!BX727="","",Data!BX727)</f>
        <v/>
      </c>
      <c r="F728" s="1012" t="str">
        <f>IF(Data!BY727="","",Data!BY727)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70"/>
      <c r="N728" s="970"/>
      <c r="O728" s="970"/>
      <c r="P728" s="970"/>
      <c r="Q728" s="1134"/>
      <c r="R728" s="1118"/>
      <c r="S728" s="1119"/>
      <c r="T728" s="1119"/>
      <c r="U728" s="1068">
        <v>728</v>
      </c>
      <c r="V728" s="476"/>
    </row>
    <row r="729" spans="1:22" ht="15.75" customHeight="1">
      <c r="A729" s="1126" t="s">
        <v>293</v>
      </c>
      <c r="B729" s="956"/>
      <c r="C729" s="1012" t="str">
        <f>IF(Data!BV728="","",Data!BV728)</f>
        <v/>
      </c>
      <c r="D729" s="1012" t="str">
        <f>IF(Data!BW728="","",Data!BW728)</f>
        <v/>
      </c>
      <c r="E729" s="1012" t="str">
        <f>IF(Data!BX728="","",Data!BX728)</f>
        <v/>
      </c>
      <c r="F729" s="1012" t="str">
        <f>IF(Data!BY728="","",Data!BY728)</f>
        <v/>
      </c>
      <c r="G729" s="1105"/>
      <c r="H729" s="1201" t="str">
        <f t="shared" ref="H729:K730" si="35">IF(C729&gt;0,C729,"")</f>
        <v/>
      </c>
      <c r="I729" s="1201" t="str">
        <f t="shared" si="35"/>
        <v/>
      </c>
      <c r="J729" s="1201" t="str">
        <f t="shared" si="35"/>
        <v/>
      </c>
      <c r="K729" s="1201" t="str">
        <f t="shared" si="35"/>
        <v/>
      </c>
      <c r="L729" s="1105"/>
      <c r="M729" s="970"/>
      <c r="N729" s="970"/>
      <c r="O729" s="970"/>
      <c r="P729" s="970"/>
      <c r="Q729" s="1134"/>
      <c r="R729" s="1118"/>
      <c r="S729" s="1119"/>
      <c r="T729" s="1119"/>
      <c r="U729" s="1068">
        <v>729</v>
      </c>
      <c r="V729" s="476"/>
    </row>
    <row r="730" spans="1:22" ht="15.75" customHeight="1">
      <c r="A730" s="1126" t="s">
        <v>281</v>
      </c>
      <c r="B730" s="956"/>
      <c r="C730" s="1012" t="str">
        <f>IF(Data!BV729="","",Data!BV729)</f>
        <v/>
      </c>
      <c r="D730" s="1012" t="str">
        <f>IF(Data!BW729="","",Data!BW729)</f>
        <v/>
      </c>
      <c r="E730" s="1012" t="str">
        <f>IF(Data!BX729="","",Data!BX729)</f>
        <v/>
      </c>
      <c r="F730" s="1012" t="str">
        <f>IF(Data!BY729="","",Data!BY729)</f>
        <v/>
      </c>
      <c r="G730" s="1105"/>
      <c r="H730" s="1201" t="str">
        <f t="shared" si="35"/>
        <v/>
      </c>
      <c r="I730" s="1201" t="str">
        <f t="shared" si="35"/>
        <v/>
      </c>
      <c r="J730" s="1201" t="str">
        <f t="shared" si="35"/>
        <v/>
      </c>
      <c r="K730" s="1201" t="str">
        <f t="shared" si="35"/>
        <v/>
      </c>
      <c r="L730" s="1105"/>
      <c r="M730" s="970"/>
      <c r="N730" s="970"/>
      <c r="O730" s="970"/>
      <c r="P730" s="970"/>
      <c r="Q730" s="1134"/>
      <c r="R730" s="1118"/>
      <c r="S730" s="1119"/>
      <c r="T730" s="1119"/>
      <c r="U730" s="1068">
        <v>730</v>
      </c>
      <c r="V730" s="476"/>
    </row>
    <row r="731" spans="1:22" ht="15.75" customHeight="1">
      <c r="A731" s="1126" t="s">
        <v>310</v>
      </c>
      <c r="B731" s="956"/>
      <c r="C731" s="1012" t="str">
        <f>IF(Data!BV730="","",Data!BV730)</f>
        <v/>
      </c>
      <c r="D731" s="1012" t="str">
        <f>IF(Data!BW730="","",Data!BW730)</f>
        <v/>
      </c>
      <c r="E731" s="1012" t="str">
        <f>IF(Data!BX730="","",Data!BX730)</f>
        <v/>
      </c>
      <c r="F731" s="1012" t="str">
        <f>IF(Data!BY730="","",Data!BY730)</f>
        <v/>
      </c>
      <c r="G731" s="1105"/>
      <c r="H731" s="970"/>
      <c r="I731" s="970"/>
      <c r="J731" s="970"/>
      <c r="K731" s="970"/>
      <c r="L731" s="1105"/>
      <c r="M731" s="970"/>
      <c r="N731" s="970"/>
      <c r="O731" s="970"/>
      <c r="P731" s="970"/>
      <c r="Q731" s="1134"/>
      <c r="R731" s="1118"/>
      <c r="S731" s="1119"/>
      <c r="T731" s="1119"/>
      <c r="U731" s="1068">
        <v>731</v>
      </c>
      <c r="V731" s="476"/>
    </row>
    <row r="732" spans="1:22" ht="15.75" customHeight="1">
      <c r="A732" s="1172" t="s">
        <v>311</v>
      </c>
      <c r="B732" s="956"/>
      <c r="C732" s="979" t="str">
        <f>IF(SUM(C729)=0,"",C728*C729*C730*C731)</f>
        <v/>
      </c>
      <c r="D732" s="979" t="str">
        <f>IF(SUM(D729)=0,"",D728*D729*D730*D731)</f>
        <v/>
      </c>
      <c r="E732" s="979" t="str">
        <f>IF(SUM(E729)=0,"",E728*E729*E730*E731)</f>
        <v/>
      </c>
      <c r="F732" s="979" t="str">
        <f>IF(SUM(F729)=0,"",F728*F729*F730*F731)</f>
        <v/>
      </c>
      <c r="G732" s="1106"/>
      <c r="H732" s="979" t="str">
        <f>IF(H729="","",H728*H729*H730*C731)</f>
        <v/>
      </c>
      <c r="I732" s="979" t="str">
        <f>IF(I729="","",I728*I729*I730*D731)</f>
        <v/>
      </c>
      <c r="J732" s="979" t="str">
        <f>IF(J729="","",J728*J729*J730*E731)</f>
        <v/>
      </c>
      <c r="K732" s="979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6"/>
      <c r="T732" s="1036"/>
      <c r="U732" s="1068">
        <v>732</v>
      </c>
      <c r="V732" s="476"/>
    </row>
    <row r="733" spans="1:22" ht="15.75" customHeight="1">
      <c r="A733" s="1159" t="str">
        <f>IF(Data!A732="","",Data!A732)</f>
        <v>Formal Employment (conservancies, etc.)</v>
      </c>
      <c r="B733" s="956"/>
      <c r="C733" s="1012" t="str">
        <f>IF(Data!BV732="","",Data!BV732)</f>
        <v/>
      </c>
      <c r="D733" s="1012" t="str">
        <f>IF(Data!BW732="","",Data!BW732)</f>
        <v/>
      </c>
      <c r="E733" s="1012" t="str">
        <f>IF(Data!BX732="","",Data!BX732)</f>
        <v/>
      </c>
      <c r="F733" s="1012" t="str">
        <f>IF(Data!BY732="","",Data!BY732)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70"/>
      <c r="N733" s="970"/>
      <c r="O733" s="970"/>
      <c r="P733" s="970"/>
      <c r="Q733" s="1134"/>
      <c r="R733" s="1118"/>
      <c r="S733" s="1119"/>
      <c r="T733" s="1119"/>
      <c r="U733" s="1068">
        <v>733</v>
      </c>
      <c r="V733" s="476"/>
    </row>
    <row r="734" spans="1:22" ht="15.75" customHeight="1">
      <c r="A734" s="1126" t="s">
        <v>293</v>
      </c>
      <c r="B734" s="956"/>
      <c r="C734" s="1012" t="str">
        <f>IF(Data!BV733="","",Data!BV733)</f>
        <v/>
      </c>
      <c r="D734" s="1012" t="str">
        <f>IF(Data!BW733="","",Data!BW733)</f>
        <v/>
      </c>
      <c r="E734" s="1012" t="str">
        <f>IF(Data!BX733="","",Data!BX733)</f>
        <v/>
      </c>
      <c r="F734" s="1012" t="str">
        <f>IF(Data!BY733="","",Data!BY733)</f>
        <v/>
      </c>
      <c r="G734" s="1105"/>
      <c r="H734" s="1201" t="str">
        <f t="shared" ref="H734:K735" si="36">IF(C734&gt;0,C734,"")</f>
        <v/>
      </c>
      <c r="I734" s="1201" t="str">
        <f t="shared" si="36"/>
        <v/>
      </c>
      <c r="J734" s="1201" t="str">
        <f t="shared" si="36"/>
        <v/>
      </c>
      <c r="K734" s="1201" t="str">
        <f t="shared" si="36"/>
        <v/>
      </c>
      <c r="L734" s="1105"/>
      <c r="M734" s="970"/>
      <c r="N734" s="970"/>
      <c r="O734" s="970"/>
      <c r="P734" s="970"/>
      <c r="Q734" s="1134"/>
      <c r="R734" s="1118"/>
      <c r="S734" s="1119"/>
      <c r="T734" s="1119"/>
      <c r="U734" s="1068">
        <v>734</v>
      </c>
      <c r="V734" s="476"/>
    </row>
    <row r="735" spans="1:22" ht="15.75" customHeight="1">
      <c r="A735" s="1126" t="s">
        <v>281</v>
      </c>
      <c r="B735" s="956"/>
      <c r="C735" s="1012" t="str">
        <f>IF(Data!BV734="","",Data!BV734)</f>
        <v/>
      </c>
      <c r="D735" s="1012" t="str">
        <f>IF(Data!BW734="","",Data!BW734)</f>
        <v/>
      </c>
      <c r="E735" s="1012" t="str">
        <f>IF(Data!BX734="","",Data!BX734)</f>
        <v/>
      </c>
      <c r="F735" s="1012" t="str">
        <f>IF(Data!BY734="","",Data!BY734)</f>
        <v/>
      </c>
      <c r="G735" s="1105"/>
      <c r="H735" s="1201" t="str">
        <f t="shared" si="36"/>
        <v/>
      </c>
      <c r="I735" s="1201" t="str">
        <f t="shared" si="36"/>
        <v/>
      </c>
      <c r="J735" s="1201" t="str">
        <f t="shared" si="36"/>
        <v/>
      </c>
      <c r="K735" s="1201" t="str">
        <f t="shared" si="36"/>
        <v/>
      </c>
      <c r="L735" s="1105"/>
      <c r="M735" s="970"/>
      <c r="N735" s="970"/>
      <c r="O735" s="970"/>
      <c r="P735" s="970"/>
      <c r="Q735" s="1134"/>
      <c r="R735" s="1118"/>
      <c r="S735" s="1119"/>
      <c r="T735" s="1119"/>
      <c r="U735" s="1068">
        <v>735</v>
      </c>
      <c r="V735" s="476"/>
    </row>
    <row r="736" spans="1:22" ht="15.75" customHeight="1">
      <c r="A736" s="1126" t="s">
        <v>310</v>
      </c>
      <c r="B736" s="956"/>
      <c r="C736" s="1012" t="str">
        <f>IF(Data!BV735="","",Data!BV735)</f>
        <v/>
      </c>
      <c r="D736" s="1012" t="str">
        <f>IF(Data!BW735="","",Data!BW735)</f>
        <v/>
      </c>
      <c r="E736" s="1012" t="str">
        <f>IF(Data!BX735="","",Data!BX735)</f>
        <v/>
      </c>
      <c r="F736" s="1012" t="str">
        <f>IF(Data!BY735="","",Data!BY735)</f>
        <v/>
      </c>
      <c r="G736" s="1105"/>
      <c r="H736" s="970"/>
      <c r="I736" s="970"/>
      <c r="J736" s="970"/>
      <c r="K736" s="970"/>
      <c r="L736" s="1105"/>
      <c r="M736" s="970"/>
      <c r="N736" s="970"/>
      <c r="O736" s="970"/>
      <c r="P736" s="970"/>
      <c r="Q736" s="1134"/>
      <c r="R736" s="1118"/>
      <c r="S736" s="1119"/>
      <c r="T736" s="1119"/>
      <c r="U736" s="1068">
        <v>736</v>
      </c>
      <c r="V736" s="476"/>
    </row>
    <row r="737" spans="1:22" ht="15.75" customHeight="1">
      <c r="A737" s="1102" t="s">
        <v>311</v>
      </c>
      <c r="B737" s="956"/>
      <c r="C737" s="979" t="str">
        <f>IF(SUM(C734)=0,"",C733*C734*C735*C736)</f>
        <v/>
      </c>
      <c r="D737" s="979" t="str">
        <f>IF(SUM(D734)=0,"",D733*D734*D735*D736)</f>
        <v/>
      </c>
      <c r="E737" s="979" t="str">
        <f>IF(SUM(E734)=0,"",E733*E734*E735*E736)</f>
        <v/>
      </c>
      <c r="F737" s="979" t="str">
        <f>IF(SUM(F734)=0,"",F733*F734*F735*F736)</f>
        <v/>
      </c>
      <c r="G737" s="1108"/>
      <c r="H737" s="979" t="str">
        <f>IF(H734="","",H733*H734*H735*C736)</f>
        <v/>
      </c>
      <c r="I737" s="979" t="str">
        <f>IF(I734="","",I733*I734*I735*D736)</f>
        <v/>
      </c>
      <c r="J737" s="979" t="str">
        <f>IF(J734="","",J733*J734*J735*E736)</f>
        <v/>
      </c>
      <c r="K737" s="979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6"/>
      <c r="T737" s="1036"/>
      <c r="U737" s="1068">
        <v>737</v>
      </c>
      <c r="V737" s="476"/>
    </row>
    <row r="738" spans="1:22" ht="15.75" customHeight="1">
      <c r="A738" s="1408" t="str">
        <f>IF(Data!A737="","",Data!A737)</f>
        <v>Social development -- see Data2</v>
      </c>
      <c r="B738" s="956"/>
      <c r="C738" s="1012" t="str">
        <f>IF(Data!BV737="","",Data!BV737)</f>
        <v/>
      </c>
      <c r="D738" s="1012" t="str">
        <f>IF(Data!BW737="","",Data!BW737)</f>
        <v/>
      </c>
      <c r="E738" s="1012" t="str">
        <f>IF(Data!BX737="","",Data!BX737)</f>
        <v/>
      </c>
      <c r="F738" s="1012" t="str">
        <f>IF(Data!BY737="","",Data!BY737)</f>
        <v/>
      </c>
      <c r="G738" s="1108"/>
      <c r="H738" s="970"/>
      <c r="I738" s="970"/>
      <c r="J738" s="970"/>
      <c r="K738" s="970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8">
        <v>738</v>
      </c>
      <c r="V738" s="476"/>
    </row>
    <row r="739" spans="1:22" ht="15.75" hidden="1" customHeight="1">
      <c r="A739" s="1207" t="s">
        <v>292</v>
      </c>
      <c r="B739" s="956"/>
      <c r="C739" s="1156" t="str">
        <f>IF(Data!BV738="","",Data!BV738)</f>
        <v/>
      </c>
      <c r="D739" s="1156" t="str">
        <f>IF(Data!BW738="","",Data!BW738)</f>
        <v/>
      </c>
      <c r="E739" s="1156" t="str">
        <f>IF(Data!BX738="","",Data!BX738)</f>
        <v/>
      </c>
      <c r="F739" s="1156" t="str">
        <f>IF(Data!BY738="","",Data!BY738)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70"/>
      <c r="N739" s="970"/>
      <c r="O739" s="970"/>
      <c r="P739" s="970"/>
      <c r="Q739" s="1134"/>
      <c r="R739" s="1118"/>
      <c r="S739" s="1119"/>
      <c r="T739" s="1119"/>
      <c r="U739" s="1068">
        <v>739</v>
      </c>
      <c r="V739" s="476"/>
    </row>
    <row r="740" spans="1:22" ht="15.75" hidden="1" customHeight="1">
      <c r="A740" s="1207" t="s">
        <v>293</v>
      </c>
      <c r="B740" s="956"/>
      <c r="C740" s="1156" t="str">
        <f>IF(Data!BV739="","",Data!BV739)</f>
        <v/>
      </c>
      <c r="D740" s="1156" t="str">
        <f>IF(Data!BW739="","",Data!BW739)</f>
        <v/>
      </c>
      <c r="E740" s="1156" t="str">
        <f>IF(Data!BX739="","",Data!BX739)</f>
        <v/>
      </c>
      <c r="F740" s="1156" t="str">
        <f>IF(Data!BY739="","",Data!BY739)</f>
        <v/>
      </c>
      <c r="G740" s="1105"/>
      <c r="H740" s="1201" t="str">
        <f t="shared" ref="H740:K741" si="37">IF(C740&gt;0,C740,"")</f>
        <v/>
      </c>
      <c r="I740" s="1201" t="str">
        <f t="shared" si="37"/>
        <v/>
      </c>
      <c r="J740" s="1201" t="str">
        <f t="shared" si="37"/>
        <v/>
      </c>
      <c r="K740" s="1201" t="str">
        <f t="shared" si="37"/>
        <v/>
      </c>
      <c r="L740" s="1105"/>
      <c r="M740" s="970"/>
      <c r="N740" s="970"/>
      <c r="O740" s="970"/>
      <c r="P740" s="970"/>
      <c r="Q740" s="1134"/>
      <c r="R740" s="1118"/>
      <c r="S740" s="1119"/>
      <c r="T740" s="1119"/>
      <c r="U740" s="1068">
        <v>740</v>
      </c>
      <c r="V740" s="476"/>
    </row>
    <row r="741" spans="1:22" ht="15.75" hidden="1" customHeight="1">
      <c r="A741" s="1207" t="s">
        <v>281</v>
      </c>
      <c r="B741" s="956"/>
      <c r="C741" s="1156" t="str">
        <f>IF(Data!BV740="","",Data!BV740)</f>
        <v/>
      </c>
      <c r="D741" s="1156" t="str">
        <f>IF(Data!BW740="","",Data!BW740)</f>
        <v/>
      </c>
      <c r="E741" s="1156" t="str">
        <f>IF(Data!BX740="","",Data!BX740)</f>
        <v/>
      </c>
      <c r="F741" s="1156" t="str">
        <f>IF(Data!BY740="","",Data!BY740)</f>
        <v/>
      </c>
      <c r="G741" s="1105"/>
      <c r="H741" s="1201" t="str">
        <f t="shared" si="37"/>
        <v/>
      </c>
      <c r="I741" s="1201" t="str">
        <f t="shared" si="37"/>
        <v/>
      </c>
      <c r="J741" s="1201" t="str">
        <f t="shared" si="37"/>
        <v/>
      </c>
      <c r="K741" s="1201" t="str">
        <f t="shared" si="37"/>
        <v/>
      </c>
      <c r="L741" s="1105"/>
      <c r="M741" s="970"/>
      <c r="N741" s="970"/>
      <c r="O741" s="970"/>
      <c r="P741" s="970"/>
      <c r="Q741" s="1134"/>
      <c r="R741" s="1118"/>
      <c r="S741" s="1119"/>
      <c r="T741" s="1119"/>
      <c r="U741" s="1068">
        <v>741</v>
      </c>
      <c r="V741" s="476"/>
    </row>
    <row r="742" spans="1:22" ht="15.75" hidden="1" customHeight="1">
      <c r="A742" s="1207" t="s">
        <v>310</v>
      </c>
      <c r="B742" s="956"/>
      <c r="C742" s="1156" t="str">
        <f>IF(Data!BV741="","",Data!BV741)</f>
        <v/>
      </c>
      <c r="D742" s="1156" t="str">
        <f>IF(Data!BW741="","",Data!BW741)</f>
        <v/>
      </c>
      <c r="E742" s="1156" t="str">
        <f>IF(Data!BX741="","",Data!BX741)</f>
        <v/>
      </c>
      <c r="F742" s="1156" t="str">
        <f>IF(Data!BY741="","",Data!BY741)</f>
        <v/>
      </c>
      <c r="G742" s="1105"/>
      <c r="H742" s="970"/>
      <c r="I742" s="970"/>
      <c r="J742" s="970"/>
      <c r="K742" s="970"/>
      <c r="L742" s="1105"/>
      <c r="M742" s="970"/>
      <c r="N742" s="970"/>
      <c r="O742" s="970"/>
      <c r="P742" s="970"/>
      <c r="Q742" s="1134"/>
      <c r="R742" s="1118"/>
      <c r="S742" s="1119"/>
      <c r="T742" s="1119"/>
      <c r="U742" s="1068">
        <v>742</v>
      </c>
      <c r="V742" s="476"/>
    </row>
    <row r="743" spans="1:22" ht="15.75" customHeight="1">
      <c r="A743" s="1102" t="s">
        <v>311</v>
      </c>
      <c r="B743" s="956"/>
      <c r="C743" s="1148">
        <f>IF(Data!BV742="","",Data!BV742)</f>
        <v>0</v>
      </c>
      <c r="D743" s="1148">
        <f>IF(Data!BW742="","",Data!BW742)</f>
        <v>0</v>
      </c>
      <c r="E743" s="1148">
        <f>IF(Data!BX742="","",Data!BX742)</f>
        <v>0</v>
      </c>
      <c r="F743" s="1148">
        <f>IF(Data!BY742="","",Data!BY742)</f>
        <v>0</v>
      </c>
      <c r="G743" s="1108"/>
      <c r="H743" s="979" t="str">
        <f>IF(H740="","",H739*H740*H741*C742)</f>
        <v/>
      </c>
      <c r="I743" s="979" t="str">
        <f>IF(I740="","",I739*I740*I741*D742)</f>
        <v/>
      </c>
      <c r="J743" s="979" t="str">
        <f>IF(J740="","",J739*J740*J741*E742)</f>
        <v/>
      </c>
      <c r="K743" s="979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6"/>
      <c r="T743" s="1036"/>
      <c r="U743" s="1068">
        <v>743</v>
      </c>
      <c r="V743" s="476"/>
    </row>
    <row r="744" spans="1:22" ht="15.75" customHeight="1">
      <c r="A744" s="1206" t="str">
        <f>IF(Data!A743="","",Data!A743)</f>
        <v>Public works -- see Data2</v>
      </c>
      <c r="B744" s="956"/>
      <c r="C744" s="1012" t="str">
        <f>IF(Data!BV743="","",Data!BV743)</f>
        <v/>
      </c>
      <c r="D744" s="1012" t="str">
        <f>IF(Data!BW743="","",Data!BW743)</f>
        <v/>
      </c>
      <c r="E744" s="1012" t="str">
        <f>IF(Data!BX743="","",Data!BX743)</f>
        <v/>
      </c>
      <c r="F744" s="1012" t="str">
        <f>IF(Data!BY743="","",Data!BY743)</f>
        <v/>
      </c>
      <c r="G744" s="1108"/>
      <c r="H744" s="970"/>
      <c r="I744" s="970"/>
      <c r="J744" s="970"/>
      <c r="K744" s="970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8">
        <v>744</v>
      </c>
      <c r="V744" s="476"/>
    </row>
    <row r="745" spans="1:22" ht="15.75" hidden="1" customHeight="1">
      <c r="A745" s="1207" t="s">
        <v>292</v>
      </c>
      <c r="B745" s="956"/>
      <c r="C745" s="1156" t="str">
        <f>IF(Data!BV744="","",Data!BV744)</f>
        <v/>
      </c>
      <c r="D745" s="1156" t="str">
        <f>IF(Data!BW744="","",Data!BW744)</f>
        <v/>
      </c>
      <c r="E745" s="1156" t="str">
        <f>IF(Data!BX744="","",Data!BX744)</f>
        <v/>
      </c>
      <c r="F745" s="1156" t="str">
        <f>IF(Data!BY744="","",Data!BY744)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70"/>
      <c r="N745" s="970"/>
      <c r="O745" s="970"/>
      <c r="P745" s="970"/>
      <c r="Q745" s="1134"/>
      <c r="R745" s="1118"/>
      <c r="S745" s="1119"/>
      <c r="T745" s="1119"/>
      <c r="U745" s="1068">
        <v>745</v>
      </c>
      <c r="V745" s="476"/>
    </row>
    <row r="746" spans="1:22" ht="15.75" hidden="1" customHeight="1">
      <c r="A746" s="1207" t="s">
        <v>293</v>
      </c>
      <c r="B746" s="956"/>
      <c r="C746" s="1156" t="str">
        <f>IF(Data!BV745="","",Data!BV745)</f>
        <v/>
      </c>
      <c r="D746" s="1156" t="str">
        <f>IF(Data!BW745="","",Data!BW745)</f>
        <v/>
      </c>
      <c r="E746" s="1156" t="str">
        <f>IF(Data!BX745="","",Data!BX745)</f>
        <v/>
      </c>
      <c r="F746" s="1156" t="str">
        <f>IF(Data!BY745="","",Data!BY745)</f>
        <v/>
      </c>
      <c r="G746" s="1105"/>
      <c r="H746" s="1201" t="str">
        <f t="shared" ref="H746:K747" si="38">IF(C746&gt;0,C746,"")</f>
        <v/>
      </c>
      <c r="I746" s="1201" t="str">
        <f t="shared" si="38"/>
        <v/>
      </c>
      <c r="J746" s="1201" t="str">
        <f t="shared" si="38"/>
        <v/>
      </c>
      <c r="K746" s="1201" t="str">
        <f t="shared" si="38"/>
        <v/>
      </c>
      <c r="L746" s="1105"/>
      <c r="M746" s="970"/>
      <c r="N746" s="970"/>
      <c r="O746" s="970"/>
      <c r="P746" s="970"/>
      <c r="Q746" s="1134"/>
      <c r="R746" s="1118"/>
      <c r="S746" s="1119"/>
      <c r="T746" s="1119"/>
      <c r="U746" s="1068">
        <v>746</v>
      </c>
      <c r="V746" s="476"/>
    </row>
    <row r="747" spans="1:22" ht="15.75" hidden="1" customHeight="1">
      <c r="A747" s="1207" t="s">
        <v>281</v>
      </c>
      <c r="B747" s="956"/>
      <c r="C747" s="1156" t="str">
        <f>IF(Data!BV746="","",Data!BV746)</f>
        <v/>
      </c>
      <c r="D747" s="1156" t="str">
        <f>IF(Data!BW746="","",Data!BW746)</f>
        <v/>
      </c>
      <c r="E747" s="1156" t="str">
        <f>IF(Data!BX746="","",Data!BX746)</f>
        <v/>
      </c>
      <c r="F747" s="1156" t="str">
        <f>IF(Data!BY746="","",Data!BY746)</f>
        <v/>
      </c>
      <c r="G747" s="1105"/>
      <c r="H747" s="1201" t="str">
        <f t="shared" si="38"/>
        <v/>
      </c>
      <c r="I747" s="1201" t="str">
        <f t="shared" si="38"/>
        <v/>
      </c>
      <c r="J747" s="1201" t="str">
        <f t="shared" si="38"/>
        <v/>
      </c>
      <c r="K747" s="1201" t="str">
        <f t="shared" si="38"/>
        <v/>
      </c>
      <c r="L747" s="1105"/>
      <c r="M747" s="970"/>
      <c r="N747" s="970"/>
      <c r="O747" s="970"/>
      <c r="P747" s="970"/>
      <c r="Q747" s="1134"/>
      <c r="R747" s="1118"/>
      <c r="S747" s="1119"/>
      <c r="T747" s="1119"/>
      <c r="U747" s="1068">
        <v>747</v>
      </c>
      <c r="V747" s="476"/>
    </row>
    <row r="748" spans="1:22" ht="15.75" hidden="1" customHeight="1">
      <c r="A748" s="1207" t="s">
        <v>310</v>
      </c>
      <c r="B748" s="956"/>
      <c r="C748" s="1156" t="str">
        <f>IF(Data!BV747="","",Data!BV747)</f>
        <v/>
      </c>
      <c r="D748" s="1156" t="str">
        <f>IF(Data!BW747="","",Data!BW747)</f>
        <v/>
      </c>
      <c r="E748" s="1156" t="str">
        <f>IF(Data!BX747="","",Data!BX747)</f>
        <v/>
      </c>
      <c r="F748" s="1156" t="str">
        <f>IF(Data!BY747="","",Data!BY747)</f>
        <v/>
      </c>
      <c r="G748" s="1105"/>
      <c r="H748" s="970"/>
      <c r="I748" s="970"/>
      <c r="J748" s="970"/>
      <c r="K748" s="970"/>
      <c r="L748" s="1105"/>
      <c r="M748" s="970"/>
      <c r="N748" s="970"/>
      <c r="O748" s="970"/>
      <c r="P748" s="970"/>
      <c r="Q748" s="1134"/>
      <c r="R748" s="1118"/>
      <c r="S748" s="1119"/>
      <c r="T748" s="1119"/>
      <c r="U748" s="1068">
        <v>748</v>
      </c>
      <c r="V748" s="476"/>
    </row>
    <row r="749" spans="1:22" ht="15.75" customHeight="1">
      <c r="A749" s="1102" t="s">
        <v>311</v>
      </c>
      <c r="B749" s="956"/>
      <c r="C749" s="1148">
        <f>IF(Data!BV748="","",Data!BV748)</f>
        <v>0</v>
      </c>
      <c r="D749" s="1148">
        <f>IF(Data!BW748="","",Data!BW748)</f>
        <v>0</v>
      </c>
      <c r="E749" s="1148">
        <f>IF(Data!BX748="","",Data!BX748)</f>
        <v>0</v>
      </c>
      <c r="F749" s="1148">
        <f>IF(Data!BY748="","",Data!BY748)</f>
        <v>0</v>
      </c>
      <c r="G749" s="1108"/>
      <c r="H749" s="979" t="str">
        <f>IF(H746="","",H745*H746*H747*C748)</f>
        <v/>
      </c>
      <c r="I749" s="979" t="str">
        <f>IF(I746="","",I745*I746*I747*D748)</f>
        <v/>
      </c>
      <c r="J749" s="979" t="str">
        <f>IF(J746="","",J745*J746*J747*E748)</f>
        <v/>
      </c>
      <c r="K749" s="979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6"/>
      <c r="T749" s="1036"/>
      <c r="U749" s="1068">
        <v>749</v>
      </c>
      <c r="V749" s="476"/>
    </row>
    <row r="750" spans="1:22" ht="15.75" customHeight="1">
      <c r="A750" s="1408" t="str">
        <f>IF(Data!A749="","",Data!A749)</f>
        <v>Self-employment -- see Data2</v>
      </c>
      <c r="B750" s="956"/>
      <c r="C750" s="1012" t="str">
        <f>IF(Data!BV749="","",Data!BV749)</f>
        <v/>
      </c>
      <c r="D750" s="1012" t="str">
        <f>IF(Data!BW749="","",Data!BW749)</f>
        <v/>
      </c>
      <c r="E750" s="1012" t="str">
        <f>IF(Data!BX749="","",Data!BX749)</f>
        <v/>
      </c>
      <c r="F750" s="1012" t="str">
        <f>IF(Data!BY749="","",Data!BY749)</f>
        <v/>
      </c>
      <c r="G750" s="1108"/>
      <c r="H750" s="970"/>
      <c r="I750" s="970"/>
      <c r="J750" s="970"/>
      <c r="K750" s="970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8">
        <v>750</v>
      </c>
      <c r="V750" s="476"/>
    </row>
    <row r="751" spans="1:22" ht="15.75" hidden="1" customHeight="1">
      <c r="A751" s="1207" t="s">
        <v>292</v>
      </c>
      <c r="B751" s="956"/>
      <c r="C751" s="1156" t="str">
        <f>IF(Data!BV750="","",Data!BV750)</f>
        <v/>
      </c>
      <c r="D751" s="1156" t="str">
        <f>IF(Data!BW750="","",Data!BW750)</f>
        <v/>
      </c>
      <c r="E751" s="1156" t="str">
        <f>IF(Data!BX750="","",Data!BX750)</f>
        <v/>
      </c>
      <c r="F751" s="1156" t="str">
        <f>IF(Data!BY750="","",Data!BY750)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70"/>
      <c r="N751" s="970"/>
      <c r="O751" s="970"/>
      <c r="P751" s="970"/>
      <c r="Q751" s="1134"/>
      <c r="R751" s="1118"/>
      <c r="S751" s="1119"/>
      <c r="T751" s="1119"/>
      <c r="U751" s="1068">
        <v>751</v>
      </c>
      <c r="V751" s="476"/>
    </row>
    <row r="752" spans="1:22" ht="15.75" hidden="1" customHeight="1">
      <c r="A752" s="1207" t="s">
        <v>293</v>
      </c>
      <c r="B752" s="956"/>
      <c r="C752" s="1156" t="str">
        <f>IF(Data!BV751="","",Data!BV751)</f>
        <v/>
      </c>
      <c r="D752" s="1156" t="str">
        <f>IF(Data!BW751="","",Data!BW751)</f>
        <v/>
      </c>
      <c r="E752" s="1156" t="str">
        <f>IF(Data!BX751="","",Data!BX751)</f>
        <v/>
      </c>
      <c r="F752" s="1156" t="str">
        <f>IF(Data!BY751="","",Data!BY751)</f>
        <v/>
      </c>
      <c r="G752" s="1105"/>
      <c r="H752" s="1201" t="str">
        <f t="shared" ref="H752:K753" si="39">IF(C752&gt;0,C752,"")</f>
        <v/>
      </c>
      <c r="I752" s="1201" t="str">
        <f t="shared" si="39"/>
        <v/>
      </c>
      <c r="J752" s="1201" t="str">
        <f t="shared" si="39"/>
        <v/>
      </c>
      <c r="K752" s="1201" t="str">
        <f t="shared" si="39"/>
        <v/>
      </c>
      <c r="L752" s="1105"/>
      <c r="M752" s="970"/>
      <c r="N752" s="970"/>
      <c r="O752" s="970"/>
      <c r="P752" s="970"/>
      <c r="Q752" s="1134"/>
      <c r="R752" s="1118"/>
      <c r="S752" s="1119"/>
      <c r="T752" s="1119"/>
      <c r="U752" s="1068">
        <v>752</v>
      </c>
      <c r="V752" s="476"/>
    </row>
    <row r="753" spans="1:22" ht="15.75" hidden="1" customHeight="1">
      <c r="A753" s="1207" t="s">
        <v>281</v>
      </c>
      <c r="B753" s="956"/>
      <c r="C753" s="1156" t="str">
        <f>IF(Data!BV752="","",Data!BV752)</f>
        <v/>
      </c>
      <c r="D753" s="1156" t="str">
        <f>IF(Data!BW752="","",Data!BW752)</f>
        <v/>
      </c>
      <c r="E753" s="1156" t="str">
        <f>IF(Data!BX752="","",Data!BX752)</f>
        <v/>
      </c>
      <c r="F753" s="1156" t="str">
        <f>IF(Data!BY752="","",Data!BY752)</f>
        <v/>
      </c>
      <c r="G753" s="1105"/>
      <c r="H753" s="1201" t="str">
        <f t="shared" si="39"/>
        <v/>
      </c>
      <c r="I753" s="1201" t="str">
        <f t="shared" si="39"/>
        <v/>
      </c>
      <c r="J753" s="1201" t="str">
        <f t="shared" si="39"/>
        <v/>
      </c>
      <c r="K753" s="1201" t="str">
        <f t="shared" si="39"/>
        <v/>
      </c>
      <c r="L753" s="1105"/>
      <c r="M753" s="970"/>
      <c r="N753" s="970"/>
      <c r="O753" s="970"/>
      <c r="P753" s="970"/>
      <c r="Q753" s="1134"/>
      <c r="R753" s="1118"/>
      <c r="S753" s="1119"/>
      <c r="T753" s="1119"/>
      <c r="U753" s="1068">
        <v>753</v>
      </c>
      <c r="V753" s="476"/>
    </row>
    <row r="754" spans="1:22" ht="15.75" hidden="1" customHeight="1">
      <c r="A754" s="1207" t="s">
        <v>310</v>
      </c>
      <c r="B754" s="956"/>
      <c r="C754" s="1156" t="str">
        <f>IF(Data!BV753="","",Data!BV753)</f>
        <v/>
      </c>
      <c r="D754" s="1156" t="str">
        <f>IF(Data!BW753="","",Data!BW753)</f>
        <v/>
      </c>
      <c r="E754" s="1156" t="str">
        <f>IF(Data!BX753="","",Data!BX753)</f>
        <v/>
      </c>
      <c r="F754" s="1156" t="str">
        <f>IF(Data!BY753="","",Data!BY753)</f>
        <v/>
      </c>
      <c r="G754" s="1105"/>
      <c r="H754" s="970"/>
      <c r="I754" s="970"/>
      <c r="J754" s="970"/>
      <c r="K754" s="970"/>
      <c r="L754" s="1105"/>
      <c r="M754" s="970"/>
      <c r="N754" s="970"/>
      <c r="O754" s="970"/>
      <c r="P754" s="970"/>
      <c r="Q754" s="1134"/>
      <c r="R754" s="1118"/>
      <c r="S754" s="1119"/>
      <c r="T754" s="1119"/>
      <c r="U754" s="1068">
        <v>754</v>
      </c>
      <c r="V754" s="476"/>
    </row>
    <row r="755" spans="1:22" ht="15.75" customHeight="1">
      <c r="A755" s="1102" t="s">
        <v>311</v>
      </c>
      <c r="B755" s="956"/>
      <c r="C755" s="1148">
        <f>IF(Data!BV754="","",Data!BV754)</f>
        <v>950</v>
      </c>
      <c r="D755" s="1148">
        <f>IF(Data!BW754="","",Data!BW754)</f>
        <v>1830</v>
      </c>
      <c r="E755" s="1148">
        <f>IF(Data!BX754="","",Data!BX754)</f>
        <v>0</v>
      </c>
      <c r="F755" s="1148">
        <f>IF(Data!BY754="","",Data!BY754)</f>
        <v>0</v>
      </c>
      <c r="G755" s="1108"/>
      <c r="H755" s="1201">
        <f>IF(C755="","",C755*'Exp factors'!C$36)</f>
        <v>1140</v>
      </c>
      <c r="I755" s="1201">
        <f>IF(D755="","",D755*'Exp factors'!D$36)</f>
        <v>2196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190</v>
      </c>
      <c r="N755" s="1125">
        <f>IF(I755="","",SUM(I755)-SUM(D755))</f>
        <v>366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6"/>
      <c r="T755" s="1036"/>
      <c r="U755" s="1068">
        <v>755</v>
      </c>
      <c r="V755" s="476"/>
    </row>
    <row r="756" spans="1:22" ht="15.75" customHeight="1">
      <c r="A756" s="1408" t="str">
        <f>IF(Data!A755="","",Data!A755)</f>
        <v>Small business -- see Data2</v>
      </c>
      <c r="B756" s="956"/>
      <c r="C756" s="1012" t="str">
        <f>IF(Data!BV755="","",Data!BV755)</f>
        <v/>
      </c>
      <c r="D756" s="1012" t="str">
        <f>IF(Data!BW755="","",Data!BW755)</f>
        <v/>
      </c>
      <c r="E756" s="1012" t="str">
        <f>IF(Data!BX755="","",Data!BX755)</f>
        <v/>
      </c>
      <c r="F756" s="1012" t="str">
        <f>IF(Data!BY755="","",Data!BY755)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70"/>
      <c r="N756" s="970"/>
      <c r="O756" s="970"/>
      <c r="P756" s="970"/>
      <c r="Q756" s="1134"/>
      <c r="R756" s="1118"/>
      <c r="S756" s="1119"/>
      <c r="T756" s="1119"/>
      <c r="U756" s="1068">
        <v>756</v>
      </c>
      <c r="V756" s="476"/>
    </row>
    <row r="757" spans="1:22" ht="15.75" hidden="1" customHeight="1">
      <c r="A757" s="1207" t="s">
        <v>293</v>
      </c>
      <c r="B757" s="1208"/>
      <c r="C757" s="1156" t="str">
        <f>IF(Data!BV756="","",Data!BV756)</f>
        <v/>
      </c>
      <c r="D757" s="1156" t="str">
        <f>IF(Data!BW756="","",Data!BW756)</f>
        <v/>
      </c>
      <c r="E757" s="1156" t="str">
        <f>IF(Data!BX756="","",Data!BX756)</f>
        <v/>
      </c>
      <c r="F757" s="1156" t="str">
        <f>IF(Data!BY756="","",Data!BY756)</f>
        <v/>
      </c>
      <c r="G757" s="1105"/>
      <c r="H757" s="1201" t="str">
        <f t="shared" ref="H757:K759" si="40">IF(C757&gt;0,C757,"")</f>
        <v/>
      </c>
      <c r="I757" s="1201" t="str">
        <f t="shared" si="40"/>
        <v/>
      </c>
      <c r="J757" s="1201" t="str">
        <f t="shared" si="40"/>
        <v/>
      </c>
      <c r="K757" s="1201" t="str">
        <f t="shared" si="40"/>
        <v/>
      </c>
      <c r="L757" s="1105"/>
      <c r="M757" s="970"/>
      <c r="N757" s="970"/>
      <c r="O757" s="970"/>
      <c r="P757" s="970"/>
      <c r="Q757" s="1134"/>
      <c r="R757" s="1118"/>
      <c r="S757" s="1119"/>
      <c r="T757" s="1119"/>
      <c r="U757" s="1068">
        <v>757</v>
      </c>
      <c r="V757" s="476"/>
    </row>
    <row r="758" spans="1:22" ht="15.75" hidden="1" customHeight="1">
      <c r="A758" s="1207" t="s">
        <v>281</v>
      </c>
      <c r="B758" s="1208"/>
      <c r="C758" s="1156" t="str">
        <f>IF(Data!BV757="","",Data!BV757)</f>
        <v/>
      </c>
      <c r="D758" s="1156" t="str">
        <f>IF(Data!BW757="","",Data!BW757)</f>
        <v/>
      </c>
      <c r="E758" s="1156" t="str">
        <f>IF(Data!BX757="","",Data!BX757)</f>
        <v/>
      </c>
      <c r="F758" s="1156" t="str">
        <f>IF(Data!BY757="","",Data!BY757)</f>
        <v/>
      </c>
      <c r="G758" s="1105"/>
      <c r="H758" s="1201" t="str">
        <f t="shared" si="40"/>
        <v/>
      </c>
      <c r="I758" s="1201" t="str">
        <f t="shared" si="40"/>
        <v/>
      </c>
      <c r="J758" s="1201" t="str">
        <f t="shared" si="40"/>
        <v/>
      </c>
      <c r="K758" s="1201" t="str">
        <f t="shared" si="40"/>
        <v/>
      </c>
      <c r="L758" s="1105"/>
      <c r="M758" s="970"/>
      <c r="N758" s="970"/>
      <c r="O758" s="970"/>
      <c r="P758" s="970"/>
      <c r="Q758" s="1134"/>
      <c r="R758" s="1118"/>
      <c r="S758" s="1119"/>
      <c r="T758" s="1119"/>
      <c r="U758" s="1068">
        <v>758</v>
      </c>
      <c r="V758" s="476"/>
    </row>
    <row r="759" spans="1:22" ht="15.75" hidden="1" customHeight="1">
      <c r="A759" s="1207" t="s">
        <v>324</v>
      </c>
      <c r="B759" s="1208"/>
      <c r="C759" s="1156" t="str">
        <f>IF(Data!BV758="","",Data!BV758)</f>
        <v/>
      </c>
      <c r="D759" s="1156" t="str">
        <f>IF(Data!BW758="","",Data!BW758)</f>
        <v/>
      </c>
      <c r="E759" s="1156" t="str">
        <f>IF(Data!BX758="","",Data!BX758)</f>
        <v/>
      </c>
      <c r="F759" s="1156" t="str">
        <f>IF(Data!BY758="","",Data!BY758)</f>
        <v/>
      </c>
      <c r="G759" s="1105"/>
      <c r="H759" s="1201" t="str">
        <f t="shared" si="40"/>
        <v/>
      </c>
      <c r="I759" s="1201" t="str">
        <f t="shared" si="40"/>
        <v/>
      </c>
      <c r="J759" s="1201" t="str">
        <f t="shared" si="40"/>
        <v/>
      </c>
      <c r="K759" s="1201" t="str">
        <f t="shared" si="40"/>
        <v/>
      </c>
      <c r="L759" s="1105"/>
      <c r="M759" s="970"/>
      <c r="N759" s="970"/>
      <c r="O759" s="970"/>
      <c r="P759" s="970"/>
      <c r="Q759" s="1134"/>
      <c r="R759" s="1118"/>
      <c r="S759" s="1119"/>
      <c r="T759" s="1119"/>
      <c r="U759" s="1068">
        <v>759</v>
      </c>
      <c r="V759" s="476"/>
    </row>
    <row r="760" spans="1:22" ht="15.75" customHeight="1">
      <c r="A760" s="1172" t="s">
        <v>311</v>
      </c>
      <c r="B760" s="1208"/>
      <c r="C760" s="1148">
        <f>IF(Data!BV759="","",Data!BV759)</f>
        <v>860</v>
      </c>
      <c r="D760" s="1148">
        <f>IF(Data!BW759="","",Data!BW759)</f>
        <v>2440</v>
      </c>
      <c r="E760" s="1148">
        <f>IF(Data!BX759="","",Data!BX759)</f>
        <v>5400</v>
      </c>
      <c r="F760" s="1148">
        <f>IF(Data!BY759="","",Data!BY759)</f>
        <v>29200</v>
      </c>
      <c r="G760" s="1106"/>
      <c r="H760" s="979" t="str">
        <f>IF(H757="","",H756*H757*H758*H759)</f>
        <v/>
      </c>
      <c r="I760" s="979" t="str">
        <f>IF(I757="","",I756*I757*I758*I759)</f>
        <v/>
      </c>
      <c r="J760" s="979" t="str">
        <f>IF(J757="","",J756*J757*J758*J759)</f>
        <v/>
      </c>
      <c r="K760" s="979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6"/>
      <c r="T760" s="1036"/>
      <c r="U760" s="1068">
        <v>760</v>
      </c>
      <c r="V760" s="476"/>
    </row>
    <row r="761" spans="1:22" ht="15.75" customHeight="1">
      <c r="A761" s="1410" t="str">
        <f>IF(Data!A760="","",Data!A760)</f>
        <v>Gifts/social support: type</v>
      </c>
      <c r="B761" s="1208"/>
      <c r="C761" s="1012" t="str">
        <f>IF(Data!BV760="","",Data!BV760)</f>
        <v/>
      </c>
      <c r="D761" s="1012" t="str">
        <f>IF(Data!BW760="","",Data!BW760)</f>
        <v/>
      </c>
      <c r="E761" s="1012" t="str">
        <f>IF(Data!BX760="","",Data!BX760)</f>
        <v/>
      </c>
      <c r="F761" s="1012" t="str">
        <f>IF(Data!BY760="","",Data!BY760)</f>
        <v/>
      </c>
      <c r="G761" s="1108"/>
      <c r="H761" s="970"/>
      <c r="I761" s="970"/>
      <c r="J761" s="970"/>
      <c r="K761" s="970"/>
      <c r="L761" s="1108"/>
      <c r="M761" s="970"/>
      <c r="N761" s="970"/>
      <c r="O761" s="970"/>
      <c r="P761" s="970"/>
      <c r="Q761" s="1134"/>
      <c r="R761" s="865"/>
      <c r="S761" s="865"/>
      <c r="T761" s="865"/>
      <c r="U761" s="1068">
        <v>761</v>
      </c>
      <c r="V761" s="476"/>
    </row>
    <row r="762" spans="1:22" ht="15.75" customHeight="1">
      <c r="A762" s="1126" t="s">
        <v>293</v>
      </c>
      <c r="B762" s="1208"/>
      <c r="C762" s="1012" t="str">
        <f>IF(Data!BV761="","",Data!BV761)</f>
        <v/>
      </c>
      <c r="D762" s="1012" t="str">
        <f>IF(Data!BW761="","",Data!BW761)</f>
        <v/>
      </c>
      <c r="E762" s="1012" t="str">
        <f>IF(Data!BX761="","",Data!BX761)</f>
        <v/>
      </c>
      <c r="F762" s="1012" t="str">
        <f>IF(Data!BY761="","",Data!BY761)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70"/>
      <c r="N762" s="970"/>
      <c r="O762" s="970"/>
      <c r="P762" s="970"/>
      <c r="Q762" s="1134"/>
      <c r="R762" s="1118"/>
      <c r="S762" s="1119"/>
      <c r="T762" s="1119"/>
      <c r="U762" s="1068">
        <v>762</v>
      </c>
      <c r="V762" s="476"/>
    </row>
    <row r="763" spans="1:22" ht="15.75" customHeight="1">
      <c r="A763" s="1126" t="s">
        <v>281</v>
      </c>
      <c r="B763" s="1208"/>
      <c r="C763" s="1012" t="str">
        <f>IF(Data!BV762="","",Data!BV762)</f>
        <v/>
      </c>
      <c r="D763" s="1012" t="str">
        <f>IF(Data!BW762="","",Data!BW762)</f>
        <v/>
      </c>
      <c r="E763" s="1012" t="str">
        <f>IF(Data!BX762="","",Data!BX762)</f>
        <v/>
      </c>
      <c r="F763" s="1012" t="str">
        <f>IF(Data!BY762="","",Data!BY762)</f>
        <v/>
      </c>
      <c r="G763" s="1108"/>
      <c r="H763" s="1201" t="str">
        <f t="shared" ref="H763:K764" si="41">IF(C763&gt;0,C763,"")</f>
        <v/>
      </c>
      <c r="I763" s="1201" t="str">
        <f t="shared" si="41"/>
        <v/>
      </c>
      <c r="J763" s="1201" t="str">
        <f t="shared" si="41"/>
        <v/>
      </c>
      <c r="K763" s="1201" t="str">
        <f t="shared" si="41"/>
        <v/>
      </c>
      <c r="L763" s="1108"/>
      <c r="M763" s="970"/>
      <c r="N763" s="970"/>
      <c r="O763" s="970"/>
      <c r="P763" s="970"/>
      <c r="Q763" s="1134"/>
      <c r="R763" s="1118"/>
      <c r="S763" s="1119"/>
      <c r="T763" s="1119"/>
      <c r="U763" s="1068">
        <v>763</v>
      </c>
      <c r="V763" s="476"/>
    </row>
    <row r="764" spans="1:22" ht="15.75" customHeight="1">
      <c r="A764" s="1126" t="s">
        <v>310</v>
      </c>
      <c r="B764" s="1208"/>
      <c r="C764" s="1012" t="str">
        <f>IF(Data!BV763="","",Data!BV763)</f>
        <v/>
      </c>
      <c r="D764" s="1012" t="str">
        <f>IF(Data!BW763="","",Data!BW763)</f>
        <v/>
      </c>
      <c r="E764" s="1012" t="str">
        <f>IF(Data!BX763="","",Data!BX763)</f>
        <v/>
      </c>
      <c r="F764" s="1012" t="str">
        <f>IF(Data!BY763="","",Data!BY763)</f>
        <v/>
      </c>
      <c r="G764" s="1108"/>
      <c r="H764" s="1201" t="str">
        <f t="shared" si="41"/>
        <v/>
      </c>
      <c r="I764" s="1201" t="str">
        <f t="shared" si="41"/>
        <v/>
      </c>
      <c r="J764" s="1201" t="str">
        <f t="shared" si="41"/>
        <v/>
      </c>
      <c r="K764" s="1201" t="str">
        <f t="shared" si="41"/>
        <v/>
      </c>
      <c r="L764" s="1108"/>
      <c r="M764" s="970"/>
      <c r="N764" s="970"/>
      <c r="O764" s="970"/>
      <c r="P764" s="970"/>
      <c r="Q764" s="1134"/>
      <c r="R764" s="1118"/>
      <c r="S764" s="1119"/>
      <c r="T764" s="1119"/>
      <c r="U764" s="1068">
        <v>764</v>
      </c>
      <c r="V764" s="476"/>
    </row>
    <row r="765" spans="1:22" ht="15.75" customHeight="1">
      <c r="A765" s="1102" t="s">
        <v>311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6"/>
      <c r="T765" s="1036"/>
      <c r="U765" s="1068">
        <v>765</v>
      </c>
      <c r="V765" s="476"/>
    </row>
    <row r="766" spans="1:22" ht="15.75" customHeight="1">
      <c r="A766" s="1206" t="str">
        <f>IF(Data!A765="","",Data!A765)</f>
        <v>Other income: e.g. Credit (cotton loans)</v>
      </c>
      <c r="B766" s="1208"/>
      <c r="C766" s="1012" t="str">
        <f>IF(Data!BV765="","",Data!BV765)</f>
        <v/>
      </c>
      <c r="D766" s="1012" t="str">
        <f>IF(Data!BW765="","",Data!BW765)</f>
        <v/>
      </c>
      <c r="E766" s="1012" t="str">
        <f>IF(Data!BX765="","",Data!BX765)</f>
        <v/>
      </c>
      <c r="F766" s="1012" t="str">
        <f>IF(Data!BY765="","",Data!BY765)</f>
        <v/>
      </c>
      <c r="G766" s="1108"/>
      <c r="H766" s="970"/>
      <c r="I766" s="970"/>
      <c r="J766" s="970"/>
      <c r="K766" s="970"/>
      <c r="L766" s="1108"/>
      <c r="M766" s="970"/>
      <c r="N766" s="970"/>
      <c r="O766" s="970"/>
      <c r="P766" s="970"/>
      <c r="Q766" s="1134"/>
      <c r="R766" s="865"/>
      <c r="S766" s="865"/>
      <c r="T766" s="865"/>
      <c r="U766" s="1068">
        <v>766</v>
      </c>
      <c r="V766" s="476"/>
    </row>
    <row r="767" spans="1:22" ht="15.75" customHeight="1">
      <c r="A767" s="1207" t="s">
        <v>293</v>
      </c>
      <c r="B767" s="1208"/>
      <c r="C767" s="1012" t="str">
        <f>IF(Data!BV766="","",Data!BV766)</f>
        <v/>
      </c>
      <c r="D767" s="1012" t="str">
        <f>IF(Data!BW766="","",Data!BW766)</f>
        <v/>
      </c>
      <c r="E767" s="1012" t="str">
        <f>IF(Data!BX766="","",Data!BX766)</f>
        <v/>
      </c>
      <c r="F767" s="1012" t="str">
        <f>IF(Data!BY766="","",Data!BY766)</f>
        <v/>
      </c>
      <c r="G767" s="1108"/>
      <c r="H767" s="299"/>
      <c r="I767" s="299"/>
      <c r="J767" s="299"/>
      <c r="K767" s="299"/>
      <c r="L767" s="1108"/>
      <c r="M767" s="970"/>
      <c r="N767" s="970"/>
      <c r="O767" s="970"/>
      <c r="P767" s="970"/>
      <c r="Q767" s="1134"/>
      <c r="R767" s="1118"/>
      <c r="S767" s="1119"/>
      <c r="T767" s="1119"/>
      <c r="U767" s="1068">
        <v>767</v>
      </c>
      <c r="V767" s="476"/>
    </row>
    <row r="768" spans="1:22" ht="15.75" customHeight="1">
      <c r="A768" s="1207" t="s">
        <v>281</v>
      </c>
      <c r="B768" s="1208"/>
      <c r="C768" s="1012" t="str">
        <f>IF(Data!BV767="","",Data!BV767)</f>
        <v/>
      </c>
      <c r="D768" s="1012" t="str">
        <f>IF(Data!BW767="","",Data!BW767)</f>
        <v/>
      </c>
      <c r="E768" s="1012" t="str">
        <f>IF(Data!BX767="","",Data!BX767)</f>
        <v/>
      </c>
      <c r="F768" s="1012" t="str">
        <f>IF(Data!BY767="","",Data!BY767)</f>
        <v/>
      </c>
      <c r="G768" s="1108"/>
      <c r="H768" s="299"/>
      <c r="I768" s="299"/>
      <c r="J768" s="299"/>
      <c r="K768" s="299"/>
      <c r="L768" s="1108"/>
      <c r="M768" s="970"/>
      <c r="N768" s="970"/>
      <c r="O768" s="970"/>
      <c r="P768" s="970"/>
      <c r="Q768" s="1134"/>
      <c r="R768" s="1118"/>
      <c r="S768" s="1119"/>
      <c r="T768" s="1119"/>
      <c r="U768" s="1068">
        <v>768</v>
      </c>
      <c r="V768" s="476"/>
    </row>
    <row r="769" spans="1:22" ht="15.75" customHeight="1">
      <c r="A769" s="1207" t="s">
        <v>310</v>
      </c>
      <c r="B769" s="1208"/>
      <c r="C769" s="1012" t="str">
        <f>IF(Data!BV768="","",Data!BV768)</f>
        <v/>
      </c>
      <c r="D769" s="1012" t="str">
        <f>IF(Data!BW768="","",Data!BW768)</f>
        <v/>
      </c>
      <c r="E769" s="1012" t="str">
        <f>IF(Data!BX768="","",Data!BX768)</f>
        <v/>
      </c>
      <c r="F769" s="1012" t="str">
        <f>IF(Data!BY768="","",Data!BY768)</f>
        <v/>
      </c>
      <c r="G769" s="1108"/>
      <c r="H769" s="299"/>
      <c r="I769" s="299"/>
      <c r="J769" s="299"/>
      <c r="K769" s="299"/>
      <c r="L769" s="1108"/>
      <c r="M769" s="970"/>
      <c r="N769" s="970"/>
      <c r="O769" s="970"/>
      <c r="P769" s="970"/>
      <c r="Q769" s="1134"/>
      <c r="R769" s="1118"/>
      <c r="S769" s="1119"/>
      <c r="T769" s="1119"/>
      <c r="U769" s="1068">
        <v>769</v>
      </c>
      <c r="V769" s="476"/>
    </row>
    <row r="770" spans="1:22" ht="15.75" customHeight="1">
      <c r="A770" s="1102" t="s">
        <v>311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6"/>
      <c r="T770" s="1036"/>
      <c r="U770" s="1068">
        <v>770</v>
      </c>
      <c r="V770" s="476"/>
    </row>
    <row r="771" spans="1:22" ht="15.75" customHeight="1">
      <c r="A771" s="1192" t="s">
        <v>327</v>
      </c>
      <c r="B771" s="1208"/>
      <c r="C771" s="772"/>
      <c r="D771" s="772"/>
      <c r="E771" s="772"/>
      <c r="F771" s="1012"/>
      <c r="G771" s="1108"/>
      <c r="H771" s="970"/>
      <c r="I771" s="970"/>
      <c r="J771" s="970"/>
      <c r="K771" s="970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8">
        <v>771</v>
      </c>
      <c r="V771" s="476"/>
    </row>
    <row r="772" spans="1:22" ht="15.75" customHeight="1">
      <c r="A772" s="914" t="str">
        <f>IF(Data!A771="","",Data!A771)</f>
        <v>Tea</v>
      </c>
      <c r="B772" s="1208"/>
      <c r="C772" s="1128" t="str">
        <f>IF(Data!BV771="","",Data!BV771)</f>
        <v/>
      </c>
      <c r="D772" s="1128" t="str">
        <f>IF(Data!BW771="","",Data!BW771)</f>
        <v/>
      </c>
      <c r="E772" s="1128">
        <f>IF(Data!BX771="","",Data!BX771)</f>
        <v>90</v>
      </c>
      <c r="F772" s="1128">
        <f>IF(Data!BY771="","",Data!BY771)</f>
        <v>200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3"/>
      <c r="M772" s="1434">
        <f t="shared" ref="M772:P776" si="42">IF(H772="","",SUM(H772)-SUM(C772))</f>
        <v>0</v>
      </c>
      <c r="N772" s="1434">
        <f t="shared" si="42"/>
        <v>0</v>
      </c>
      <c r="O772" s="1434">
        <f t="shared" si="42"/>
        <v>-90</v>
      </c>
      <c r="P772" s="1434">
        <f t="shared" si="42"/>
        <v>-200</v>
      </c>
      <c r="Q772" s="1134" t="str">
        <f>'Exp factors'!I71</f>
        <v>mns</v>
      </c>
      <c r="R772" s="1118"/>
      <c r="S772" s="1119"/>
      <c r="T772" s="1119"/>
      <c r="U772" s="1068">
        <v>772</v>
      </c>
      <c r="V772" s="476"/>
    </row>
    <row r="773" spans="1:22" ht="15.75" customHeight="1">
      <c r="A773" s="914" t="str">
        <f>IF(Data!A772="","",Data!A772)</f>
        <v>Salt</v>
      </c>
      <c r="B773" s="1208"/>
      <c r="C773" s="1128">
        <f>IF(Data!BV772="","",Data!BV772)</f>
        <v>25</v>
      </c>
      <c r="D773" s="1128">
        <f>IF(Data!BW772="","",Data!BW772)</f>
        <v>52</v>
      </c>
      <c r="E773" s="1128">
        <f>IF(Data!BX772="","",Data!BX772)</f>
        <v>60</v>
      </c>
      <c r="F773" s="1128">
        <f>IF(Data!BY772="","",Data!BY772)</f>
        <v>60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3"/>
      <c r="M773" s="1434">
        <f t="shared" si="42"/>
        <v>-25</v>
      </c>
      <c r="N773" s="1434">
        <f t="shared" si="42"/>
        <v>-52</v>
      </c>
      <c r="O773" s="1434">
        <f t="shared" si="42"/>
        <v>-60</v>
      </c>
      <c r="P773" s="1434">
        <f t="shared" si="42"/>
        <v>-60</v>
      </c>
      <c r="Q773" s="1134" t="str">
        <f>'Exp factors'!I72</f>
        <v>mns</v>
      </c>
      <c r="R773" s="1118"/>
      <c r="S773" s="1119"/>
      <c r="T773" s="1119"/>
      <c r="U773" s="1068">
        <v>773</v>
      </c>
      <c r="V773" s="476"/>
    </row>
    <row r="774" spans="1:22" ht="15.75" customHeight="1">
      <c r="A774" s="914" t="str">
        <f>IF(Data!A773="","",Data!A773)</f>
        <v>Soap</v>
      </c>
      <c r="B774" s="1208"/>
      <c r="C774" s="1128">
        <f>IF(Data!BV773="","",Data!BV773)</f>
        <v>222</v>
      </c>
      <c r="D774" s="1128">
        <f>IF(Data!BW773="","",Data!BW773)</f>
        <v>366</v>
      </c>
      <c r="E774" s="1128">
        <f>IF(Data!BX773="","",Data!BX773)</f>
        <v>600</v>
      </c>
      <c r="F774" s="1128">
        <f>IF(Data!BY773="","",Data!BY773)</f>
        <v>800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3"/>
      <c r="M774" s="1434">
        <f t="shared" si="42"/>
        <v>-222</v>
      </c>
      <c r="N774" s="1434">
        <f t="shared" si="42"/>
        <v>-366</v>
      </c>
      <c r="O774" s="1434">
        <f t="shared" si="42"/>
        <v>-600</v>
      </c>
      <c r="P774" s="1434">
        <f t="shared" si="42"/>
        <v>-800</v>
      </c>
      <c r="Q774" s="1134" t="str">
        <f>'Exp factors'!I73</f>
        <v>mns</v>
      </c>
      <c r="R774" s="1118"/>
      <c r="S774" s="1119"/>
      <c r="T774" s="1119"/>
      <c r="U774" s="1068">
        <v>774</v>
      </c>
      <c r="V774" s="476"/>
    </row>
    <row r="775" spans="1:22" ht="15.75" customHeight="1">
      <c r="A775" s="914" t="str">
        <f>IF(Data!A774="","",Data!A774)</f>
        <v>Kerosene/electricity</v>
      </c>
      <c r="B775" s="1208"/>
      <c r="C775" s="1128">
        <f>IF(Data!BV774="","",Data!BV774)</f>
        <v>20</v>
      </c>
      <c r="D775" s="1128">
        <f>IF(Data!BW774="","",Data!BW774)</f>
        <v>50</v>
      </c>
      <c r="E775" s="1128">
        <f>IF(Data!BX774="","",Data!BX774)</f>
        <v>150</v>
      </c>
      <c r="F775" s="1128">
        <f>IF(Data!BY774="","",Data!BY774)</f>
        <v>200</v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3"/>
      <c r="M775" s="1434">
        <f t="shared" si="42"/>
        <v>-20</v>
      </c>
      <c r="N775" s="1434">
        <f t="shared" si="42"/>
        <v>-50</v>
      </c>
      <c r="O775" s="1434">
        <f t="shared" si="42"/>
        <v>-150</v>
      </c>
      <c r="P775" s="1434">
        <f t="shared" si="42"/>
        <v>-200</v>
      </c>
      <c r="Q775" s="1134" t="str">
        <f>'Exp factors'!I74</f>
        <v>des</v>
      </c>
      <c r="R775" s="1118"/>
      <c r="S775" s="1119"/>
      <c r="T775" s="1119"/>
      <c r="U775" s="1068">
        <v>775</v>
      </c>
      <c r="V775" s="476"/>
    </row>
    <row r="776" spans="1:22" ht="15.75" customHeight="1">
      <c r="A776" s="914" t="str">
        <f>IF(Data!A775="","",Data!A775)</f>
        <v>Grinding</v>
      </c>
      <c r="B776" s="1208"/>
      <c r="C776" s="1012">
        <f>IF(Data!BV775="","",Data!BV775)</f>
        <v>150</v>
      </c>
      <c r="D776" s="1012">
        <f>IF(Data!BW775="","",Data!BW775)</f>
        <v>184</v>
      </c>
      <c r="E776" s="1012">
        <f>IF(Data!BX775="","",Data!BX775)</f>
        <v>250</v>
      </c>
      <c r="F776" s="1012">
        <f>IF(Data!BY775="","",Data!BY775)</f>
        <v>450</v>
      </c>
      <c r="G776" s="1108"/>
      <c r="H776" s="1195">
        <f>IF(H$46="","",IF('Exp factors'!$B75="poor",'Exp factors'!$G$75*H$46,SUM(C776)*'Exp factors'!C$75))</f>
        <v>150</v>
      </c>
      <c r="I776" s="1195">
        <f>IF(I$46="","",IF('Exp factors'!$B75="poor",'Exp factors'!$G$75*I$46,SUM(D776)*'Exp factors'!D$75))</f>
        <v>184</v>
      </c>
      <c r="J776" s="1195">
        <f>IF(J$46="","",IF('Exp factors'!$B75="poor",'Exp factors'!$G$75*J$46,SUM(E776)*'Exp factors'!E$75))</f>
        <v>250</v>
      </c>
      <c r="K776" s="1195">
        <f>IF(K$46="","",IF('Exp factors'!$B75="poor",'Exp factors'!$G$75*K$46,SUM(F776)*'Exp factors'!F$75))</f>
        <v>450</v>
      </c>
      <c r="L776" s="1433"/>
      <c r="M776" s="1434">
        <f t="shared" si="42"/>
        <v>0</v>
      </c>
      <c r="N776" s="1434">
        <f t="shared" si="42"/>
        <v>0</v>
      </c>
      <c r="O776" s="1434">
        <f t="shared" si="42"/>
        <v>0</v>
      </c>
      <c r="P776" s="1434">
        <f t="shared" si="42"/>
        <v>0</v>
      </c>
      <c r="Q776" s="1134" t="str">
        <f>'Exp factors'!I75</f>
        <v>mns</v>
      </c>
      <c r="R776" s="1118"/>
      <c r="S776" s="1119"/>
      <c r="T776" s="1119"/>
      <c r="U776" s="1068">
        <v>776</v>
      </c>
      <c r="V776" s="476"/>
    </row>
    <row r="777" spans="1:22" ht="15.75" customHeight="1">
      <c r="A777" s="914" t="str">
        <f>IF(Data!A776="","",Data!A776)</f>
        <v>Water for humans: name of local meas.</v>
      </c>
      <c r="B777" s="1208"/>
      <c r="C777" s="1012" t="str">
        <f>IF(Data!BV776="","",Data!BV776)</f>
        <v>litre</v>
      </c>
      <c r="D777" s="1012" t="str">
        <f>IF(Data!BW776="","",Data!BW776)</f>
        <v>litre</v>
      </c>
      <c r="E777" s="1012" t="str">
        <f>IF(Data!BX776="","",Data!BX776)</f>
        <v>litre</v>
      </c>
      <c r="F777" s="1012" t="str">
        <f>IF(Data!BY776="","",Data!BY776)</f>
        <v>litre</v>
      </c>
      <c r="G777" s="1108"/>
      <c r="H777" s="970"/>
      <c r="I777" s="970"/>
      <c r="J777" s="970"/>
      <c r="K777" s="970"/>
      <c r="L777" s="1433"/>
      <c r="M777" s="1435"/>
      <c r="N777" s="1435"/>
      <c r="O777" s="1435"/>
      <c r="P777" s="1435"/>
      <c r="Q777" s="1134"/>
      <c r="R777" s="865"/>
      <c r="S777" s="865"/>
      <c r="T777" s="865"/>
      <c r="U777" s="1068">
        <v>777</v>
      </c>
      <c r="V777" s="476"/>
    </row>
    <row r="778" spans="1:22" ht="15.75" customHeight="1">
      <c r="A778" s="1126" t="s">
        <v>280</v>
      </c>
      <c r="B778" s="1208"/>
      <c r="C778" s="1012" t="str">
        <f>IF(Data!BV777="","",Data!BV777)</f>
        <v/>
      </c>
      <c r="D778" s="1012" t="str">
        <f>IF(Data!BW777="","",Data!BW777)</f>
        <v/>
      </c>
      <c r="E778" s="1012" t="str">
        <f>IF(Data!BX777="","",Data!BX777)</f>
        <v/>
      </c>
      <c r="F778" s="1012" t="str">
        <f>IF(Data!BY777="","",Data!BY777)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4"/>
      <c r="R778" s="1118"/>
      <c r="S778" s="1119"/>
      <c r="T778" s="1119"/>
      <c r="U778" s="1068">
        <v>778</v>
      </c>
      <c r="V778" s="476"/>
    </row>
    <row r="779" spans="1:22" ht="15.75" customHeight="1">
      <c r="A779" s="1126" t="s">
        <v>281</v>
      </c>
      <c r="B779" s="1208"/>
      <c r="C779" s="1012">
        <f>IF(SUM(Data!BV778)=0,"",Data!BV778)</f>
        <v>12</v>
      </c>
      <c r="D779" s="1012">
        <f>IF(SUM(Data!BW778)=0,"",Data!BW778)</f>
        <v>12</v>
      </c>
      <c r="E779" s="1012">
        <f>IF(SUM(Data!BX778)=0,"",Data!BX778)</f>
        <v>12</v>
      </c>
      <c r="F779" s="1012">
        <f>IF(SUM(Data!BY778)=0,"",Data!BY778)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4"/>
      <c r="R779" s="1118"/>
      <c r="S779" s="1119"/>
      <c r="T779" s="1119"/>
      <c r="U779" s="1068">
        <v>779</v>
      </c>
      <c r="V779" s="476"/>
    </row>
    <row r="780" spans="1:22" ht="15.75" customHeight="1">
      <c r="A780" s="1126" t="s">
        <v>335</v>
      </c>
      <c r="B780" s="1208"/>
      <c r="C780" s="1012">
        <f>IF(Data!BV779="","",Data!BV779)</f>
        <v>1</v>
      </c>
      <c r="D780" s="1012">
        <f>IF(Data!BW779="","",Data!BW779)</f>
        <v>1</v>
      </c>
      <c r="E780" s="1012">
        <f>IF(Data!BX779="","",Data!BX779)</f>
        <v>1</v>
      </c>
      <c r="F780" s="1012">
        <f>IF(Data!BY779="","",Data!BY779)</f>
        <v>1</v>
      </c>
      <c r="G780" s="1108"/>
      <c r="H780" s="970"/>
      <c r="I780" s="970"/>
      <c r="J780" s="970"/>
      <c r="K780" s="970"/>
      <c r="L780" s="1433"/>
      <c r="M780" s="1435"/>
      <c r="N780" s="1435"/>
      <c r="O780" s="1435"/>
      <c r="P780" s="1435"/>
      <c r="Q780" s="1134"/>
      <c r="R780" s="1118"/>
      <c r="S780" s="1119"/>
      <c r="T780" s="1119"/>
      <c r="U780" s="1068">
        <v>780</v>
      </c>
      <c r="V780" s="476"/>
    </row>
    <row r="781" spans="1:22" ht="15.75" customHeight="1">
      <c r="A781" s="1126" t="s">
        <v>283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6"/>
      <c r="M781" s="1434">
        <f t="shared" ref="M781:P785" si="43">IF(H781="","",SUM(H781)-SUM(C781))</f>
        <v>0</v>
      </c>
      <c r="N781" s="1434">
        <f t="shared" si="43"/>
        <v>0</v>
      </c>
      <c r="O781" s="1434">
        <f t="shared" si="43"/>
        <v>0</v>
      </c>
      <c r="P781" s="1434">
        <f t="shared" si="43"/>
        <v>0</v>
      </c>
      <c r="Q781" s="1134" t="str">
        <f>'Exp factors'!I90</f>
        <v>mns</v>
      </c>
      <c r="R781" s="1118"/>
      <c r="S781" s="1119"/>
      <c r="T781" s="1119"/>
      <c r="U781" s="1068">
        <v>781</v>
      </c>
      <c r="V781" s="476"/>
    </row>
    <row r="782" spans="1:22" ht="15.75" customHeight="1">
      <c r="A782" s="914" t="str">
        <f>IF(Data!A781="","",Data!A781)</f>
        <v>Firewood</v>
      </c>
      <c r="B782" s="1208"/>
      <c r="C782" s="1012" t="str">
        <f>IF(Data!BV781="","",Data!BV781)</f>
        <v/>
      </c>
      <c r="D782" s="1012" t="str">
        <f>IF(Data!BW781="","",Data!BW781)</f>
        <v/>
      </c>
      <c r="E782" s="1012" t="str">
        <f>IF(Data!BX781="","",Data!BX781)</f>
        <v/>
      </c>
      <c r="F782" s="1012" t="str">
        <f>IF(Data!BY781="","",Data!BY781)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3"/>
      <c r="M782" s="1434">
        <f t="shared" si="43"/>
        <v>0</v>
      </c>
      <c r="N782" s="1434">
        <f t="shared" si="43"/>
        <v>0</v>
      </c>
      <c r="O782" s="1434">
        <f t="shared" si="43"/>
        <v>0</v>
      </c>
      <c r="P782" s="1434">
        <f t="shared" si="43"/>
        <v>0</v>
      </c>
      <c r="Q782" s="1134" t="str">
        <f>'Exp factors'!I76</f>
        <v>mns</v>
      </c>
      <c r="R782" s="1118"/>
      <c r="S782" s="1119"/>
      <c r="T782" s="1119"/>
      <c r="U782" s="1068">
        <v>782</v>
      </c>
      <c r="V782" s="476"/>
    </row>
    <row r="783" spans="1:22" ht="15.75" customHeight="1">
      <c r="A783" s="914" t="str">
        <f>IF(Data!A782="","",Data!A782)</f>
        <v>Utensils</v>
      </c>
      <c r="B783" s="1208"/>
      <c r="C783" s="1012" t="str">
        <f>IF(Data!BV782="","",Data!BV782)</f>
        <v/>
      </c>
      <c r="D783" s="1012" t="str">
        <f>IF(Data!BW782="","",Data!BW782)</f>
        <v/>
      </c>
      <c r="E783" s="1012" t="str">
        <f>IF(Data!BX782="","",Data!BX782)</f>
        <v/>
      </c>
      <c r="F783" s="1012" t="str">
        <f>IF(Data!BY782="","",Data!BY782)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3"/>
      <c r="M783" s="1434">
        <f t="shared" si="43"/>
        <v>0</v>
      </c>
      <c r="N783" s="1434">
        <f t="shared" si="43"/>
        <v>0</v>
      </c>
      <c r="O783" s="1434">
        <f t="shared" si="43"/>
        <v>0</v>
      </c>
      <c r="P783" s="1434">
        <f t="shared" si="43"/>
        <v>0</v>
      </c>
      <c r="Q783" s="1134" t="str">
        <f>'Exp factors'!I77</f>
        <v>des</v>
      </c>
      <c r="R783" s="1118"/>
      <c r="S783" s="1119"/>
      <c r="T783" s="1119"/>
      <c r="U783" s="1068">
        <v>783</v>
      </c>
      <c r="V783" s="476"/>
    </row>
    <row r="784" spans="1:22" ht="15.75" customHeight="1">
      <c r="A784" s="914" t="str">
        <f>IF(Data!A783="","",Data!A783)</f>
        <v>Animal drugs</v>
      </c>
      <c r="B784" s="1208"/>
      <c r="C784" s="1012" t="str">
        <f>IF(Data!BV783="","",Data!BV783)</f>
        <v/>
      </c>
      <c r="D784" s="1012">
        <f>IF(Data!BW783="","",Data!BW783)</f>
        <v>130</v>
      </c>
      <c r="E784" s="1012">
        <f>IF(Data!BX783="","",Data!BX783)</f>
        <v>350</v>
      </c>
      <c r="F784" s="1012">
        <f>IF(Data!BY783="","",Data!BY783)</f>
        <v>1000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130</v>
      </c>
      <c r="J784" s="1195">
        <f>IF(J$46="","",IF('Exp factors'!$B96="poor",'Exp factors'!$G$96*J$46,SUM(E784)*'Exp factors'!E$96))</f>
        <v>350</v>
      </c>
      <c r="K784" s="1195">
        <f>IF(K$46="","",IF('Exp factors'!$B96="poor",'Exp factors'!$G$96*K$46,SUM(F784)*'Exp factors'!F$96))</f>
        <v>1000</v>
      </c>
      <c r="L784" s="1433"/>
      <c r="M784" s="1434">
        <f t="shared" si="43"/>
        <v>0</v>
      </c>
      <c r="N784" s="1434">
        <f t="shared" si="43"/>
        <v>0</v>
      </c>
      <c r="O784" s="1434">
        <f t="shared" si="43"/>
        <v>0</v>
      </c>
      <c r="P784" s="1434">
        <f t="shared" si="43"/>
        <v>0</v>
      </c>
      <c r="Q784" s="1134" t="str">
        <f>'Exp factors'!I96</f>
        <v>des</v>
      </c>
      <c r="R784" s="1118"/>
      <c r="S784" s="1119"/>
      <c r="T784" s="1119"/>
      <c r="U784" s="1068">
        <v>784</v>
      </c>
      <c r="V784" s="476"/>
    </row>
    <row r="785" spans="1:22" ht="15.75" customHeight="1">
      <c r="A785" s="914" t="str">
        <f>IF(Data!A784="","",Data!A784)</f>
        <v>Animal supplements</v>
      </c>
      <c r="B785" s="1208"/>
      <c r="C785" s="1012" t="str">
        <f>IF(Data!BV784="","",Data!BV784)</f>
        <v/>
      </c>
      <c r="D785" s="1012" t="str">
        <f>IF(Data!BW784="","",Data!BW784)</f>
        <v/>
      </c>
      <c r="E785" s="1012" t="str">
        <f>IF(Data!BX784="","",Data!BX784)</f>
        <v/>
      </c>
      <c r="F785" s="1012">
        <f>IF(Data!BY784="","",Data!BY784)</f>
        <v>1500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3"/>
      <c r="M785" s="1434">
        <f t="shared" si="43"/>
        <v>0</v>
      </c>
      <c r="N785" s="1434">
        <f t="shared" si="43"/>
        <v>0</v>
      </c>
      <c r="O785" s="1434">
        <f t="shared" si="43"/>
        <v>0</v>
      </c>
      <c r="P785" s="1434">
        <f t="shared" si="43"/>
        <v>-1500</v>
      </c>
      <c r="Q785" s="1134" t="str">
        <f>'Exp factors'!I97</f>
        <v>des</v>
      </c>
      <c r="R785" s="1118"/>
      <c r="S785" s="1119"/>
      <c r="T785" s="1119"/>
      <c r="U785" s="1068">
        <v>785</v>
      </c>
      <c r="V785" s="476"/>
    </row>
    <row r="786" spans="1:22" ht="15.75" customHeight="1">
      <c r="A786" s="914" t="str">
        <f>IF(Data!A785="","",Data!A785)</f>
        <v>Water for animals: name of local meas.</v>
      </c>
      <c r="B786" s="1208"/>
      <c r="C786" s="1012" t="str">
        <f>IF(Data!BV785="","",Data!BV785)</f>
        <v>litre</v>
      </c>
      <c r="D786" s="1012" t="str">
        <f>IF(Data!BW785="","",Data!BW785)</f>
        <v>litre</v>
      </c>
      <c r="E786" s="1012" t="str">
        <f>IF(Data!BX785="","",Data!BX785)</f>
        <v>litre</v>
      </c>
      <c r="F786" s="1012" t="str">
        <f>IF(Data!BY785="","",Data!BY785)</f>
        <v>litre</v>
      </c>
      <c r="G786" s="1108"/>
      <c r="H786" s="970"/>
      <c r="I786" s="970"/>
      <c r="J786" s="970"/>
      <c r="K786" s="970"/>
      <c r="L786" s="1433"/>
      <c r="M786" s="1435"/>
      <c r="N786" s="1435"/>
      <c r="O786" s="1435"/>
      <c r="P786" s="1435"/>
      <c r="Q786" s="1134"/>
      <c r="R786" s="865"/>
      <c r="S786" s="865"/>
      <c r="T786" s="865"/>
      <c r="U786" s="1068">
        <v>786</v>
      </c>
      <c r="V786" s="476"/>
    </row>
    <row r="787" spans="1:22" ht="15.75" customHeight="1">
      <c r="A787" s="1126" t="s">
        <v>280</v>
      </c>
      <c r="B787" s="1208"/>
      <c r="C787" s="1012" t="str">
        <f>IF(Data!BV786="","",Data!BV786)</f>
        <v/>
      </c>
      <c r="D787" s="1012" t="str">
        <f>IF(Data!BW786="","",Data!BW786)</f>
        <v/>
      </c>
      <c r="E787" s="1012" t="str">
        <f>IF(Data!BX786="","",Data!BX786)</f>
        <v/>
      </c>
      <c r="F787" s="1012" t="str">
        <f>IF(Data!BY786="","",Data!BY786)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4"/>
      <c r="R787" s="1118"/>
      <c r="S787" s="1119"/>
      <c r="T787" s="1119"/>
      <c r="U787" s="1068">
        <v>787</v>
      </c>
      <c r="V787" s="476"/>
    </row>
    <row r="788" spans="1:22" ht="15.75" customHeight="1">
      <c r="A788" s="1126" t="s">
        <v>281</v>
      </c>
      <c r="B788" s="1208"/>
      <c r="C788" s="1012" t="str">
        <f>IF(SUM(Data!BV787)=0,"",Data!BV787)</f>
        <v/>
      </c>
      <c r="D788" s="1012" t="str">
        <f>IF(SUM(Data!BW787)=0,"",Data!BW787)</f>
        <v/>
      </c>
      <c r="E788" s="1012" t="str">
        <f>IF(SUM(Data!BX787)=0,"",Data!BX787)</f>
        <v/>
      </c>
      <c r="F788" s="1012" t="str">
        <f>IF(SUM(Data!BY787)=0,"",Data!BY787)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3"/>
      <c r="M788" s="1435"/>
      <c r="N788" s="1435"/>
      <c r="O788" s="1435"/>
      <c r="P788" s="1435"/>
      <c r="Q788" s="1134"/>
      <c r="R788" s="1118"/>
      <c r="S788" s="1119"/>
      <c r="T788" s="1119"/>
      <c r="U788" s="1068">
        <v>788</v>
      </c>
      <c r="V788" s="476"/>
    </row>
    <row r="789" spans="1:22" ht="15.75" customHeight="1">
      <c r="A789" s="1126" t="s">
        <v>335</v>
      </c>
      <c r="B789" s="1208"/>
      <c r="C789" s="1012" t="str">
        <f>IF(Data!BV788="","",Data!BV788)</f>
        <v/>
      </c>
      <c r="D789" s="1012" t="str">
        <f>IF(Data!BW788="","",Data!BW788)</f>
        <v/>
      </c>
      <c r="E789" s="1012" t="str">
        <f>IF(Data!BX788="","",Data!BX788)</f>
        <v/>
      </c>
      <c r="F789" s="1012" t="str">
        <f>IF(Data!BY788="","",Data!BY788)</f>
        <v/>
      </c>
      <c r="G789" s="1108"/>
      <c r="H789" s="970"/>
      <c r="I789" s="970"/>
      <c r="J789" s="970"/>
      <c r="K789" s="970"/>
      <c r="L789" s="1433"/>
      <c r="M789" s="1435"/>
      <c r="N789" s="1435"/>
      <c r="O789" s="1435"/>
      <c r="P789" s="1435"/>
      <c r="Q789" s="1134"/>
      <c r="R789" s="1118"/>
      <c r="S789" s="1119"/>
      <c r="T789" s="1119"/>
      <c r="U789" s="1068">
        <v>789</v>
      </c>
      <c r="V789" s="476"/>
    </row>
    <row r="790" spans="1:22" ht="15.75" customHeight="1">
      <c r="A790" s="1126" t="s">
        <v>283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6"/>
      <c r="M790" s="1434" t="str">
        <f t="shared" ref="M790:M810" si="44">IF(H790="","",SUM(H790)-SUM(C790))</f>
        <v/>
      </c>
      <c r="N790" s="1434" t="str">
        <f t="shared" ref="N790:P810" si="45">IF(I790="","",SUM(I790)-SUM(D790))</f>
        <v/>
      </c>
      <c r="O790" s="1434" t="str">
        <f t="shared" si="45"/>
        <v/>
      </c>
      <c r="P790" s="1434" t="str">
        <f t="shared" si="45"/>
        <v/>
      </c>
      <c r="Q790" s="1134" t="str">
        <f>'Exp factors'!I91</f>
        <v>des</v>
      </c>
      <c r="R790" s="1118"/>
      <c r="S790" s="1119"/>
      <c r="T790" s="1119"/>
      <c r="U790" s="1068">
        <v>790</v>
      </c>
      <c r="V790" s="476"/>
    </row>
    <row r="791" spans="1:22" ht="15.75" customHeight="1">
      <c r="A791" s="914" t="str">
        <f>IF(Data!A790="","",Data!A790)</f>
        <v>Ploughing</v>
      </c>
      <c r="B791" s="1208"/>
      <c r="C791" s="1012" t="str">
        <f>IF(Data!BV790="","",Data!BV790)</f>
        <v/>
      </c>
      <c r="D791" s="1012" t="str">
        <f>IF(Data!BW790="","",Data!BW790)</f>
        <v/>
      </c>
      <c r="E791" s="1012">
        <f>IF(Data!BX790="","",Data!BX790)</f>
        <v>50</v>
      </c>
      <c r="F791" s="1012">
        <f>IF(Data!BY790="","",Data!BY790)</f>
        <v>2500</v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50</v>
      </c>
      <c r="K791" s="1195">
        <f>IF(K$46="","",IF('Exp factors'!$B98="poor",'Exp factors'!$G$98*K$46,SUM(F791)*'Exp factors'!F$98))</f>
        <v>2500</v>
      </c>
      <c r="L791" s="1433"/>
      <c r="M791" s="1434">
        <f t="shared" si="44"/>
        <v>0</v>
      </c>
      <c r="N791" s="1434">
        <f t="shared" si="45"/>
        <v>0</v>
      </c>
      <c r="O791" s="1434">
        <f t="shared" si="45"/>
        <v>0</v>
      </c>
      <c r="P791" s="1434">
        <f t="shared" si="45"/>
        <v>0</v>
      </c>
      <c r="Q791" s="1134" t="str">
        <f>'Exp factors'!I98</f>
        <v>des</v>
      </c>
      <c r="R791" s="1118"/>
      <c r="S791" s="1119"/>
      <c r="T791" s="1119"/>
      <c r="U791" s="1068">
        <v>791</v>
      </c>
      <c r="V791" s="476"/>
    </row>
    <row r="792" spans="1:22" ht="15.75" customHeight="1">
      <c r="A792" s="914" t="str">
        <f>IF(Data!A791="","",Data!A791)</f>
        <v>Seeds</v>
      </c>
      <c r="B792" s="1208"/>
      <c r="C792" s="1012" t="str">
        <f>IF(Data!BV791="","",Data!BV791)</f>
        <v/>
      </c>
      <c r="D792" s="1012">
        <f>IF(Data!BW791="","",Data!BW791)</f>
        <v>200</v>
      </c>
      <c r="E792" s="1012">
        <f>IF(Data!BX791="","",Data!BX791)</f>
        <v>600</v>
      </c>
      <c r="F792" s="1012">
        <f>IF(Data!BY791="","",Data!BY791)</f>
        <v>6000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200</v>
      </c>
      <c r="J792" s="1195">
        <f>IF(J$46="","",IF('Exp factors'!$B99="poor",'Exp factors'!$G$99*J$46,SUM(E792)*'Exp factors'!E$99))</f>
        <v>600</v>
      </c>
      <c r="K792" s="1195">
        <f>IF(K$46="","",IF('Exp factors'!$B99="poor",'Exp factors'!$G$99*K$46,SUM(F792)*'Exp factors'!F$99))</f>
        <v>6000</v>
      </c>
      <c r="L792" s="1437"/>
      <c r="M792" s="1434">
        <f t="shared" si="44"/>
        <v>0</v>
      </c>
      <c r="N792" s="1434">
        <f t="shared" si="45"/>
        <v>0</v>
      </c>
      <c r="O792" s="1434">
        <f t="shared" si="45"/>
        <v>0</v>
      </c>
      <c r="P792" s="1434">
        <f t="shared" si="45"/>
        <v>0</v>
      </c>
      <c r="Q792" s="1134" t="str">
        <f>'Exp factors'!I99</f>
        <v>des</v>
      </c>
      <c r="R792" s="1118"/>
      <c r="S792" s="1119"/>
      <c r="T792" s="1119"/>
      <c r="U792" s="1068">
        <v>792</v>
      </c>
      <c r="V792" s="476"/>
    </row>
    <row r="793" spans="1:22" ht="15.75" customHeight="1">
      <c r="A793" s="914" t="str">
        <f>IF(Data!A792="","",Data!A792)</f>
        <v>Fertilizer</v>
      </c>
      <c r="B793" s="1208"/>
      <c r="C793" s="1012" t="str">
        <f>IF(Data!BV792="","",Data!BV792)</f>
        <v/>
      </c>
      <c r="D793" s="1012">
        <f>IF(Data!BW792="","",Data!BW792)</f>
        <v>480</v>
      </c>
      <c r="E793" s="1012">
        <f>IF(Data!BX792="","",Data!BX792)</f>
        <v>1880</v>
      </c>
      <c r="F793" s="1012">
        <f>IF(Data!BY792="","",Data!BY792)</f>
        <v>14000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480</v>
      </c>
      <c r="J793" s="1195">
        <f>IF(J$46="","",IF('Exp factors'!$B100="poor",'Exp factors'!$G$100*J$46,SUM(E793)*'Exp factors'!E$100))</f>
        <v>1880</v>
      </c>
      <c r="K793" s="1195">
        <f>IF(K$46="","",IF('Exp factors'!$B100="poor",'Exp factors'!$G$100*K$46,SUM(F793)*'Exp factors'!F$100))</f>
        <v>14000</v>
      </c>
      <c r="L793" s="1437"/>
      <c r="M793" s="1434">
        <f t="shared" si="44"/>
        <v>0</v>
      </c>
      <c r="N793" s="1434">
        <f t="shared" si="45"/>
        <v>0</v>
      </c>
      <c r="O793" s="1434">
        <f t="shared" si="45"/>
        <v>0</v>
      </c>
      <c r="P793" s="1434">
        <f t="shared" si="45"/>
        <v>0</v>
      </c>
      <c r="Q793" s="1134" t="str">
        <f>'Exp factors'!I100</f>
        <v>des</v>
      </c>
      <c r="R793" s="1118"/>
      <c r="S793" s="1119"/>
      <c r="T793" s="1119"/>
      <c r="U793" s="1068">
        <v>793</v>
      </c>
      <c r="V793" s="476"/>
    </row>
    <row r="794" spans="1:22" ht="15.75" customHeight="1">
      <c r="A794" s="914" t="str">
        <f>IF(Data!A793="","",Data!A793)</f>
        <v>Pesticides</v>
      </c>
      <c r="B794" s="1208"/>
      <c r="C794" s="1012" t="str">
        <f>IF(Data!BV793="","",Data!BV793)</f>
        <v/>
      </c>
      <c r="D794" s="1012">
        <f>IF(Data!BW793="","",Data!BW793)</f>
        <v>480</v>
      </c>
      <c r="E794" s="1012" t="str">
        <f>IF(Data!BX793="","",Data!BX793)</f>
        <v/>
      </c>
      <c r="F794" s="1012">
        <f>IF(Data!BY793="","",Data!BY793)</f>
        <v>1200</v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480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1200</v>
      </c>
      <c r="L794" s="1437"/>
      <c r="M794" s="1434">
        <f t="shared" si="44"/>
        <v>0</v>
      </c>
      <c r="N794" s="1434">
        <f t="shared" si="45"/>
        <v>0</v>
      </c>
      <c r="O794" s="1434">
        <f t="shared" si="45"/>
        <v>0</v>
      </c>
      <c r="P794" s="1434">
        <f t="shared" si="45"/>
        <v>0</v>
      </c>
      <c r="Q794" s="1134" t="str">
        <f>'Exp factors'!I101</f>
        <v>des</v>
      </c>
      <c r="R794" s="1118"/>
      <c r="S794" s="1119"/>
      <c r="T794" s="1119"/>
      <c r="U794" s="1068">
        <v>794</v>
      </c>
      <c r="V794" s="476"/>
    </row>
    <row r="795" spans="1:22" ht="15.75" customHeight="1">
      <c r="A795" s="914" t="str">
        <f>IF(Data!A794="","",Data!A794)</f>
        <v>Labour</v>
      </c>
      <c r="B795" s="1208"/>
      <c r="C795" s="1012" t="str">
        <f>IF(Data!BV794="","",Data!BV794)</f>
        <v/>
      </c>
      <c r="D795" s="1012" t="str">
        <f>IF(Data!BW794="","",Data!BW794)</f>
        <v/>
      </c>
      <c r="E795" s="1012">
        <f>IF(Data!BX794="","",Data!BX794)</f>
        <v>1360</v>
      </c>
      <c r="F795" s="1012">
        <f>IF(Data!BY794="","",Data!BY794)</f>
        <v>10000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1360</v>
      </c>
      <c r="K795" s="1195">
        <f>IF(K$46="","",IF('Exp factors'!$B102="poor",'Exp factors'!$G$102*K$46,SUM(F795)*'Exp factors'!F$102))</f>
        <v>10000</v>
      </c>
      <c r="L795" s="1437"/>
      <c r="M795" s="1434">
        <f t="shared" si="44"/>
        <v>0</v>
      </c>
      <c r="N795" s="1434">
        <f t="shared" si="45"/>
        <v>0</v>
      </c>
      <c r="O795" s="1434">
        <f t="shared" si="45"/>
        <v>0</v>
      </c>
      <c r="P795" s="1434">
        <f t="shared" si="45"/>
        <v>0</v>
      </c>
      <c r="Q795" s="1134" t="str">
        <f>'Exp factors'!I102</f>
        <v>des</v>
      </c>
      <c r="R795" s="1118"/>
      <c r="S795" s="1119"/>
      <c r="T795" s="1119"/>
      <c r="U795" s="1068">
        <v>795</v>
      </c>
      <c r="V795" s="476"/>
    </row>
    <row r="796" spans="1:22" ht="15.75" customHeight="1">
      <c r="A796" s="914" t="str">
        <f>IF(Data!A795="","",Data!A795)</f>
        <v>Livestock restocking</v>
      </c>
      <c r="B796" s="1208"/>
      <c r="C796" s="1012" t="str">
        <f>IF(Data!BV795="","",Data!BV795)</f>
        <v/>
      </c>
      <c r="D796" s="1012" t="str">
        <f>IF(Data!BW795="","",Data!BW795)</f>
        <v/>
      </c>
      <c r="E796" s="1012">
        <f>IF(Data!BX795="","",Data!BX795)</f>
        <v>4500</v>
      </c>
      <c r="F796" s="1012">
        <f>IF(Data!BY795="","",Data!BY795)</f>
        <v>16000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7"/>
      <c r="M796" s="1434">
        <f t="shared" si="44"/>
        <v>0</v>
      </c>
      <c r="N796" s="1434">
        <f t="shared" si="45"/>
        <v>0</v>
      </c>
      <c r="O796" s="1434">
        <f t="shared" si="45"/>
        <v>-4500</v>
      </c>
      <c r="P796" s="1434">
        <f t="shared" si="45"/>
        <v>-16000</v>
      </c>
      <c r="Q796" s="1134" t="str">
        <f>'Exp factors'!I103</f>
        <v>des</v>
      </c>
      <c r="R796" s="1118"/>
      <c r="S796" s="1119"/>
      <c r="T796" s="1119"/>
      <c r="U796" s="1068">
        <v>796</v>
      </c>
      <c r="V796" s="476"/>
    </row>
    <row r="797" spans="1:22" ht="15.75" customHeight="1">
      <c r="A797" s="914" t="str">
        <f>IF(Data!A796="","",Data!A796)</f>
        <v>Other essential inputs</v>
      </c>
      <c r="B797" s="1208"/>
      <c r="C797" s="1012" t="str">
        <f>IF(Data!BV796="","",Data!BV796)</f>
        <v/>
      </c>
      <c r="D797" s="1012" t="str">
        <f>IF(Data!BW796="","",Data!BW796)</f>
        <v/>
      </c>
      <c r="E797" s="1012" t="str">
        <f>IF(Data!BX796="","",Data!BX796)</f>
        <v/>
      </c>
      <c r="F797" s="1012">
        <f>IF(Data!BY796="","",Data!BY796)</f>
        <v>3000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3000</v>
      </c>
      <c r="L797" s="1437"/>
      <c r="M797" s="1434">
        <f t="shared" si="44"/>
        <v>0</v>
      </c>
      <c r="N797" s="1434">
        <f t="shared" si="45"/>
        <v>0</v>
      </c>
      <c r="O797" s="1434">
        <f t="shared" si="45"/>
        <v>0</v>
      </c>
      <c r="P797" s="1434">
        <f t="shared" si="45"/>
        <v>0</v>
      </c>
      <c r="Q797" s="1134" t="str">
        <f>'Exp factors'!I104</f>
        <v>des</v>
      </c>
      <c r="R797" s="1118"/>
      <c r="S797" s="1119"/>
      <c r="T797" s="1119"/>
      <c r="U797" s="1068">
        <v>797</v>
      </c>
      <c r="V797" s="476"/>
    </row>
    <row r="798" spans="1:22" ht="15.75" customHeight="1">
      <c r="A798" s="914" t="str">
        <f>IF(Data!A797="","",Data!A797)</f>
        <v>Other inputs (tools)</v>
      </c>
      <c r="B798" s="1208"/>
      <c r="C798" s="1012" t="str">
        <f>IF(Data!BV797="","",Data!BV797)</f>
        <v/>
      </c>
      <c r="D798" s="1012" t="str">
        <f>IF(Data!BW797="","",Data!BW797)</f>
        <v/>
      </c>
      <c r="E798" s="1012">
        <f>IF(Data!BX797="","",Data!BX797)</f>
        <v>650</v>
      </c>
      <c r="F798" s="1012">
        <f>IF(Data!BY797="","",Data!BY797)</f>
        <v>1000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650</v>
      </c>
      <c r="K798" s="1195">
        <f>IF(K$46="","",IF('Exp factors'!$B105="poor",'Exp factors'!$G$105*K$46,SUM(F798)*'Exp factors'!F$105))</f>
        <v>1000</v>
      </c>
      <c r="L798" s="1437"/>
      <c r="M798" s="1434">
        <f t="shared" si="44"/>
        <v>0</v>
      </c>
      <c r="N798" s="1434">
        <f t="shared" si="45"/>
        <v>0</v>
      </c>
      <c r="O798" s="1434">
        <f t="shared" si="45"/>
        <v>0</v>
      </c>
      <c r="P798" s="1434">
        <f t="shared" si="45"/>
        <v>0</v>
      </c>
      <c r="Q798" s="1134" t="str">
        <f>'Exp factors'!I105</f>
        <v>des</v>
      </c>
      <c r="R798" s="1118"/>
      <c r="S798" s="1119"/>
      <c r="T798" s="1119"/>
      <c r="U798" s="1068">
        <v>798</v>
      </c>
      <c r="V798" s="476"/>
    </row>
    <row r="799" spans="1:22" ht="15.75" customHeight="1">
      <c r="A799" s="914" t="str">
        <f>IF(Data!A798="","",Data!A798)</f>
        <v>School</v>
      </c>
      <c r="B799" s="1208"/>
      <c r="C799" s="1128">
        <f>IF(Data!BV798="","",Data!BV798)</f>
        <v>450</v>
      </c>
      <c r="D799" s="1128">
        <f>IF(Data!BW798="","",Data!BW798)</f>
        <v>700</v>
      </c>
      <c r="E799" s="1128">
        <f>IF(Data!BX798="","",Data!BX798)</f>
        <v>1600</v>
      </c>
      <c r="F799" s="1128">
        <f>IF(Data!BY798="","",Data!BY798)</f>
        <v>7000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7"/>
      <c r="M799" s="1434">
        <f t="shared" si="44"/>
        <v>-450</v>
      </c>
      <c r="N799" s="1434">
        <f t="shared" si="45"/>
        <v>-700</v>
      </c>
      <c r="O799" s="1434">
        <f t="shared" si="45"/>
        <v>-1600</v>
      </c>
      <c r="P799" s="1434">
        <f t="shared" si="45"/>
        <v>-7000</v>
      </c>
      <c r="Q799" s="1134" t="str">
        <f>'Exp factors'!I93</f>
        <v>des</v>
      </c>
      <c r="R799" s="1118"/>
      <c r="S799" s="1119"/>
      <c r="T799" s="1119"/>
      <c r="U799" s="1068">
        <v>799</v>
      </c>
      <c r="V799" s="476"/>
    </row>
    <row r="800" spans="1:22" ht="15.75" customHeight="1">
      <c r="A800" s="914" t="str">
        <f>IF(Data!A799="","",Data!A799)</f>
        <v>Medicine</v>
      </c>
      <c r="B800" s="1208"/>
      <c r="C800" s="1012">
        <f>IF(Data!BV799="","",Data!BV799)</f>
        <v>20</v>
      </c>
      <c r="D800" s="1012">
        <f>IF(Data!BW799="","",Data!BW799)</f>
        <v>50</v>
      </c>
      <c r="E800" s="1012">
        <f>IF(Data!BX799="","",Data!BX799)</f>
        <v>60</v>
      </c>
      <c r="F800" s="1012">
        <f>IF(Data!BY799="","",Data!BY799)</f>
        <v>500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7"/>
      <c r="M800" s="1434">
        <f t="shared" si="44"/>
        <v>-20</v>
      </c>
      <c r="N800" s="1434">
        <f t="shared" si="45"/>
        <v>-50</v>
      </c>
      <c r="O800" s="1434">
        <f t="shared" si="45"/>
        <v>-60</v>
      </c>
      <c r="P800" s="1434">
        <f t="shared" si="45"/>
        <v>-500</v>
      </c>
      <c r="Q800" s="1134" t="str">
        <f>'Exp factors'!I94</f>
        <v>des</v>
      </c>
      <c r="R800" s="1118"/>
      <c r="S800" s="1119"/>
      <c r="T800" s="1119"/>
      <c r="U800" s="1068">
        <v>800</v>
      </c>
      <c r="V800" s="476"/>
    </row>
    <row r="801" spans="1:22" ht="15.75" customHeight="1">
      <c r="A801" s="914" t="str">
        <f>IF(Data!A800="","",Data!A800)</f>
        <v>Clothing</v>
      </c>
      <c r="B801" s="1208"/>
      <c r="C801" s="1012">
        <f>IF(Data!BV800="","",Data!BV800)</f>
        <v>150</v>
      </c>
      <c r="D801" s="1012">
        <f>IF(Data!BW800="","",Data!BW800)</f>
        <v>250</v>
      </c>
      <c r="E801" s="1012">
        <f>IF(Data!BX800="","",Data!BX800)</f>
        <v>500</v>
      </c>
      <c r="F801" s="1012">
        <f>IF(Data!BY800="","",Data!BY800)</f>
        <v>2000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7"/>
      <c r="M801" s="1434">
        <f t="shared" si="44"/>
        <v>-150</v>
      </c>
      <c r="N801" s="1434">
        <f t="shared" si="45"/>
        <v>-250</v>
      </c>
      <c r="O801" s="1434">
        <f t="shared" si="45"/>
        <v>-500</v>
      </c>
      <c r="P801" s="1434">
        <f t="shared" si="45"/>
        <v>-2000</v>
      </c>
      <c r="Q801" s="1134" t="str">
        <f>'Exp factors'!I78</f>
        <v>des</v>
      </c>
      <c r="R801" s="1118"/>
      <c r="S801" s="1119"/>
      <c r="T801" s="1119"/>
      <c r="U801" s="1068">
        <v>801</v>
      </c>
      <c r="V801" s="476"/>
    </row>
    <row r="802" spans="1:22" ht="15.75" customHeight="1">
      <c r="A802" s="914" t="s">
        <v>502</v>
      </c>
      <c r="B802" s="1208"/>
      <c r="C802" s="1012">
        <f>IF(Data!BV801="","",Data!BV801)</f>
        <v>150</v>
      </c>
      <c r="D802" s="1012">
        <f>IF(Data!BW801="","",Data!BW801)</f>
        <v>200</v>
      </c>
      <c r="E802" s="1012">
        <f>IF(Data!BX801="","",Data!BX801)</f>
        <v>400</v>
      </c>
      <c r="F802" s="1012">
        <f>IF(Data!BY801="","",Data!BY801)</f>
        <v>1400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7"/>
      <c r="M802" s="1434">
        <f t="shared" si="44"/>
        <v>-150</v>
      </c>
      <c r="N802" s="1434">
        <f t="shared" si="45"/>
        <v>-200</v>
      </c>
      <c r="O802" s="1434">
        <f t="shared" si="45"/>
        <v>-400</v>
      </c>
      <c r="P802" s="1434">
        <f t="shared" si="45"/>
        <v>-1400</v>
      </c>
      <c r="Q802" s="1134" t="str">
        <f>'Exp factors'!I80</f>
        <v>des</v>
      </c>
      <c r="R802" s="1118"/>
      <c r="S802" s="1119"/>
      <c r="T802" s="1119"/>
      <c r="U802" s="1068">
        <v>802</v>
      </c>
      <c r="V802" s="476"/>
    </row>
    <row r="803" spans="1:22" ht="15.75" customHeight="1">
      <c r="A803" s="914" t="str">
        <f>IF(Data!A802="","",Data!A802)</f>
        <v>Transport</v>
      </c>
      <c r="B803" s="1208"/>
      <c r="C803" s="1012">
        <f>IF(Data!BV802="","",Data!BV802)</f>
        <v>200</v>
      </c>
      <c r="D803" s="1012">
        <f>IF(Data!BW802="","",Data!BW802)</f>
        <v>350</v>
      </c>
      <c r="E803" s="1012">
        <f>IF(Data!BX802="","",Data!BX802)</f>
        <v>500</v>
      </c>
      <c r="F803" s="1012">
        <f>IF(Data!BY802="","",Data!BY802)</f>
        <v>3200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7"/>
      <c r="M803" s="1434">
        <f t="shared" si="44"/>
        <v>-200</v>
      </c>
      <c r="N803" s="1434">
        <f t="shared" si="45"/>
        <v>-350</v>
      </c>
      <c r="O803" s="1434">
        <f t="shared" si="45"/>
        <v>-500</v>
      </c>
      <c r="P803" s="1434">
        <f t="shared" si="45"/>
        <v>-3200</v>
      </c>
      <c r="Q803" s="1134" t="str">
        <f>'Exp factors'!I79</f>
        <v>des</v>
      </c>
      <c r="R803" s="1118"/>
      <c r="S803" s="1119"/>
      <c r="T803" s="1119"/>
      <c r="U803" s="1068">
        <v>803</v>
      </c>
      <c r="V803" s="476"/>
    </row>
    <row r="804" spans="1:22" ht="15.75" customHeight="1">
      <c r="A804" s="914" t="str">
        <f>IF(Data!A803="","",Data!A803)</f>
        <v>Gifts/Community obligations</v>
      </c>
      <c r="B804" s="1208"/>
      <c r="C804" s="1012">
        <f>IF(Data!BV803="","",Data!BV803)</f>
        <v>148</v>
      </c>
      <c r="D804" s="1012">
        <f>IF(Data!BW803="","",Data!BW803)</f>
        <v>150</v>
      </c>
      <c r="E804" s="1012">
        <f>IF(Data!BX803="","",Data!BX803)</f>
        <v>130</v>
      </c>
      <c r="F804" s="1012">
        <f>IF(Data!BY803="","",Data!BY803)</f>
        <v>1000</v>
      </c>
      <c r="G804" s="1105"/>
      <c r="H804" s="1195">
        <f>IF(H$46="","",IF('Exp factors'!$B81="poor",'Exp factors'!$G$81*H$46,SUM(C804)*'Exp factors'!C$81))</f>
        <v>148</v>
      </c>
      <c r="I804" s="1195">
        <f>IF(I$46="","",IF('Exp factors'!$B81="poor",'Exp factors'!$G$81*I$46,SUM(D804)*'Exp factors'!D$81))</f>
        <v>150</v>
      </c>
      <c r="J804" s="1195">
        <f>IF(J$46="","",IF('Exp factors'!$B81="poor",'Exp factors'!$G$81*J$46,SUM(E804)*'Exp factors'!E$81))</f>
        <v>130</v>
      </c>
      <c r="K804" s="1195">
        <f>IF(K$46="","",IF('Exp factors'!$B81="poor",'Exp factors'!$G$81*K$46,SUM(F804)*'Exp factors'!F$81))</f>
        <v>1000</v>
      </c>
      <c r="L804" s="1437"/>
      <c r="M804" s="1434">
        <f t="shared" si="44"/>
        <v>0</v>
      </c>
      <c r="N804" s="1434">
        <f t="shared" si="45"/>
        <v>0</v>
      </c>
      <c r="O804" s="1434">
        <f t="shared" si="45"/>
        <v>0</v>
      </c>
      <c r="P804" s="1434">
        <f t="shared" si="45"/>
        <v>0</v>
      </c>
      <c r="Q804" s="1134" t="str">
        <f>'Exp factors'!I81</f>
        <v>other</v>
      </c>
      <c r="R804" s="1118"/>
      <c r="S804" s="1119"/>
      <c r="T804" s="1119"/>
      <c r="U804" s="1068">
        <v>804</v>
      </c>
      <c r="V804" s="476"/>
    </row>
    <row r="805" spans="1:22" ht="15.75" customHeight="1">
      <c r="A805" s="914" t="str">
        <f>IF(Data!A804="","",Data!A804)</f>
        <v>Beer, cigarettes &amp; tobacco</v>
      </c>
      <c r="B805" s="1208"/>
      <c r="C805" s="1012">
        <f>IF(Data!BV804="","",Data!BV804)</f>
        <v>150</v>
      </c>
      <c r="D805" s="1012">
        <f>IF(Data!BW804="","",Data!BW804)</f>
        <v>300</v>
      </c>
      <c r="E805" s="1012">
        <f>IF(Data!BX804="","",Data!BX804)</f>
        <v>500</v>
      </c>
      <c r="F805" s="1012">
        <f>IF(Data!BY804="","",Data!BY804)</f>
        <v>2000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7"/>
      <c r="M805" s="1434">
        <f t="shared" si="44"/>
        <v>-150</v>
      </c>
      <c r="N805" s="1434">
        <f t="shared" si="45"/>
        <v>-300</v>
      </c>
      <c r="O805" s="1434">
        <f t="shared" si="45"/>
        <v>-500</v>
      </c>
      <c r="P805" s="1434">
        <f t="shared" si="45"/>
        <v>-2000</v>
      </c>
      <c r="Q805" s="1134" t="str">
        <f>'Exp factors'!I88</f>
        <v>other</v>
      </c>
      <c r="R805" s="1118"/>
      <c r="S805" s="1119"/>
      <c r="T805" s="1119"/>
      <c r="U805" s="1068">
        <v>805</v>
      </c>
      <c r="V805" s="476"/>
    </row>
    <row r="806" spans="1:22" ht="15.75" customHeight="1">
      <c r="A806" s="914" t="str">
        <f>IF(Data!A805="","",Data!A805)</f>
        <v>Matches</v>
      </c>
      <c r="B806" s="1208"/>
      <c r="C806" s="1012">
        <f>IF(Data!BV805="","",Data!BV805)</f>
        <v>10</v>
      </c>
      <c r="D806" s="1012">
        <f>IF(Data!BW805="","",Data!BW805)</f>
        <v>60</v>
      </c>
      <c r="E806" s="1012">
        <f>IF(Data!BX805="","",Data!BX805)</f>
        <v>50</v>
      </c>
      <c r="F806" s="1012">
        <f>IF(Data!BY805="","",Data!BY805)</f>
        <v>50</v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7"/>
      <c r="M806" s="1434">
        <f t="shared" si="44"/>
        <v>-10</v>
      </c>
      <c r="N806" s="1434">
        <f t="shared" si="45"/>
        <v>-60</v>
      </c>
      <c r="O806" s="1434">
        <f t="shared" si="45"/>
        <v>-50</v>
      </c>
      <c r="P806" s="1434">
        <f t="shared" si="45"/>
        <v>-50</v>
      </c>
      <c r="Q806" s="1134" t="str">
        <f>'Exp factors'!I82</f>
        <v>mns</v>
      </c>
      <c r="R806" s="1118"/>
      <c r="S806" s="1119"/>
      <c r="T806" s="1119"/>
      <c r="U806" s="1068">
        <v>806</v>
      </c>
      <c r="V806" s="476"/>
    </row>
    <row r="807" spans="1:22" ht="15.75" customHeight="1">
      <c r="A807" s="914" t="str">
        <f>IF(Data!A806="","",Data!A806)</f>
        <v>Lower Bound Poverty Line</v>
      </c>
      <c r="B807" s="1208"/>
      <c r="C807" s="1431" t="str">
        <f>IF(Data!BV806="","",Data!BV806)</f>
        <v/>
      </c>
      <c r="D807" s="1431" t="str">
        <f>IF(Data!BW806="","",Data!BW806)</f>
        <v/>
      </c>
      <c r="E807" s="1431" t="str">
        <f>IF(Data!BX806="","",Data!BX806)</f>
        <v/>
      </c>
      <c r="F807" s="1431" t="str">
        <f>IF(Data!BY806="","",Data!BY806)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7"/>
      <c r="M807" s="1434">
        <f t="shared" si="44"/>
        <v>0</v>
      </c>
      <c r="N807" s="1434">
        <f t="shared" si="45"/>
        <v>0</v>
      </c>
      <c r="O807" s="1434">
        <f t="shared" si="45"/>
        <v>0</v>
      </c>
      <c r="P807" s="1434">
        <f t="shared" si="45"/>
        <v>0</v>
      </c>
      <c r="Q807" s="1134" t="str">
        <f>'Exp factors'!I84</f>
        <v>des</v>
      </c>
      <c r="R807" s="1118"/>
      <c r="S807" s="1119"/>
      <c r="T807" s="1119"/>
      <c r="U807" s="1068">
        <v>807</v>
      </c>
      <c r="V807" s="476"/>
    </row>
    <row r="808" spans="1:22" ht="15.75" customHeight="1">
      <c r="A808" s="914" t="str">
        <f>IF(Data!A807="","",Data!A807)</f>
        <v>Upper Bound Poverty Line</v>
      </c>
      <c r="B808" s="1208"/>
      <c r="C808" s="1431" t="str">
        <f>IF(Data!BV807="","",Data!BV807)</f>
        <v/>
      </c>
      <c r="D808" s="1431" t="str">
        <f>IF(Data!BW807="","",Data!BW807)</f>
        <v/>
      </c>
      <c r="E808" s="1431" t="str">
        <f>IF(Data!BX807="","",Data!BX807)</f>
        <v/>
      </c>
      <c r="F808" s="1431" t="str">
        <f>IF(Data!BY807="","",Data!BY807)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7"/>
      <c r="M808" s="1434">
        <f t="shared" si="44"/>
        <v>0</v>
      </c>
      <c r="N808" s="1434">
        <f t="shared" si="45"/>
        <v>0</v>
      </c>
      <c r="O808" s="1434">
        <f t="shared" si="45"/>
        <v>0</v>
      </c>
      <c r="P808" s="1434">
        <f t="shared" si="45"/>
        <v>0</v>
      </c>
      <c r="Q808" s="1134" t="str">
        <f>'Exp factors'!I85</f>
        <v>des</v>
      </c>
      <c r="R808" s="1118"/>
      <c r="S808" s="1119"/>
      <c r="T808" s="1119"/>
      <c r="U808" s="1068">
        <v>808</v>
      </c>
      <c r="V808" s="476"/>
    </row>
    <row r="809" spans="1:22" ht="15.75" customHeight="1">
      <c r="A809" s="914" t="str">
        <f>IF(Data!A808="","",Data!A808)</f>
        <v>Shelter (maintenance)</v>
      </c>
      <c r="B809" s="1208"/>
      <c r="C809" s="1012" t="str">
        <f>IF(Data!BV808="","",Data!BV808)</f>
        <v/>
      </c>
      <c r="D809" s="1012" t="str">
        <f>IF(Data!BW808="","",Data!BW808)</f>
        <v/>
      </c>
      <c r="E809" s="1012" t="str">
        <f>IF(Data!BX808="","",Data!BX808)</f>
        <v/>
      </c>
      <c r="F809" s="1012" t="str">
        <f>IF(Data!BY808="","",Data!BY808)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7"/>
      <c r="M809" s="1434">
        <f t="shared" si="44"/>
        <v>0</v>
      </c>
      <c r="N809" s="1434">
        <f t="shared" si="45"/>
        <v>0</v>
      </c>
      <c r="O809" s="1434">
        <f t="shared" si="45"/>
        <v>0</v>
      </c>
      <c r="P809" s="1434">
        <f t="shared" si="45"/>
        <v>0</v>
      </c>
      <c r="Q809" s="1134" t="str">
        <f>'Exp factors'!I87</f>
        <v>des</v>
      </c>
      <c r="R809" s="1118"/>
      <c r="S809" s="1119"/>
      <c r="T809" s="1119"/>
      <c r="U809" s="1068">
        <v>809</v>
      </c>
      <c r="V809" s="476"/>
    </row>
    <row r="810" spans="1:22" ht="15.75" customHeight="1">
      <c r="A810" s="914" t="str">
        <f>IF(Data!A809="","",Data!A809)</f>
        <v>Other items</v>
      </c>
      <c r="B810" s="1208"/>
      <c r="C810" s="1012">
        <f>IF(Data!BV809="","",Data!BV809)</f>
        <v>150</v>
      </c>
      <c r="D810" s="1012">
        <f>IF(Data!BW809="","",Data!BW809)</f>
        <v>280</v>
      </c>
      <c r="E810" s="1012">
        <f>IF(Data!BX809="","",Data!BX809)</f>
        <v>207</v>
      </c>
      <c r="F810" s="1012">
        <f>IF(Data!BY809="","",Data!BY809)</f>
        <v>3000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7"/>
      <c r="M810" s="1434">
        <f t="shared" si="44"/>
        <v>-150</v>
      </c>
      <c r="N810" s="1434">
        <f t="shared" si="45"/>
        <v>-280</v>
      </c>
      <c r="O810" s="1434">
        <f t="shared" si="45"/>
        <v>-207</v>
      </c>
      <c r="P810" s="1434">
        <f t="shared" si="45"/>
        <v>-3000</v>
      </c>
      <c r="Q810" s="1134" t="str">
        <f>'Exp factors'!I88</f>
        <v>other</v>
      </c>
      <c r="R810" s="1118"/>
      <c r="S810" s="1119"/>
      <c r="T810" s="1119"/>
      <c r="U810" s="1068">
        <v>810</v>
      </c>
      <c r="V810" s="476"/>
    </row>
    <row r="811" spans="1:22" ht="15.75" customHeight="1">
      <c r="A811" s="1209" t="s">
        <v>370</v>
      </c>
      <c r="B811" s="1208"/>
      <c r="C811" s="1210">
        <f>C20-C31</f>
        <v>588</v>
      </c>
      <c r="D811" s="1210">
        <f>D20-D31</f>
        <v>1214</v>
      </c>
      <c r="E811" s="1210">
        <f>E20-E31</f>
        <v>1739</v>
      </c>
      <c r="F811" s="1210">
        <f>F20-F31</f>
        <v>14954</v>
      </c>
      <c r="G811" s="1203"/>
      <c r="H811" s="1211">
        <f>C811*'Exp factors'!$D$71</f>
        <v>588</v>
      </c>
      <c r="I811" s="1211">
        <f>D811*'Exp factors'!$D$71</f>
        <v>1214</v>
      </c>
      <c r="J811" s="1211">
        <f>E811*'Exp factors'!$D$71</f>
        <v>1739</v>
      </c>
      <c r="K811" s="1211">
        <f>F811*'Exp factors'!$D$71</f>
        <v>14954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3"/>
      <c r="S811" s="45"/>
      <c r="T811" s="45"/>
      <c r="U811" s="1068">
        <v>811</v>
      </c>
      <c r="V811" s="45"/>
    </row>
    <row r="812" spans="1:22" ht="15.75" customHeight="1">
      <c r="A812" s="43" t="s">
        <v>371</v>
      </c>
      <c r="B812" s="1208"/>
      <c r="C812" s="1123">
        <f>SUM(C772:C776,C781:C785,C790:C810)</f>
        <v>1845</v>
      </c>
      <c r="D812" s="1123">
        <f>SUM(D772:D776,D781:D785,D790:D810)</f>
        <v>4282</v>
      </c>
      <c r="E812" s="1123">
        <f>SUM(E772:E776,E781:E785,E790:E810)</f>
        <v>14487</v>
      </c>
      <c r="F812" s="1123">
        <f>SUM(F772:F776,F781:F785,F790:F810)</f>
        <v>78060</v>
      </c>
      <c r="G812" s="1204"/>
      <c r="H812" s="1212">
        <f>SUM(H772:H776,H781:H785,H790:H810)</f>
        <v>298</v>
      </c>
      <c r="I812" s="1212">
        <f>SUM(I772:I776,I781:I785,I790:I810)</f>
        <v>1624</v>
      </c>
      <c r="J812" s="1212">
        <f>SUM(J772:J776,J781:J785,J790:J810)</f>
        <v>5270</v>
      </c>
      <c r="K812" s="1212">
        <f>SUM(K772:K776,K781:K785,K790:K810)</f>
        <v>40150</v>
      </c>
      <c r="L812" s="1204"/>
      <c r="M812" s="1212">
        <f>SUM(M772:M776,M781:M785,M790:M810)</f>
        <v>-1547</v>
      </c>
      <c r="N812" s="1212">
        <f>SUM(N772:N776,N781:N785,N790:N810)</f>
        <v>-2658</v>
      </c>
      <c r="O812" s="1212">
        <f>SUM(O772:O776,O781:O785,O790:O810)</f>
        <v>-9217</v>
      </c>
      <c r="P812" s="1212">
        <f>SUM(P772:P776,P781:P785,P790:P810)</f>
        <v>-37910</v>
      </c>
      <c r="Q812" s="1134"/>
      <c r="R812" s="43"/>
      <c r="S812" s="45"/>
      <c r="T812" s="45"/>
      <c r="U812" s="1068">
        <v>812</v>
      </c>
      <c r="V812" s="45"/>
    </row>
    <row r="813" spans="1:22" ht="15.75" customHeight="1">
      <c r="A813" s="1213" t="s">
        <v>372</v>
      </c>
      <c r="B813" s="1208"/>
      <c r="C813" s="1046"/>
      <c r="D813" s="1046"/>
      <c r="E813" s="1046"/>
      <c r="F813" s="1046"/>
      <c r="G813" s="1204"/>
      <c r="H813" s="1214"/>
      <c r="I813" s="1214"/>
      <c r="J813" s="1214"/>
      <c r="K813" s="1214"/>
      <c r="L813" s="1204"/>
      <c r="M813" s="1046"/>
      <c r="N813" s="1046"/>
      <c r="O813" s="1046"/>
      <c r="P813" s="1046"/>
      <c r="Q813" s="1134"/>
      <c r="R813" s="43"/>
      <c r="S813" s="45"/>
      <c r="T813" s="45"/>
      <c r="U813" s="1068">
        <v>813</v>
      </c>
      <c r="V813" s="45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6"/>
      <c r="N814" s="1046"/>
      <c r="O814" s="1046"/>
      <c r="P814" s="1046"/>
      <c r="Q814" s="1134"/>
      <c r="R814" s="43"/>
      <c r="S814" s="45"/>
      <c r="T814" s="45"/>
      <c r="U814" s="1068">
        <v>814</v>
      </c>
      <c r="V814" s="45"/>
    </row>
    <row r="815" spans="1:22" ht="15.75" customHeight="1">
      <c r="A815" s="1213"/>
      <c r="B815" s="1208"/>
      <c r="C815" s="1046"/>
      <c r="D815" s="1046"/>
      <c r="E815" s="1046"/>
      <c r="F815" s="1046"/>
      <c r="G815" s="1204"/>
      <c r="H815" s="1214"/>
      <c r="I815" s="1214"/>
      <c r="J815" s="1214"/>
      <c r="K815" s="1214"/>
      <c r="L815" s="1204"/>
      <c r="M815" s="1046"/>
      <c r="N815" s="1046"/>
      <c r="O815" s="1046"/>
      <c r="P815" s="1046"/>
      <c r="Q815" s="1134"/>
      <c r="R815" s="43"/>
      <c r="S815" s="45"/>
      <c r="T815" s="45"/>
      <c r="U815" s="1068">
        <v>815</v>
      </c>
      <c r="V815" s="45"/>
    </row>
    <row r="816" spans="1:22" ht="15.75" customHeight="1">
      <c r="A816" s="1213"/>
      <c r="B816" s="1208"/>
      <c r="C816" s="1046"/>
      <c r="D816" s="1046"/>
      <c r="E816" s="1046"/>
      <c r="F816" s="1046"/>
      <c r="G816" s="1204"/>
      <c r="H816" s="1214"/>
      <c r="I816" s="1214"/>
      <c r="J816" s="1214"/>
      <c r="K816" s="1214"/>
      <c r="L816" s="1204"/>
      <c r="M816" s="1046"/>
      <c r="N816" s="1046"/>
      <c r="O816" s="1046"/>
      <c r="P816" s="1046"/>
      <c r="Q816" s="1134"/>
      <c r="R816" s="43"/>
      <c r="S816" s="45"/>
      <c r="T816" s="45"/>
      <c r="U816" s="1068">
        <v>816</v>
      </c>
      <c r="V816" s="45"/>
    </row>
    <row r="817" spans="1:22" ht="15.75" customHeight="1">
      <c r="A817" s="43"/>
      <c r="B817" s="1208"/>
      <c r="C817" s="1136"/>
      <c r="D817" s="1136"/>
      <c r="E817" s="1136"/>
      <c r="F817" s="1136"/>
      <c r="G817" s="956"/>
      <c r="H817" s="1215"/>
      <c r="I817" s="1215"/>
      <c r="J817" s="1215"/>
      <c r="K817" s="1215"/>
      <c r="L817" s="956"/>
      <c r="M817" s="1136"/>
      <c r="N817" s="1136"/>
      <c r="O817" s="1136"/>
      <c r="P817" s="1136"/>
      <c r="Q817" s="1134"/>
      <c r="R817" s="43"/>
      <c r="S817" s="45"/>
      <c r="T817" s="45"/>
      <c r="U817" s="1068">
        <v>817</v>
      </c>
      <c r="V817" s="45"/>
    </row>
    <row r="818" spans="1:22" ht="15.75" customHeight="1">
      <c r="A818" s="1216" t="s">
        <v>373</v>
      </c>
      <c r="B818" s="1208"/>
      <c r="C818" s="1046"/>
      <c r="D818" s="1046"/>
      <c r="E818" s="1046"/>
      <c r="F818" s="1046"/>
      <c r="G818" s="1204"/>
      <c r="H818" s="1217"/>
      <c r="I818" s="1217"/>
      <c r="J818" s="1217"/>
      <c r="K818" s="1217"/>
      <c r="L818" s="1204"/>
      <c r="M818" s="1046"/>
      <c r="N818" s="1046"/>
      <c r="O818" s="1046"/>
      <c r="P818" s="1046"/>
      <c r="R818" s="43" t="s">
        <v>503</v>
      </c>
      <c r="S818" s="45"/>
      <c r="T818" s="45"/>
      <c r="U818" s="1068">
        <v>818</v>
      </c>
      <c r="V818" s="45"/>
    </row>
    <row r="819" spans="1:22" ht="15.75" customHeight="1">
      <c r="A819" s="1224" t="s">
        <v>19</v>
      </c>
      <c r="B819" s="1208"/>
      <c r="C819" s="1046"/>
      <c r="D819" s="1046"/>
      <c r="E819" s="1046"/>
      <c r="F819" s="1046"/>
      <c r="G819" s="1204"/>
      <c r="H819" s="1217"/>
      <c r="I819" s="1217"/>
      <c r="J819" s="1217"/>
      <c r="K819" s="1217"/>
      <c r="L819" s="1204"/>
      <c r="M819" s="1046"/>
      <c r="N819" s="1046"/>
      <c r="O819" s="1046"/>
      <c r="P819" s="1046"/>
      <c r="R819" s="43" t="s">
        <v>504</v>
      </c>
      <c r="S819" s="45"/>
      <c r="T819" s="45"/>
      <c r="U819" s="1068">
        <v>819</v>
      </c>
      <c r="V819" s="45"/>
    </row>
    <row r="820" spans="1:22" ht="15.75" customHeight="1">
      <c r="A820" s="1402" t="s">
        <v>374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3">
        <v>1</v>
      </c>
      <c r="S820" s="45">
        <f>IF(MAX(C820:F820,H820:K820)&gt;0,1,0)</f>
        <v>0</v>
      </c>
      <c r="T820" s="45" t="str">
        <f t="shared" ref="T820:T857" si="46">IF(S820&gt;S819,S820,"")</f>
        <v/>
      </c>
      <c r="U820" s="1068">
        <v>820</v>
      </c>
      <c r="V820" s="45"/>
    </row>
    <row r="821" spans="1:22" ht="15.75" customHeight="1">
      <c r="A821" s="43" t="s">
        <v>375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3">
        <v>2</v>
      </c>
      <c r="S821" s="45">
        <f t="shared" ref="S821:S857" si="47">IF(MAX(C821:F821,H821:K821)&gt;0,S820+1,S820)</f>
        <v>0</v>
      </c>
      <c r="T821" s="45" t="str">
        <f t="shared" si="46"/>
        <v/>
      </c>
      <c r="U821" s="1068">
        <v>821</v>
      </c>
      <c r="V821" s="45"/>
    </row>
    <row r="822" spans="1:22" ht="15.75" customHeight="1">
      <c r="A822" s="1402" t="s">
        <v>376</v>
      </c>
      <c r="B822" s="1208"/>
      <c r="C822" s="1136">
        <f>SUM($C$116)</f>
        <v>0</v>
      </c>
      <c r="D822" s="1136">
        <f>SUM($D$116)</f>
        <v>6.262230919765166E-2</v>
      </c>
      <c r="E822" s="1136">
        <f>SUM($E$116)</f>
        <v>0.22961513372472275</v>
      </c>
      <c r="F822" s="1136">
        <f>SUM($F$116)</f>
        <v>0.17742987606001304</v>
      </c>
      <c r="G822" s="956"/>
      <c r="H822" s="1136">
        <f>SUM($H$116)</f>
        <v>0</v>
      </c>
      <c r="I822" s="1136">
        <f>SUM($I$116)</f>
        <v>0</v>
      </c>
      <c r="J822" s="1136">
        <f>SUM($J$116)</f>
        <v>0.17534246575342466</v>
      </c>
      <c r="K822" s="1136">
        <f>SUM($K$116)</f>
        <v>0</v>
      </c>
      <c r="L822" s="956"/>
      <c r="M822" s="1136">
        <f>SUM($M$116)</f>
        <v>0</v>
      </c>
      <c r="N822" s="1136">
        <f>SUM($N$116)</f>
        <v>0</v>
      </c>
      <c r="O822" s="1136">
        <f>SUM($O$116)</f>
        <v>-5.4272667971298094E-2</v>
      </c>
      <c r="P822" s="1136">
        <f>SUM($P$116)</f>
        <v>-0.17742987606001304</v>
      </c>
      <c r="R822" s="43">
        <v>3</v>
      </c>
      <c r="S822" s="45">
        <f t="shared" si="47"/>
        <v>1</v>
      </c>
      <c r="T822" s="45">
        <f t="shared" si="46"/>
        <v>1</v>
      </c>
      <c r="U822" s="1068">
        <v>822</v>
      </c>
      <c r="V822" s="45"/>
    </row>
    <row r="823" spans="1:22" ht="15.75" customHeight="1">
      <c r="A823" s="43" t="s">
        <v>377</v>
      </c>
      <c r="B823" s="1208"/>
      <c r="C823" s="1136">
        <f>SUM($C$117)</f>
        <v>0</v>
      </c>
      <c r="D823" s="1136">
        <f>SUM($D$117)</f>
        <v>8.3496412263535554E-3</v>
      </c>
      <c r="E823" s="1136">
        <f>SUM($E$117)</f>
        <v>4.5088062622309202E-2</v>
      </c>
      <c r="F823" s="1136">
        <f>SUM($F$117)</f>
        <v>9.936073059360731E-2</v>
      </c>
      <c r="G823" s="956"/>
      <c r="H823" s="1136">
        <f>SUM($H$117)</f>
        <v>0</v>
      </c>
      <c r="I823" s="1136">
        <f>SUM($I$117)</f>
        <v>0</v>
      </c>
      <c r="J823" s="1136">
        <f>SUM($J$117)</f>
        <v>4.5088062622309202E-2</v>
      </c>
      <c r="K823" s="1136">
        <f>SUM($K$117)</f>
        <v>7.8486627527723424E-2</v>
      </c>
      <c r="L823" s="956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-2.0874103065883887E-2</v>
      </c>
      <c r="R823" s="43">
        <v>4</v>
      </c>
      <c r="S823" s="45">
        <f t="shared" si="47"/>
        <v>2</v>
      </c>
      <c r="T823" s="45">
        <f t="shared" si="46"/>
        <v>2</v>
      </c>
      <c r="U823" s="1068">
        <v>823</v>
      </c>
      <c r="V823" s="45"/>
    </row>
    <row r="824" spans="1:22" ht="15.75" customHeight="1">
      <c r="A824" s="1402" t="s">
        <v>378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6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6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3">
        <v>5</v>
      </c>
      <c r="S824" s="45">
        <f t="shared" si="47"/>
        <v>2</v>
      </c>
      <c r="T824" s="45" t="str">
        <f t="shared" si="46"/>
        <v/>
      </c>
      <c r="U824" s="1068">
        <v>824</v>
      </c>
      <c r="V824" s="45"/>
    </row>
    <row r="825" spans="1:22" ht="15.75" customHeight="1">
      <c r="A825" s="43" t="s">
        <v>379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6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6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3">
        <v>6</v>
      </c>
      <c r="S825" s="45">
        <f t="shared" si="47"/>
        <v>2</v>
      </c>
      <c r="T825" s="45" t="str">
        <f t="shared" si="46"/>
        <v/>
      </c>
      <c r="U825" s="1068">
        <v>825</v>
      </c>
      <c r="V825" s="45"/>
    </row>
    <row r="826" spans="1:22" ht="15.75" customHeight="1">
      <c r="A826" s="1402" t="s">
        <v>380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6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6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3">
        <v>7</v>
      </c>
      <c r="S826" s="45">
        <f t="shared" si="47"/>
        <v>2</v>
      </c>
      <c r="T826" s="45" t="str">
        <f t="shared" si="46"/>
        <v/>
      </c>
      <c r="U826" s="1068">
        <v>826</v>
      </c>
      <c r="V826" s="45"/>
    </row>
    <row r="827" spans="1:22" ht="15.75" customHeight="1">
      <c r="A827" s="43" t="s">
        <v>381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6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6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3">
        <v>8</v>
      </c>
      <c r="S827" s="45">
        <f t="shared" si="47"/>
        <v>2</v>
      </c>
      <c r="T827" s="45" t="str">
        <f t="shared" si="46"/>
        <v/>
      </c>
      <c r="U827" s="1068">
        <v>827</v>
      </c>
      <c r="V827" s="45"/>
    </row>
    <row r="828" spans="1:22" ht="15.75" customHeight="1">
      <c r="A828" s="1402" t="s">
        <v>382</v>
      </c>
      <c r="B828" s="1208"/>
      <c r="C828" s="1136">
        <f>SUM($C$183,$C$180,$C$177)</f>
        <v>0</v>
      </c>
      <c r="D828" s="1136">
        <f>SUM($D$183,$D$180,$D$177)</f>
        <v>5.2547655287381321E-3</v>
      </c>
      <c r="E828" s="1136">
        <f>SUM($E$183,$E$180,$E$177)</f>
        <v>5.5446836268754081E-2</v>
      </c>
      <c r="F828" s="1136">
        <f>SUM(F$180,F$183)</f>
        <v>0.10143509458577953</v>
      </c>
      <c r="G828" s="956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6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3">
        <v>9</v>
      </c>
      <c r="S828" s="45">
        <f t="shared" si="47"/>
        <v>3</v>
      </c>
      <c r="T828" s="45">
        <f t="shared" si="46"/>
        <v>3</v>
      </c>
      <c r="U828" s="1068">
        <v>828</v>
      </c>
      <c r="V828" s="45"/>
    </row>
    <row r="829" spans="1:22" ht="15.75" customHeight="1">
      <c r="A829" s="1224" t="s">
        <v>20</v>
      </c>
      <c r="B829" s="1208"/>
      <c r="C829" s="956"/>
      <c r="D829" s="956"/>
      <c r="E829" s="956"/>
      <c r="F829" s="956"/>
      <c r="G829" s="956"/>
      <c r="H829" s="956"/>
      <c r="I829" s="956"/>
      <c r="J829" s="956"/>
      <c r="K829" s="956"/>
      <c r="L829" s="956"/>
      <c r="M829" s="956"/>
      <c r="N829" s="956"/>
      <c r="O829" s="956"/>
      <c r="P829" s="956"/>
      <c r="R829" s="43"/>
      <c r="S829" s="45">
        <f t="shared" si="47"/>
        <v>3</v>
      </c>
      <c r="T829" s="45" t="str">
        <f t="shared" si="46"/>
        <v/>
      </c>
      <c r="U829" s="1068">
        <v>829</v>
      </c>
      <c r="V829" s="45"/>
    </row>
    <row r="830" spans="1:22" ht="15.75" customHeight="1">
      <c r="A830" s="43" t="str">
        <f>$A$228</f>
        <v>Green cons - Season 1: no of months</v>
      </c>
      <c r="B830" s="1204"/>
      <c r="C830" s="1136">
        <f>SUM($C$230)</f>
        <v>4.1666666666666664E-2</v>
      </c>
      <c r="D830" s="1136">
        <f>SUM($D$230)</f>
        <v>4.1666666666666664E-2</v>
      </c>
      <c r="E830" s="1136">
        <f>SUM($E$230)</f>
        <v>8.3333333333333329E-2</v>
      </c>
      <c r="F830" s="1136">
        <f>SUM($F$230)</f>
        <v>8.3333333333333329E-2</v>
      </c>
      <c r="G830" s="956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6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3">
        <v>10</v>
      </c>
      <c r="S830" s="45">
        <f t="shared" si="47"/>
        <v>4</v>
      </c>
      <c r="T830" s="45">
        <f t="shared" si="46"/>
        <v>4</v>
      </c>
      <c r="U830" s="1068">
        <v>830</v>
      </c>
      <c r="V830" s="45"/>
    </row>
    <row r="831" spans="1:22" ht="15.75" customHeight="1">
      <c r="A831" s="43" t="str">
        <f>$A$231</f>
        <v xml:space="preserve">Green beans </v>
      </c>
      <c r="B831" s="1208"/>
      <c r="C831" s="1136">
        <f>SUM($C$233)</f>
        <v>1.6666666666666666E-2</v>
      </c>
      <c r="D831" s="1136">
        <f>SUM($D$233)</f>
        <v>1.6666666666666666E-2</v>
      </c>
      <c r="E831" s="1136">
        <f>SUM($E$233)</f>
        <v>0</v>
      </c>
      <c r="F831" s="1136">
        <f>SUM($F$233)</f>
        <v>0</v>
      </c>
      <c r="G831" s="956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6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3">
        <v>11</v>
      </c>
      <c r="S831" s="45">
        <f t="shared" si="47"/>
        <v>5</v>
      </c>
      <c r="T831" s="45">
        <f t="shared" si="46"/>
        <v>5</v>
      </c>
      <c r="U831" s="1068">
        <v>831</v>
      </c>
      <c r="V831" s="45"/>
    </row>
    <row r="832" spans="1:22" ht="15.75" customHeight="1">
      <c r="A832" s="1218" t="str">
        <f>$A$237</f>
        <v>Maize: kg produced</v>
      </c>
      <c r="B832" s="1208"/>
      <c r="C832" s="1136">
        <f>SUM($C$243)</f>
        <v>0.33827229521945767</v>
      </c>
      <c r="D832" s="1136">
        <f>SUM($D$243)</f>
        <v>0.39465101108936723</v>
      </c>
      <c r="E832" s="1136">
        <f>SUM($E$243)</f>
        <v>0.44990215264187866</v>
      </c>
      <c r="F832" s="1136">
        <f>SUM($F$243)</f>
        <v>0.47358121330724073</v>
      </c>
      <c r="G832" s="956"/>
      <c r="H832" s="1136">
        <f>SUM($H$243)</f>
        <v>0</v>
      </c>
      <c r="I832" s="1136">
        <f>SUM($I$243)</f>
        <v>0</v>
      </c>
      <c r="J832" s="1136">
        <f>SUM($J$243)</f>
        <v>1.989041095890411</v>
      </c>
      <c r="K832" s="1136">
        <f>SUM($K$243)</f>
        <v>11.365949119373777</v>
      </c>
      <c r="L832" s="956"/>
      <c r="M832" s="1136">
        <f>SUM($M$243)</f>
        <v>0</v>
      </c>
      <c r="N832" s="1136">
        <f>SUM($N$243)</f>
        <v>0</v>
      </c>
      <c r="O832" s="1136">
        <f>SUM($O$243)</f>
        <v>1.5391389432485323</v>
      </c>
      <c r="P832" s="1136">
        <f>SUM($P$243)</f>
        <v>10.892367906066536</v>
      </c>
      <c r="R832" s="43">
        <v>12</v>
      </c>
      <c r="S832" s="45">
        <f t="shared" si="47"/>
        <v>6</v>
      </c>
      <c r="T832" s="45">
        <f t="shared" si="46"/>
        <v>6</v>
      </c>
      <c r="U832" s="1068">
        <v>832</v>
      </c>
      <c r="V832" s="45"/>
    </row>
    <row r="833" spans="1:22" ht="15.75" customHeight="1">
      <c r="A833" s="43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6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6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3">
        <v>13</v>
      </c>
      <c r="S833" s="45">
        <f t="shared" si="47"/>
        <v>6</v>
      </c>
      <c r="T833" s="45" t="str">
        <f t="shared" si="46"/>
        <v/>
      </c>
      <c r="U833" s="1068">
        <v>833</v>
      </c>
      <c r="V833" s="45"/>
    </row>
    <row r="834" spans="1:22" ht="15.75" customHeight="1">
      <c r="A834" s="43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6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6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3">
        <v>14</v>
      </c>
      <c r="S834" s="45">
        <f t="shared" si="47"/>
        <v>6</v>
      </c>
      <c r="T834" s="45" t="str">
        <f t="shared" si="46"/>
        <v/>
      </c>
      <c r="U834" s="1068">
        <v>834</v>
      </c>
      <c r="V834" s="45"/>
    </row>
    <row r="835" spans="1:22" ht="15.75" customHeight="1">
      <c r="A835" s="43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6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6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3">
        <v>15</v>
      </c>
      <c r="S835" s="45">
        <f t="shared" si="47"/>
        <v>6</v>
      </c>
      <c r="T835" s="45" t="str">
        <f t="shared" si="46"/>
        <v/>
      </c>
      <c r="U835" s="1068">
        <v>835</v>
      </c>
      <c r="V835" s="45"/>
    </row>
    <row r="836" spans="1:22" ht="15.75" customHeight="1">
      <c r="A836" s="43" t="str">
        <f>$A$265</f>
        <v>Cowpeas: kg produced</v>
      </c>
      <c r="B836" s="1204"/>
      <c r="C836" s="1136">
        <f>SUM($C$271)</f>
        <v>6.3367812878576082E-2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6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6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3">
        <v>16</v>
      </c>
      <c r="S836" s="45">
        <f t="shared" si="47"/>
        <v>7</v>
      </c>
      <c r="T836" s="45">
        <f t="shared" si="46"/>
        <v>7</v>
      </c>
      <c r="U836" s="1068">
        <v>836</v>
      </c>
      <c r="V836" s="45"/>
    </row>
    <row r="837" spans="1:22" ht="15.75" customHeight="1">
      <c r="A837" s="43" t="str">
        <f>$A$272</f>
        <v>Beans: kg produced</v>
      </c>
      <c r="B837" s="1208"/>
      <c r="C837" s="1136">
        <f>SUM($C$278)</f>
        <v>9.4772155437517477E-2</v>
      </c>
      <c r="D837" s="1136">
        <f>SUM($D$278)</f>
        <v>4.9141117634268316E-2</v>
      </c>
      <c r="E837" s="1136">
        <f>SUM($E$278)</f>
        <v>2.2113502935420744E-2</v>
      </c>
      <c r="F837" s="1136">
        <f>SUM($F$278)</f>
        <v>4.4227005870841489E-2</v>
      </c>
      <c r="G837" s="956"/>
      <c r="H837" s="1136">
        <f>SUM($H$278)</f>
        <v>0</v>
      </c>
      <c r="I837" s="1136">
        <f>SUM($I$278)</f>
        <v>0</v>
      </c>
      <c r="J837" s="1136">
        <f>SUM($J$278)</f>
        <v>2.2113502935420744E-2</v>
      </c>
      <c r="K837" s="1136">
        <f>SUM($K$278)</f>
        <v>4.4227005870841489E-2</v>
      </c>
      <c r="L837" s="956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3">
        <v>17</v>
      </c>
      <c r="S837" s="45">
        <f t="shared" si="47"/>
        <v>8</v>
      </c>
      <c r="T837" s="45">
        <f t="shared" si="46"/>
        <v>8</v>
      </c>
      <c r="U837" s="1068">
        <v>837</v>
      </c>
      <c r="V837" s="45"/>
    </row>
    <row r="838" spans="1:22" ht="15.75" customHeight="1">
      <c r="A838" s="43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6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6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3">
        <v>18</v>
      </c>
      <c r="S838" s="45">
        <f t="shared" si="47"/>
        <v>8</v>
      </c>
      <c r="T838" s="45" t="str">
        <f t="shared" si="46"/>
        <v/>
      </c>
      <c r="U838" s="1068">
        <v>838</v>
      </c>
      <c r="V838" s="45"/>
    </row>
    <row r="839" spans="1:22" ht="15.75" customHeight="1">
      <c r="A839" s="43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6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6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3">
        <v>19</v>
      </c>
      <c r="S839" s="45">
        <f t="shared" si="47"/>
        <v>8</v>
      </c>
      <c r="T839" s="45" t="str">
        <f t="shared" si="46"/>
        <v/>
      </c>
      <c r="U839" s="1068">
        <v>839</v>
      </c>
      <c r="V839" s="45"/>
    </row>
    <row r="840" spans="1:22" ht="15.75" customHeight="1">
      <c r="A840" s="43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6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6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3">
        <v>20</v>
      </c>
      <c r="S840" s="45">
        <f t="shared" si="47"/>
        <v>8</v>
      </c>
      <c r="T840" s="45" t="str">
        <f t="shared" si="46"/>
        <v/>
      </c>
      <c r="U840" s="1068">
        <v>840</v>
      </c>
      <c r="V840" s="45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6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6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3">
        <v>21</v>
      </c>
      <c r="S841" s="45">
        <f t="shared" si="47"/>
        <v>8</v>
      </c>
      <c r="T841" s="45" t="str">
        <f t="shared" si="46"/>
        <v/>
      </c>
      <c r="U841" s="1068">
        <v>841</v>
      </c>
      <c r="V841" s="45"/>
    </row>
    <row r="842" spans="1:22" ht="15.75" customHeight="1">
      <c r="A842" s="43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6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6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3">
        <v>22</v>
      </c>
      <c r="S842" s="45">
        <f t="shared" si="47"/>
        <v>8</v>
      </c>
      <c r="T842" s="45" t="str">
        <f t="shared" si="46"/>
        <v/>
      </c>
      <c r="U842" s="1068">
        <v>842</v>
      </c>
      <c r="V842" s="45"/>
    </row>
    <row r="843" spans="1:22" ht="15.75" customHeight="1">
      <c r="A843" s="43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6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6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3">
        <v>23</v>
      </c>
      <c r="S843" s="45">
        <f t="shared" si="47"/>
        <v>8</v>
      </c>
      <c r="T843" s="45" t="str">
        <f t="shared" si="46"/>
        <v/>
      </c>
      <c r="U843" s="1068">
        <v>843</v>
      </c>
      <c r="V843" s="45"/>
    </row>
    <row r="844" spans="1:22" ht="15.75" customHeight="1">
      <c r="A844" s="43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6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6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3">
        <v>24</v>
      </c>
      <c r="S844" s="45">
        <f t="shared" si="47"/>
        <v>8</v>
      </c>
      <c r="T844" s="45" t="str">
        <f t="shared" si="46"/>
        <v/>
      </c>
      <c r="U844" s="1068">
        <v>844</v>
      </c>
      <c r="V844" s="45"/>
    </row>
    <row r="845" spans="1:22" ht="15.75" customHeight="1">
      <c r="A845" s="43" t="str">
        <f>$A$340</f>
        <v>Groundnuts (dry): no. local meas</v>
      </c>
      <c r="B845" s="1208"/>
      <c r="C845" s="1136">
        <f>SUM($C$349)</f>
        <v>8.0933743360357843E-2</v>
      </c>
      <c r="D845" s="1136">
        <f>SUM($D$349)</f>
        <v>8.3931289410741461E-2</v>
      </c>
      <c r="E845" s="1136">
        <f>SUM($E$349)</f>
        <v>7.5538160469667326E-2</v>
      </c>
      <c r="F845" s="1136">
        <f>SUM($F$349)</f>
        <v>7.5538160469667326E-2</v>
      </c>
      <c r="G845" s="956"/>
      <c r="H845" s="1136">
        <f>SUM($H$349)</f>
        <v>0</v>
      </c>
      <c r="I845" s="1136">
        <f>SUM($I$349)</f>
        <v>0</v>
      </c>
      <c r="J845" s="1136">
        <f>SUM($J$349)</f>
        <v>0.11330724070450097</v>
      </c>
      <c r="K845" s="1136">
        <f>SUM($K$349)</f>
        <v>0.18884540117416829</v>
      </c>
      <c r="L845" s="956"/>
      <c r="M845" s="1136">
        <f>SUM($M$349)</f>
        <v>0</v>
      </c>
      <c r="N845" s="1136">
        <f>SUM($N$349)</f>
        <v>0</v>
      </c>
      <c r="O845" s="1136">
        <f>SUM($O$349)</f>
        <v>3.7769080234833649E-2</v>
      </c>
      <c r="P845" s="1136">
        <f>SUM($P$349)</f>
        <v>0.11330724070450096</v>
      </c>
      <c r="R845" s="43">
        <v>25</v>
      </c>
      <c r="S845" s="45">
        <f t="shared" si="47"/>
        <v>9</v>
      </c>
      <c r="T845" s="45">
        <f t="shared" si="46"/>
        <v>9</v>
      </c>
      <c r="U845" s="1068">
        <v>845</v>
      </c>
      <c r="V845" s="45"/>
    </row>
    <row r="846" spans="1:22" ht="15.75" customHeight="1">
      <c r="A846" s="43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6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6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3">
        <v>26</v>
      </c>
      <c r="S846" s="45">
        <f t="shared" si="47"/>
        <v>9</v>
      </c>
      <c r="T846" s="45" t="str">
        <f t="shared" si="46"/>
        <v/>
      </c>
      <c r="U846" s="1068">
        <v>846</v>
      </c>
      <c r="V846" s="45"/>
    </row>
    <row r="847" spans="1:22" ht="15.75" customHeight="1">
      <c r="A847" s="43" t="str">
        <f>$A$360</f>
        <v>Sweet Potatoes: local merasure</v>
      </c>
      <c r="B847" s="1208"/>
      <c r="C847" s="1136">
        <f>SUM($C$370)</f>
        <v>5.0992451775230638E-2</v>
      </c>
      <c r="D847" s="1136">
        <f>SUM($D$370)</f>
        <v>6.6101326375298974E-2</v>
      </c>
      <c r="E847" s="1136">
        <f>SUM($E$370)</f>
        <v>8.0313111545988261E-2</v>
      </c>
      <c r="F847" s="1136">
        <f>SUM($F$370)</f>
        <v>5.8003913894324854E-2</v>
      </c>
      <c r="G847" s="956"/>
      <c r="H847" s="1136">
        <f>SUM($H$370)</f>
        <v>0</v>
      </c>
      <c r="I847" s="1136">
        <f>SUM($I$370)</f>
        <v>0</v>
      </c>
      <c r="J847" s="1136">
        <f>SUM($J$370)</f>
        <v>9.5185909980430528E-2</v>
      </c>
      <c r="K847" s="1136">
        <f>SUM($K$370)</f>
        <v>8.3287671232876712E-2</v>
      </c>
      <c r="L847" s="956"/>
      <c r="M847" s="1136">
        <f>SUM($M$370)</f>
        <v>0</v>
      </c>
      <c r="N847" s="1136">
        <f>SUM($N$370)</f>
        <v>0</v>
      </c>
      <c r="O847" s="1136">
        <f>SUM($O$370)</f>
        <v>1.4872798434442266E-2</v>
      </c>
      <c r="P847" s="1136">
        <f>SUM($P$370)</f>
        <v>2.5283757338551857E-2</v>
      </c>
      <c r="R847" s="43">
        <v>27</v>
      </c>
      <c r="S847" s="45">
        <f t="shared" si="47"/>
        <v>10</v>
      </c>
      <c r="T847" s="45">
        <f t="shared" si="46"/>
        <v>10</v>
      </c>
      <c r="U847" s="1068">
        <v>847</v>
      </c>
      <c r="V847" s="45"/>
    </row>
    <row r="848" spans="1:22" ht="15.75" customHeight="1">
      <c r="A848" s="43" t="str">
        <f>$A$371</f>
        <v>Other crop: Sunflower</v>
      </c>
      <c r="B848" s="1208"/>
      <c r="C848" s="1136">
        <f>SUM($C$381)</f>
        <v>0</v>
      </c>
      <c r="D848" s="1136">
        <f>SUM($D$381)</f>
        <v>0</v>
      </c>
      <c r="E848" s="1136">
        <f>SUM($E$381)</f>
        <v>1.4220482713633398E-2</v>
      </c>
      <c r="F848" s="1136">
        <f>SUM($F$381)</f>
        <v>0</v>
      </c>
      <c r="G848" s="956"/>
      <c r="H848" s="1136">
        <f>SUM($H$381)</f>
        <v>0</v>
      </c>
      <c r="I848" s="1136">
        <f>SUM($I$381)</f>
        <v>0</v>
      </c>
      <c r="J848" s="1136">
        <f>SUM($J$381)</f>
        <v>0.10665362035225048</v>
      </c>
      <c r="K848" s="1136">
        <f>SUM($K$381)</f>
        <v>0</v>
      </c>
      <c r="L848" s="956"/>
      <c r="M848" s="1136">
        <f>SUM($M$381)</f>
        <v>0</v>
      </c>
      <c r="N848" s="1136">
        <f>SUM($N$381)</f>
        <v>0</v>
      </c>
      <c r="O848" s="1136">
        <f>SUM($O$381)</f>
        <v>9.2433137638617088E-2</v>
      </c>
      <c r="P848" s="1136">
        <f>SUM($P$381)</f>
        <v>0</v>
      </c>
      <c r="R848" s="43">
        <v>28</v>
      </c>
      <c r="S848" s="45">
        <f t="shared" si="47"/>
        <v>11</v>
      </c>
      <c r="T848" s="45">
        <f t="shared" si="46"/>
        <v>11</v>
      </c>
      <c r="U848" s="1068">
        <v>848</v>
      </c>
      <c r="V848" s="45"/>
    </row>
    <row r="849" spans="1:22" ht="15.75" customHeight="1">
      <c r="A849" s="43" t="str">
        <f>$A$382</f>
        <v>Other crop: number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6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6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3">
        <v>29</v>
      </c>
      <c r="S849" s="45">
        <f t="shared" si="47"/>
        <v>11</v>
      </c>
      <c r="T849" s="45" t="str">
        <f t="shared" si="46"/>
        <v/>
      </c>
      <c r="U849" s="1068">
        <v>849</v>
      </c>
      <c r="V849" s="45"/>
    </row>
    <row r="850" spans="1:22" ht="15.75" customHeight="1">
      <c r="A850" s="1403" t="s">
        <v>673</v>
      </c>
      <c r="B850" s="1208"/>
      <c r="C850" s="956"/>
      <c r="D850" s="956"/>
      <c r="E850" s="956"/>
      <c r="F850" s="956"/>
      <c r="G850" s="956"/>
      <c r="H850" s="956"/>
      <c r="I850" s="956"/>
      <c r="J850" s="956"/>
      <c r="K850" s="956"/>
      <c r="L850" s="956"/>
      <c r="M850" s="956"/>
      <c r="N850" s="956"/>
      <c r="O850" s="956"/>
      <c r="P850" s="956"/>
      <c r="R850" s="43"/>
      <c r="S850" s="45">
        <f t="shared" si="47"/>
        <v>11</v>
      </c>
      <c r="T850" s="45" t="str">
        <f t="shared" si="46"/>
        <v/>
      </c>
      <c r="U850" s="1068">
        <v>850</v>
      </c>
      <c r="V850" s="45"/>
    </row>
    <row r="851" spans="1:22" ht="15.75" customHeight="1">
      <c r="A851" s="43" t="str">
        <f>Data!$A$427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6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6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3">
        <v>30</v>
      </c>
      <c r="S851" s="45">
        <f t="shared" si="47"/>
        <v>11</v>
      </c>
      <c r="T851" s="45" t="str">
        <f t="shared" si="46"/>
        <v/>
      </c>
      <c r="U851" s="1068">
        <v>851</v>
      </c>
      <c r="V851" s="45"/>
    </row>
    <row r="852" spans="1:22" ht="15.75" customHeight="1">
      <c r="A852" s="43" t="str">
        <f>Data!$A$437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6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6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3">
        <v>31</v>
      </c>
      <c r="S852" s="45">
        <f t="shared" si="47"/>
        <v>11</v>
      </c>
      <c r="T852" s="45" t="str">
        <f t="shared" si="46"/>
        <v/>
      </c>
      <c r="U852" s="1068">
        <v>852</v>
      </c>
      <c r="V852" s="45"/>
    </row>
    <row r="853" spans="1:22" ht="15.75" customHeight="1">
      <c r="A853" s="827" t="s">
        <v>21</v>
      </c>
      <c r="B853" s="1208"/>
      <c r="C853" s="956"/>
      <c r="D853" s="956"/>
      <c r="E853" s="956"/>
      <c r="F853" s="956"/>
      <c r="G853" s="956"/>
      <c r="H853" s="956"/>
      <c r="I853" s="956"/>
      <c r="J853" s="956"/>
      <c r="K853" s="956"/>
      <c r="L853" s="956"/>
      <c r="M853" s="956"/>
      <c r="N853" s="956"/>
      <c r="O853" s="956"/>
      <c r="P853" s="956"/>
      <c r="R853" s="43"/>
      <c r="S853" s="45">
        <f t="shared" si="47"/>
        <v>11</v>
      </c>
      <c r="T853" s="45" t="str">
        <f t="shared" si="46"/>
        <v/>
      </c>
      <c r="U853" s="1068">
        <v>853</v>
      </c>
      <c r="V853" s="45"/>
    </row>
    <row r="854" spans="1:22" ht="15.75" customHeight="1">
      <c r="A854" s="43" t="str">
        <f>$A$644</f>
        <v>Labour: Land clearing, construction, herding, slaughtering, planting</v>
      </c>
      <c r="B854" s="1208"/>
      <c r="C854" s="1136">
        <f>SUM($C$649)</f>
        <v>2.7061783617556609E-2</v>
      </c>
      <c r="D854" s="1136">
        <f>SUM($D$649)</f>
        <v>1.5786040443574692E-2</v>
      </c>
      <c r="E854" s="1136">
        <f>SUM($E$649)</f>
        <v>0</v>
      </c>
      <c r="F854" s="1136">
        <f>SUM($F$649)</f>
        <v>0</v>
      </c>
      <c r="G854" s="956"/>
      <c r="H854" s="1136">
        <f>SUM($H$649)</f>
        <v>3.2474140341067936E-2</v>
      </c>
      <c r="I854" s="1136">
        <f>SUM($I$649)</f>
        <v>1.8943248532289628E-2</v>
      </c>
      <c r="J854" s="1136">
        <f>SUM($J$649)</f>
        <v>0</v>
      </c>
      <c r="K854" s="1136">
        <f>SUM($K$649)</f>
        <v>0</v>
      </c>
      <c r="L854" s="956"/>
      <c r="M854" s="1136">
        <f>SUM($M$649)</f>
        <v>5.4123567235113273E-3</v>
      </c>
      <c r="N854" s="1136">
        <f>SUM($N$649)</f>
        <v>3.1572080887149363E-3</v>
      </c>
      <c r="O854" s="1136">
        <f>SUM($O$649)</f>
        <v>0</v>
      </c>
      <c r="P854" s="1136">
        <f>SUM($P$649)</f>
        <v>0</v>
      </c>
      <c r="R854" s="43"/>
      <c r="S854" s="45">
        <f t="shared" si="47"/>
        <v>12</v>
      </c>
      <c r="T854" s="45">
        <f t="shared" si="46"/>
        <v>12</v>
      </c>
      <c r="U854" s="1068">
        <v>854</v>
      </c>
      <c r="V854" s="45"/>
    </row>
    <row r="855" spans="1:22" ht="15.75" customHeight="1">
      <c r="A855" s="43" t="str">
        <f>$A$650</f>
        <v>Labour: Weeding</v>
      </c>
      <c r="B855" s="1208"/>
      <c r="C855" s="1136">
        <f>SUM($C$655)</f>
        <v>8.1185350852669827E-2</v>
      </c>
      <c r="D855" s="1136">
        <f>SUM($D$655)</f>
        <v>6.3144161774298768E-2</v>
      </c>
      <c r="E855" s="1136">
        <f>SUM($E$655)</f>
        <v>0</v>
      </c>
      <c r="F855" s="1136">
        <f>SUM($F$655)</f>
        <v>0</v>
      </c>
      <c r="G855" s="956"/>
      <c r="H855" s="1136">
        <f>SUM($H$655)</f>
        <v>9.7422421023203795E-2</v>
      </c>
      <c r="I855" s="1136">
        <f>SUM($I$655)</f>
        <v>7.5772994129158514E-2</v>
      </c>
      <c r="J855" s="1136">
        <f>SUM($J$655)</f>
        <v>0</v>
      </c>
      <c r="K855" s="1136">
        <f>SUM($K$655)</f>
        <v>0</v>
      </c>
      <c r="L855" s="956"/>
      <c r="M855" s="1136">
        <f>SUM($M$655)</f>
        <v>1.6237070170533968E-2</v>
      </c>
      <c r="N855" s="1136">
        <f>SUM($N$655)</f>
        <v>1.2628832354859745E-2</v>
      </c>
      <c r="O855" s="1136">
        <f>SUM($O$655)</f>
        <v>0</v>
      </c>
      <c r="P855" s="1136">
        <f>SUM($P$655)</f>
        <v>0</v>
      </c>
      <c r="R855" s="43"/>
      <c r="S855" s="45">
        <f t="shared" si="47"/>
        <v>13</v>
      </c>
      <c r="T855" s="45">
        <f t="shared" si="46"/>
        <v>13</v>
      </c>
      <c r="U855" s="1068">
        <v>855</v>
      </c>
      <c r="V855" s="45"/>
    </row>
    <row r="856" spans="1:22" ht="15.75" customHeight="1">
      <c r="A856" s="43" t="str">
        <f>$A$656</f>
        <v>Labour: Harvesting</v>
      </c>
      <c r="B856" s="1208"/>
      <c r="C856" s="1136">
        <f>SUM($C$661)</f>
        <v>1.3530891808778304E-2</v>
      </c>
      <c r="D856" s="1136">
        <f>SUM($D$661)</f>
        <v>2.8414872798434444E-2</v>
      </c>
      <c r="E856" s="1136">
        <f>SUM($E$661)</f>
        <v>0</v>
      </c>
      <c r="F856" s="1136">
        <f>SUM($F$661)</f>
        <v>0</v>
      </c>
      <c r="G856" s="956"/>
      <c r="H856" s="1136">
        <f>SUM($H$661)</f>
        <v>1.6237070170533968E-2</v>
      </c>
      <c r="I856" s="1136">
        <f>SUM($I$661)</f>
        <v>3.4097847358121332E-2</v>
      </c>
      <c r="J856" s="1136">
        <f>SUM($J$661)</f>
        <v>0</v>
      </c>
      <c r="K856" s="1136">
        <f>SUM($K$661)</f>
        <v>0</v>
      </c>
      <c r="L856" s="956"/>
      <c r="M856" s="1136">
        <f>SUM($M$661)</f>
        <v>2.7061783617556637E-3</v>
      </c>
      <c r="N856" s="1136">
        <f>SUM($N$661)</f>
        <v>5.6829745596868875E-3</v>
      </c>
      <c r="O856" s="1136">
        <f>SUM($O$661)</f>
        <v>0</v>
      </c>
      <c r="P856" s="1136">
        <f>SUM($P$661)</f>
        <v>0</v>
      </c>
      <c r="R856" s="43"/>
      <c r="S856" s="45">
        <f t="shared" si="47"/>
        <v>14</v>
      </c>
      <c r="T856" s="45">
        <f t="shared" si="46"/>
        <v>14</v>
      </c>
      <c r="U856" s="1068">
        <v>856</v>
      </c>
      <c r="V856" s="45"/>
    </row>
    <row r="857" spans="1:22" ht="15.75" customHeight="1">
      <c r="A857" s="43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6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6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3">
        <v>32</v>
      </c>
      <c r="S857" s="45">
        <f t="shared" si="47"/>
        <v>14</v>
      </c>
      <c r="T857" s="45" t="str">
        <f t="shared" si="46"/>
        <v/>
      </c>
      <c r="U857" s="1068">
        <v>857</v>
      </c>
      <c r="V857" s="45"/>
    </row>
    <row r="858" spans="1:22" ht="15.75" customHeight="1">
      <c r="A858" s="827" t="s">
        <v>22</v>
      </c>
      <c r="B858" s="1208"/>
      <c r="C858" s="956"/>
      <c r="D858" s="956"/>
      <c r="E858" s="956"/>
      <c r="F858" s="956"/>
      <c r="G858" s="956"/>
      <c r="H858" s="956"/>
      <c r="I858" s="956"/>
      <c r="J858" s="956"/>
      <c r="K858" s="956"/>
      <c r="L858" s="956"/>
      <c r="M858" s="956"/>
      <c r="N858" s="956"/>
      <c r="O858" s="956"/>
      <c r="P858" s="956"/>
      <c r="R858" s="43"/>
      <c r="S858" s="45"/>
      <c r="T858" s="45"/>
      <c r="U858" s="1068">
        <v>858</v>
      </c>
      <c r="V858" s="45"/>
    </row>
    <row r="859" spans="1:22" ht="15.75" customHeight="1">
      <c r="A859" s="43" t="str">
        <f>$A$449</f>
        <v>Maize grain purchase</v>
      </c>
      <c r="B859" s="1208"/>
      <c r="C859" s="1136">
        <f>SUM(C$455)</f>
        <v>8.0514397539837856E-2</v>
      </c>
      <c r="D859" s="1136">
        <f t="shared" ref="D859:F859" si="48">SUM(D$455)</f>
        <v>0.12524461839530335</v>
      </c>
      <c r="E859" s="1136">
        <f t="shared" si="48"/>
        <v>0</v>
      </c>
      <c r="F859" s="1136">
        <f t="shared" si="48"/>
        <v>0</v>
      </c>
      <c r="G859" s="956"/>
      <c r="H859" s="1136">
        <f>SUM(H$455)</f>
        <v>0</v>
      </c>
      <c r="I859" s="1136">
        <f t="shared" ref="I859:K859" si="49">SUM(I$455)</f>
        <v>0</v>
      </c>
      <c r="J859" s="1136">
        <f t="shared" si="49"/>
        <v>0</v>
      </c>
      <c r="K859" s="1136">
        <f t="shared" si="49"/>
        <v>0</v>
      </c>
      <c r="L859" s="956"/>
      <c r="M859" s="1136">
        <f>SUM(M$455)</f>
        <v>0</v>
      </c>
      <c r="N859" s="1136">
        <f t="shared" ref="N859:P859" si="50">SUM(N$455)</f>
        <v>0</v>
      </c>
      <c r="O859" s="1136">
        <f t="shared" si="50"/>
        <v>0</v>
      </c>
      <c r="P859" s="1136">
        <f t="shared" si="50"/>
        <v>0</v>
      </c>
      <c r="Q859" s="1219"/>
      <c r="R859" s="43"/>
      <c r="S859" s="45"/>
      <c r="T859" s="45"/>
      <c r="U859" s="1068">
        <v>859</v>
      </c>
      <c r="V859" s="45"/>
    </row>
    <row r="860" spans="1:22" ht="15.75" customHeight="1">
      <c r="A860" s="43" t="str">
        <f>$A$458</f>
        <v>Maize meal purchase</v>
      </c>
      <c r="B860" s="1208"/>
      <c r="C860" s="1136">
        <f>SUM(C$464)</f>
        <v>0</v>
      </c>
      <c r="D860" s="1136">
        <f t="shared" ref="D860:F860" si="51">SUM(D$464)</f>
        <v>0</v>
      </c>
      <c r="E860" s="1136">
        <f t="shared" si="51"/>
        <v>0</v>
      </c>
      <c r="F860" s="1136">
        <f t="shared" si="51"/>
        <v>0</v>
      </c>
      <c r="G860" s="956"/>
      <c r="H860" s="1136">
        <f>SUM(H$464)</f>
        <v>0</v>
      </c>
      <c r="I860" s="1136">
        <f t="shared" ref="I860:K860" si="52">SUM(I$464)</f>
        <v>0</v>
      </c>
      <c r="J860" s="1136">
        <f t="shared" si="52"/>
        <v>0</v>
      </c>
      <c r="K860" s="1136">
        <f t="shared" si="52"/>
        <v>0</v>
      </c>
      <c r="L860" s="956"/>
      <c r="M860" s="1136">
        <f>SUM(M$464)</f>
        <v>0</v>
      </c>
      <c r="N860" s="1136">
        <f t="shared" ref="N860:P860" si="53">SUM(N$464)</f>
        <v>0</v>
      </c>
      <c r="O860" s="1136">
        <f t="shared" si="53"/>
        <v>0</v>
      </c>
      <c r="P860" s="1136">
        <f t="shared" si="53"/>
        <v>0</v>
      </c>
      <c r="R860" s="43"/>
      <c r="S860" s="45"/>
      <c r="T860" s="45"/>
      <c r="U860" s="1068">
        <v>860</v>
      </c>
      <c r="V860" s="45"/>
    </row>
    <row r="861" spans="1:22" ht="15.75" customHeight="1">
      <c r="A861" s="43" t="str">
        <f>$A$467</f>
        <v>Rice purchase - unit</v>
      </c>
      <c r="B861" s="1208"/>
      <c r="C861" s="1136">
        <f>SUM(C$473)</f>
        <v>0</v>
      </c>
      <c r="D861" s="1136">
        <f t="shared" ref="D861:F861" si="54">SUM(D$473)</f>
        <v>0</v>
      </c>
      <c r="E861" s="1136">
        <f t="shared" si="54"/>
        <v>2.7710371819960861E-2</v>
      </c>
      <c r="F861" s="1136">
        <f t="shared" si="54"/>
        <v>2.7710371819960861E-2</v>
      </c>
      <c r="G861" s="956"/>
      <c r="H861" s="1136">
        <f>SUM(H$473)</f>
        <v>0</v>
      </c>
      <c r="I861" s="1136">
        <f t="shared" ref="I861:K861" si="55">SUM(I$473)</f>
        <v>0</v>
      </c>
      <c r="J861" s="1136">
        <f t="shared" si="55"/>
        <v>0</v>
      </c>
      <c r="K861" s="1136">
        <f t="shared" si="55"/>
        <v>0</v>
      </c>
      <c r="L861" s="956"/>
      <c r="M861" s="1136">
        <f>SUM(M$473)</f>
        <v>0</v>
      </c>
      <c r="N861" s="1136">
        <f t="shared" ref="N861:P861" si="56">SUM(N$473)</f>
        <v>0</v>
      </c>
      <c r="O861" s="1136">
        <f t="shared" si="56"/>
        <v>-2.7710371819960861E-2</v>
      </c>
      <c r="P861" s="1136">
        <f t="shared" si="56"/>
        <v>-2.7710371819960861E-2</v>
      </c>
      <c r="R861" s="43"/>
      <c r="S861" s="45"/>
      <c r="T861" s="45"/>
      <c r="U861" s="1068">
        <v>861</v>
      </c>
      <c r="V861" s="45"/>
    </row>
    <row r="862" spans="1:22" ht="15.75" customHeight="1">
      <c r="A862" s="43" t="str">
        <f>$A$476</f>
        <v>Sorghum purchase - unit</v>
      </c>
      <c r="B862" s="1208"/>
      <c r="C862" s="1136">
        <f>SUM(C$482)</f>
        <v>0</v>
      </c>
      <c r="D862" s="1136">
        <f t="shared" ref="D862:F862" si="57">SUM(D$482)</f>
        <v>0</v>
      </c>
      <c r="E862" s="1136">
        <f t="shared" si="57"/>
        <v>0</v>
      </c>
      <c r="F862" s="1136">
        <f t="shared" si="57"/>
        <v>0</v>
      </c>
      <c r="G862" s="956"/>
      <c r="H862" s="1136">
        <f>SUM(H$482)</f>
        <v>0</v>
      </c>
      <c r="I862" s="1136">
        <f t="shared" ref="I862:K862" si="58">SUM(I$482)</f>
        <v>0</v>
      </c>
      <c r="J862" s="1136">
        <f t="shared" si="58"/>
        <v>0</v>
      </c>
      <c r="K862" s="1136">
        <f t="shared" si="58"/>
        <v>0</v>
      </c>
      <c r="L862" s="956"/>
      <c r="M862" s="1136">
        <f>SUM(M$482)</f>
        <v>0</v>
      </c>
      <c r="N862" s="1136">
        <f t="shared" ref="N862:P862" si="59">SUM(N$482)</f>
        <v>0</v>
      </c>
      <c r="O862" s="1136">
        <f t="shared" si="59"/>
        <v>0</v>
      </c>
      <c r="P862" s="1136">
        <f t="shared" si="59"/>
        <v>0</v>
      </c>
      <c r="Q862" s="1041" t="str">
        <f>$Q$484</f>
        <v>other</v>
      </c>
      <c r="R862" s="43"/>
      <c r="S862" s="45"/>
      <c r="T862" s="45"/>
      <c r="U862" s="1068">
        <v>862</v>
      </c>
      <c r="V862" s="45"/>
    </row>
    <row r="863" spans="1:22" ht="15.75" customHeight="1">
      <c r="A863" s="43" t="str">
        <f>$A$485</f>
        <v>Millet purchase - unit</v>
      </c>
      <c r="B863" s="1208"/>
      <c r="C863" s="1136">
        <f>SUM(C$491)</f>
        <v>0</v>
      </c>
      <c r="D863" s="1136">
        <f t="shared" ref="D863:F863" si="60">SUM(D$491)</f>
        <v>0</v>
      </c>
      <c r="E863" s="1136">
        <f t="shared" si="60"/>
        <v>0</v>
      </c>
      <c r="F863" s="1136">
        <f t="shared" si="60"/>
        <v>0</v>
      </c>
      <c r="G863" s="956"/>
      <c r="H863" s="1136">
        <f>SUM(H$491)</f>
        <v>0</v>
      </c>
      <c r="I863" s="1136">
        <f t="shared" ref="I863:K863" si="61">SUM(I$491)</f>
        <v>0</v>
      </c>
      <c r="J863" s="1136">
        <f t="shared" si="61"/>
        <v>0</v>
      </c>
      <c r="K863" s="1136">
        <f t="shared" si="61"/>
        <v>0</v>
      </c>
      <c r="L863" s="956"/>
      <c r="M863" s="1136">
        <f>SUM(M$491)</f>
        <v>0</v>
      </c>
      <c r="N863" s="1136">
        <f t="shared" ref="N863:P863" si="62">SUM(N$491)</f>
        <v>0</v>
      </c>
      <c r="O863" s="1136">
        <f t="shared" si="62"/>
        <v>0</v>
      </c>
      <c r="P863" s="1136">
        <f t="shared" si="62"/>
        <v>0</v>
      </c>
      <c r="Q863" s="1041" t="str">
        <f>$Q$493</f>
        <v>des</v>
      </c>
      <c r="R863" s="43" t="str">
        <f t="shared" ref="R863:R887" si="63">IF(Q863="Response=minimum (mns)",1,IF(Q863="Response=minimum (ess)",0,""))</f>
        <v/>
      </c>
      <c r="S863" s="45"/>
      <c r="T863" s="45"/>
      <c r="U863" s="1068">
        <v>863</v>
      </c>
      <c r="V863" s="45"/>
    </row>
    <row r="864" spans="1:22" ht="15.75" customHeight="1">
      <c r="A864" s="43" t="str">
        <f>$A$494</f>
        <v>Bread purchase - unit</v>
      </c>
      <c r="B864" s="1208"/>
      <c r="C864" s="1136">
        <f>SUM(C$500)</f>
        <v>0</v>
      </c>
      <c r="D864" s="1136">
        <f t="shared" ref="D864:F864" si="64">SUM(D$500)</f>
        <v>0</v>
      </c>
      <c r="E864" s="1136">
        <f t="shared" si="64"/>
        <v>8.2661448140900189E-3</v>
      </c>
      <c r="F864" s="1136">
        <f t="shared" si="64"/>
        <v>4.1330724070450103E-2</v>
      </c>
      <c r="G864" s="956"/>
      <c r="H864" s="1136">
        <f>SUM(H$500)</f>
        <v>0</v>
      </c>
      <c r="I864" s="1136">
        <f t="shared" ref="I864:K864" si="65">SUM(I$500)</f>
        <v>0</v>
      </c>
      <c r="J864" s="1136">
        <f t="shared" si="65"/>
        <v>0</v>
      </c>
      <c r="K864" s="1136">
        <f t="shared" si="65"/>
        <v>0</v>
      </c>
      <c r="L864" s="956"/>
      <c r="M864" s="1136">
        <f>SUM(M$500)</f>
        <v>0</v>
      </c>
      <c r="N864" s="1136">
        <f t="shared" ref="N864:P864" si="66">SUM(N$500)</f>
        <v>0</v>
      </c>
      <c r="O864" s="1136">
        <f t="shared" si="66"/>
        <v>-8.2661448140900189E-3</v>
      </c>
      <c r="P864" s="1136">
        <f t="shared" si="66"/>
        <v>-4.1330724070450103E-2</v>
      </c>
      <c r="Q864" s="1041" t="str">
        <f>$Q$502</f>
        <v>des</v>
      </c>
      <c r="R864" s="43" t="str">
        <f t="shared" si="63"/>
        <v/>
      </c>
      <c r="S864" s="45"/>
      <c r="T864" s="45"/>
      <c r="U864" s="1068">
        <v>864</v>
      </c>
      <c r="V864" s="45"/>
    </row>
    <row r="865" spans="1:22" ht="15.75" customHeight="1">
      <c r="A865" s="43" t="str">
        <f>$A$503</f>
        <v>Sweet potatoes purchase - qty</v>
      </c>
      <c r="B865" s="1208"/>
      <c r="C865" s="1136">
        <f>SUM(C$506)</f>
        <v>2.5496225887615318E-3</v>
      </c>
      <c r="D865" s="1136">
        <f t="shared" ref="D865:F865" si="67">SUM(D$506)</f>
        <v>5.949119373776908E-3</v>
      </c>
      <c r="E865" s="1136">
        <f t="shared" si="67"/>
        <v>3.2125244618395304E-2</v>
      </c>
      <c r="F865" s="1136">
        <f t="shared" si="67"/>
        <v>0</v>
      </c>
      <c r="G865" s="956"/>
      <c r="H865" s="1136">
        <f>SUM(H$506)</f>
        <v>0</v>
      </c>
      <c r="I865" s="1136">
        <f t="shared" ref="I865:K865" si="68">SUM(I$506)</f>
        <v>0</v>
      </c>
      <c r="J865" s="1136">
        <f t="shared" si="68"/>
        <v>0</v>
      </c>
      <c r="K865" s="1136">
        <f t="shared" si="68"/>
        <v>0</v>
      </c>
      <c r="L865" s="956"/>
      <c r="M865" s="1136">
        <f>SUM(M$506)</f>
        <v>-2.5496225887615318E-3</v>
      </c>
      <c r="N865" s="1136">
        <f t="shared" ref="N865:P865" si="69">SUM(N$506)</f>
        <v>-5.949119373776908E-3</v>
      </c>
      <c r="O865" s="1136">
        <f t="shared" si="69"/>
        <v>-3.2125244618395304E-2</v>
      </c>
      <c r="P865" s="1136">
        <f t="shared" si="69"/>
        <v>0</v>
      </c>
      <c r="Q865" s="1041" t="str">
        <f>$Q$508</f>
        <v>des</v>
      </c>
      <c r="R865" s="43" t="str">
        <f t="shared" si="63"/>
        <v/>
      </c>
      <c r="S865" s="45"/>
      <c r="T865" s="45"/>
      <c r="U865" s="1068">
        <v>865</v>
      </c>
      <c r="V865" s="45"/>
    </row>
    <row r="866" spans="1:22" ht="15.75" customHeight="1">
      <c r="A866" s="43" t="str">
        <f>$A$509</f>
        <v>Sugar purchase - qty</v>
      </c>
      <c r="B866" s="1208"/>
      <c r="C866" s="1136">
        <f>SUM(C$512)</f>
        <v>8.9460441710930948E-3</v>
      </c>
      <c r="D866" s="1136">
        <f t="shared" ref="D866:F866" si="70">SUM(D$512)</f>
        <v>6.9580343552946289E-3</v>
      </c>
      <c r="E866" s="1136">
        <f t="shared" si="70"/>
        <v>1.2524461839530331E-2</v>
      </c>
      <c r="F866" s="1136">
        <f t="shared" si="70"/>
        <v>2.5048923679060663E-2</v>
      </c>
      <c r="G866" s="956"/>
      <c r="H866" s="1136">
        <f>SUM(H$512)</f>
        <v>0</v>
      </c>
      <c r="I866" s="1136">
        <f t="shared" ref="I866:K866" si="71">SUM(I$512)</f>
        <v>0</v>
      </c>
      <c r="J866" s="1136">
        <f t="shared" si="71"/>
        <v>0</v>
      </c>
      <c r="K866" s="1136">
        <f t="shared" si="71"/>
        <v>0</v>
      </c>
      <c r="L866" s="956"/>
      <c r="M866" s="1136">
        <f>SUM(M$512)</f>
        <v>-8.9460441710930948E-3</v>
      </c>
      <c r="N866" s="1136">
        <f t="shared" ref="N866:P866" si="72">SUM(N$512)</f>
        <v>-6.9580343552946289E-3</v>
      </c>
      <c r="O866" s="1136">
        <f t="shared" si="72"/>
        <v>-1.2524461839530331E-2</v>
      </c>
      <c r="P866" s="1136">
        <f t="shared" si="72"/>
        <v>-2.5048923679060663E-2</v>
      </c>
      <c r="Q866" s="1220" t="str">
        <f>$Q$514</f>
        <v>des</v>
      </c>
      <c r="R866" s="43" t="str">
        <f t="shared" si="63"/>
        <v/>
      </c>
      <c r="S866" s="45"/>
      <c r="T866" s="45"/>
      <c r="U866" s="1068">
        <v>866</v>
      </c>
      <c r="V866" s="45"/>
    </row>
    <row r="867" spans="1:22" ht="15.75" customHeight="1">
      <c r="A867" s="43" t="str">
        <f>$A$515</f>
        <v>Oil purchase: quantity (kg)</v>
      </c>
      <c r="B867" s="1208"/>
      <c r="C867" s="1136">
        <f>SUM(C$518)</f>
        <v>2.0128599384959464E-2</v>
      </c>
      <c r="D867" s="1136">
        <f t="shared" ref="D867:F867" si="73">SUM(D$518)</f>
        <v>1.5655577299412918E-2</v>
      </c>
      <c r="E867" s="1136">
        <f t="shared" si="73"/>
        <v>2.818003913894325E-2</v>
      </c>
      <c r="F867" s="1136">
        <f t="shared" si="73"/>
        <v>7.0450097847358117E-2</v>
      </c>
      <c r="G867" s="956"/>
      <c r="H867" s="1136">
        <f>SUM(H$518)</f>
        <v>0</v>
      </c>
      <c r="I867" s="1136">
        <f t="shared" ref="I867:K867" si="74">SUM(I$518)</f>
        <v>0</v>
      </c>
      <c r="J867" s="1136">
        <f t="shared" si="74"/>
        <v>0</v>
      </c>
      <c r="K867" s="1136">
        <f t="shared" si="74"/>
        <v>0</v>
      </c>
      <c r="L867" s="956"/>
      <c r="M867" s="1136">
        <f>SUM(M$518)</f>
        <v>-2.0128599384959464E-2</v>
      </c>
      <c r="N867" s="1136">
        <f t="shared" ref="N867:P867" si="75">SUM(N$518)</f>
        <v>-1.5655577299412918E-2</v>
      </c>
      <c r="O867" s="1136">
        <f t="shared" si="75"/>
        <v>-2.818003913894325E-2</v>
      </c>
      <c r="P867" s="1136">
        <f t="shared" si="75"/>
        <v>-7.0450097847358117E-2</v>
      </c>
      <c r="Q867" s="1041" t="str">
        <f>$Q$520</f>
        <v>des</v>
      </c>
      <c r="R867" s="43" t="str">
        <f t="shared" si="63"/>
        <v/>
      </c>
      <c r="S867" s="45"/>
      <c r="T867" s="45"/>
      <c r="U867" s="1068">
        <v>867</v>
      </c>
      <c r="V867" s="45"/>
    </row>
    <row r="868" spans="1:22" ht="15.75" customHeight="1">
      <c r="A868" s="43" t="str">
        <f>$A$521</f>
        <v>Milk purchase: quantity (kg)</v>
      </c>
      <c r="B868" s="1208"/>
      <c r="C868" s="1136">
        <f>SUM(C$524)</f>
        <v>0</v>
      </c>
      <c r="D868" s="1136">
        <f t="shared" ref="D868:F868" si="76">SUM(D$524)</f>
        <v>0</v>
      </c>
      <c r="E868" s="1136">
        <f t="shared" si="76"/>
        <v>0</v>
      </c>
      <c r="F868" s="1136">
        <f t="shared" si="76"/>
        <v>0</v>
      </c>
      <c r="G868" s="956"/>
      <c r="H868" s="1136">
        <f>SUM(H$524)</f>
        <v>0</v>
      </c>
      <c r="I868" s="1136">
        <f t="shared" ref="I868:K868" si="77">SUM(I$524)</f>
        <v>0</v>
      </c>
      <c r="J868" s="1136">
        <f t="shared" si="77"/>
        <v>0</v>
      </c>
      <c r="K868" s="1136">
        <f t="shared" si="77"/>
        <v>0</v>
      </c>
      <c r="L868" s="956"/>
      <c r="M868" s="1136">
        <f>SUM(M$524)</f>
        <v>0</v>
      </c>
      <c r="N868" s="1136">
        <f t="shared" ref="N868:P868" si="78">SUM(N$524)</f>
        <v>0</v>
      </c>
      <c r="O868" s="1136">
        <f t="shared" si="78"/>
        <v>0</v>
      </c>
      <c r="P868" s="1136">
        <f t="shared" si="78"/>
        <v>0</v>
      </c>
      <c r="Q868" s="1041" t="str">
        <f>$Q$526</f>
        <v>other</v>
      </c>
      <c r="R868" s="43" t="str">
        <f t="shared" si="63"/>
        <v/>
      </c>
      <c r="S868" s="45"/>
      <c r="T868" s="45"/>
      <c r="U868" s="1068">
        <v>868</v>
      </c>
      <c r="V868" s="45"/>
    </row>
    <row r="869" spans="1:22" ht="15.75" customHeight="1">
      <c r="A869" s="43" t="str">
        <f>$A$527</f>
        <v>Eggs purchase - unit</v>
      </c>
      <c r="B869" s="1208"/>
      <c r="C869" s="1136">
        <f>SUM(C$530)</f>
        <v>0</v>
      </c>
      <c r="D869" s="1136">
        <f t="shared" ref="D869:F869" si="79">SUM(D$530)</f>
        <v>0</v>
      </c>
      <c r="E869" s="1136">
        <f t="shared" si="79"/>
        <v>0</v>
      </c>
      <c r="F869" s="1136">
        <f t="shared" si="79"/>
        <v>0</v>
      </c>
      <c r="G869" s="956"/>
      <c r="H869" s="1136">
        <f>SUM(H$530)</f>
        <v>0</v>
      </c>
      <c r="I869" s="1136">
        <f t="shared" ref="I869:K869" si="80">SUM(I$530)</f>
        <v>0</v>
      </c>
      <c r="J869" s="1136">
        <f t="shared" si="80"/>
        <v>0</v>
      </c>
      <c r="K869" s="1136">
        <f t="shared" si="80"/>
        <v>0</v>
      </c>
      <c r="L869" s="956"/>
      <c r="M869" s="1136">
        <f>SUM(M$530)</f>
        <v>0</v>
      </c>
      <c r="N869" s="1136">
        <f t="shared" ref="N869:P869" si="81">SUM(N$530)</f>
        <v>0</v>
      </c>
      <c r="O869" s="1136">
        <f t="shared" si="81"/>
        <v>0</v>
      </c>
      <c r="P869" s="1136">
        <f t="shared" si="81"/>
        <v>0</v>
      </c>
      <c r="Q869" s="1041" t="str">
        <f>$Q$532</f>
        <v>des</v>
      </c>
      <c r="R869" s="43"/>
      <c r="S869" s="45"/>
      <c r="T869" s="45"/>
      <c r="U869" s="1068">
        <v>869</v>
      </c>
      <c r="V869" s="45"/>
    </row>
    <row r="870" spans="1:22" ht="15.75" customHeight="1">
      <c r="A870" s="43" t="str">
        <f>$A$533</f>
        <v>Poultry (incl feet) purchase - unit</v>
      </c>
      <c r="B870" s="1208"/>
      <c r="C870" s="1136">
        <f>SUM(C$536)</f>
        <v>0</v>
      </c>
      <c r="D870" s="1136">
        <f t="shared" ref="D870:F870" si="82">SUM(D$536)</f>
        <v>0</v>
      </c>
      <c r="E870" s="1136">
        <f t="shared" si="82"/>
        <v>3.3581213307240705E-3</v>
      </c>
      <c r="F870" s="1136">
        <f t="shared" si="82"/>
        <v>1.0074363992172212E-2</v>
      </c>
      <c r="G870" s="956"/>
      <c r="H870" s="1136">
        <f>SUM(H$536)</f>
        <v>0</v>
      </c>
      <c r="I870" s="1136">
        <f t="shared" ref="I870:K870" si="83">SUM(I$536)</f>
        <v>0</v>
      </c>
      <c r="J870" s="1136">
        <f t="shared" si="83"/>
        <v>0</v>
      </c>
      <c r="K870" s="1136">
        <f t="shared" si="83"/>
        <v>0</v>
      </c>
      <c r="L870" s="956"/>
      <c r="M870" s="1136">
        <f>SUM(M$536)</f>
        <v>0</v>
      </c>
      <c r="N870" s="1136">
        <f t="shared" ref="N870:P870" si="84">SUM(N$536)</f>
        <v>0</v>
      </c>
      <c r="O870" s="1136">
        <f t="shared" si="84"/>
        <v>-3.3581213307240705E-3</v>
      </c>
      <c r="P870" s="1136">
        <f t="shared" si="84"/>
        <v>-1.0074363992172212E-2</v>
      </c>
      <c r="Q870" s="1041" t="str">
        <f>$Q$538</f>
        <v>des</v>
      </c>
      <c r="R870" s="43"/>
      <c r="S870" s="45"/>
      <c r="T870" s="45"/>
      <c r="U870" s="1068">
        <v>870</v>
      </c>
      <c r="V870" s="45"/>
    </row>
    <row r="871" spans="1:22" ht="15.75" customHeight="1">
      <c r="A871" s="43" t="str">
        <f>$A$539</f>
        <v>Beef purchase - qty</v>
      </c>
      <c r="B871" s="1208"/>
      <c r="C871" s="1136">
        <f>SUM(C$542)</f>
        <v>0</v>
      </c>
      <c r="D871" s="1136">
        <f t="shared" ref="D871:F871" si="85">SUM(D$542)</f>
        <v>0</v>
      </c>
      <c r="E871" s="1136">
        <f t="shared" si="85"/>
        <v>0</v>
      </c>
      <c r="F871" s="1136">
        <f t="shared" si="85"/>
        <v>1.1037181996086104E-2</v>
      </c>
      <c r="G871" s="956"/>
      <c r="H871" s="1136">
        <f>SUM(H$542)</f>
        <v>0</v>
      </c>
      <c r="I871" s="1136">
        <f t="shared" ref="I871:K871" si="86">SUM(I$542)</f>
        <v>0</v>
      </c>
      <c r="J871" s="1136">
        <f t="shared" si="86"/>
        <v>0</v>
      </c>
      <c r="K871" s="1136">
        <f t="shared" si="86"/>
        <v>0</v>
      </c>
      <c r="L871" s="956"/>
      <c r="M871" s="1136">
        <f>SUM(M$542)</f>
        <v>0</v>
      </c>
      <c r="N871" s="1136">
        <f t="shared" ref="N871:P871" si="87">SUM(N$542)</f>
        <v>0</v>
      </c>
      <c r="O871" s="1136">
        <f t="shared" si="87"/>
        <v>0</v>
      </c>
      <c r="P871" s="1136">
        <f t="shared" si="87"/>
        <v>-1.1037181996086104E-2</v>
      </c>
      <c r="Q871" s="1041" t="str">
        <f>$Q$544</f>
        <v>des</v>
      </c>
      <c r="R871" s="43"/>
      <c r="S871" s="45"/>
      <c r="T871" s="45"/>
      <c r="U871" s="1068">
        <v>871</v>
      </c>
      <c r="V871" s="45"/>
    </row>
    <row r="872" spans="1:22" ht="15.75" customHeight="1">
      <c r="A872" s="43" t="str">
        <f>$A$545</f>
        <v>Game meat purchase - unit</v>
      </c>
      <c r="B872" s="1208"/>
      <c r="C872" s="1136">
        <f>SUM(C$548)</f>
        <v>0</v>
      </c>
      <c r="D872" s="1136">
        <f t="shared" ref="D872:F872" si="88">SUM(D$548)</f>
        <v>0</v>
      </c>
      <c r="E872" s="1136">
        <f t="shared" si="88"/>
        <v>0</v>
      </c>
      <c r="F872" s="1136">
        <f t="shared" si="88"/>
        <v>0</v>
      </c>
      <c r="G872" s="956"/>
      <c r="H872" s="1136">
        <f>SUM(H$548)</f>
        <v>0</v>
      </c>
      <c r="I872" s="1136">
        <f t="shared" ref="I872:K872" si="89">SUM(I$548)</f>
        <v>0</v>
      </c>
      <c r="J872" s="1136">
        <f t="shared" si="89"/>
        <v>0</v>
      </c>
      <c r="K872" s="1136">
        <f t="shared" si="89"/>
        <v>0</v>
      </c>
      <c r="L872" s="956"/>
      <c r="M872" s="1136">
        <f>SUM(M$548)</f>
        <v>0</v>
      </c>
      <c r="N872" s="1136">
        <f t="shared" ref="N872:P872" si="90">SUM(N$548)</f>
        <v>0</v>
      </c>
      <c r="O872" s="1136">
        <f t="shared" si="90"/>
        <v>0</v>
      </c>
      <c r="P872" s="1136">
        <f t="shared" si="90"/>
        <v>0</v>
      </c>
      <c r="Q872" s="1041" t="str">
        <f>$Q$550</f>
        <v>des</v>
      </c>
      <c r="R872" s="43"/>
      <c r="S872" s="45"/>
      <c r="T872" s="45"/>
      <c r="U872" s="1068">
        <v>872</v>
      </c>
      <c r="V872" s="45"/>
    </row>
    <row r="873" spans="1:22" ht="15.75" customHeight="1">
      <c r="A873" s="43" t="str">
        <f>$A$551</f>
        <v>Mango purchase - unit</v>
      </c>
      <c r="B873" s="1208"/>
      <c r="C873" s="1136">
        <f>SUM(C$554)</f>
        <v>0</v>
      </c>
      <c r="D873" s="1136">
        <f t="shared" ref="D873:F873" si="91">SUM(D$554)</f>
        <v>0</v>
      </c>
      <c r="E873" s="1136">
        <f t="shared" si="91"/>
        <v>0</v>
      </c>
      <c r="F873" s="1136">
        <f t="shared" si="91"/>
        <v>0</v>
      </c>
      <c r="G873" s="956"/>
      <c r="H873" s="1136">
        <f>SUM(H$554)</f>
        <v>0</v>
      </c>
      <c r="I873" s="1136">
        <f t="shared" ref="I873:K873" si="92">SUM(I$554)</f>
        <v>0</v>
      </c>
      <c r="J873" s="1136">
        <f t="shared" si="92"/>
        <v>0</v>
      </c>
      <c r="K873" s="1136">
        <f t="shared" si="92"/>
        <v>0</v>
      </c>
      <c r="L873" s="956"/>
      <c r="M873" s="1136">
        <f>SUM(M$554)</f>
        <v>0</v>
      </c>
      <c r="N873" s="1136">
        <f t="shared" ref="N873:P873" si="93">SUM(N$554)</f>
        <v>0</v>
      </c>
      <c r="O873" s="1136">
        <f t="shared" si="93"/>
        <v>0</v>
      </c>
      <c r="P873" s="1136">
        <f t="shared" si="93"/>
        <v>0</v>
      </c>
      <c r="Q873" s="1041" t="str">
        <f>$Q$556</f>
        <v>des</v>
      </c>
      <c r="R873" s="43"/>
      <c r="S873" s="45"/>
      <c r="T873" s="45"/>
      <c r="U873" s="1068">
        <v>873</v>
      </c>
      <c r="V873" s="45"/>
    </row>
    <row r="874" spans="1:22" ht="15.75" customHeight="1">
      <c r="A874" s="43" t="str">
        <f>$A$557</f>
        <v>Tomato purchase - unit</v>
      </c>
      <c r="B874" s="1208"/>
      <c r="C874" s="1136">
        <f>SUM(C$560)</f>
        <v>0</v>
      </c>
      <c r="D874" s="1136">
        <f t="shared" ref="D874:F874" si="94">SUM(D$560)</f>
        <v>0</v>
      </c>
      <c r="E874" s="1136">
        <f t="shared" si="94"/>
        <v>5.2185257664709721E-4</v>
      </c>
      <c r="F874" s="1136">
        <f t="shared" si="94"/>
        <v>1.6960208741030659E-3</v>
      </c>
      <c r="G874" s="956"/>
      <c r="H874" s="1136">
        <f>SUM(H$560)</f>
        <v>0</v>
      </c>
      <c r="I874" s="1136">
        <f t="shared" ref="I874:K874" si="95">SUM(I$560)</f>
        <v>0</v>
      </c>
      <c r="J874" s="1136">
        <f t="shared" si="95"/>
        <v>0</v>
      </c>
      <c r="K874" s="1136">
        <f t="shared" si="95"/>
        <v>0</v>
      </c>
      <c r="L874" s="956"/>
      <c r="M874" s="1136">
        <f>SUM(M$560)</f>
        <v>0</v>
      </c>
      <c r="N874" s="1136">
        <f t="shared" ref="N874:P874" si="96">SUM(N$560)</f>
        <v>0</v>
      </c>
      <c r="O874" s="1136">
        <f t="shared" si="96"/>
        <v>-5.2185257664709721E-4</v>
      </c>
      <c r="P874" s="1136">
        <f t="shared" si="96"/>
        <v>-1.6960208741030659E-3</v>
      </c>
      <c r="Q874" s="1041" t="str">
        <f>$Q$562</f>
        <v>des</v>
      </c>
      <c r="R874" s="43"/>
      <c r="S874" s="45"/>
      <c r="T874" s="45"/>
      <c r="U874" s="1068">
        <v>874</v>
      </c>
      <c r="V874" s="45"/>
    </row>
    <row r="875" spans="1:22" ht="15.75" customHeight="1">
      <c r="A875" s="43" t="str">
        <f>$A$563</f>
        <v>Onions purchase - unit</v>
      </c>
      <c r="B875" s="1208"/>
      <c r="C875" s="1136">
        <f>SUM(C$566)</f>
        <v>0</v>
      </c>
      <c r="D875" s="1136">
        <f t="shared" ref="D875:F875" si="97">SUM(D$566)</f>
        <v>0</v>
      </c>
      <c r="E875" s="1136">
        <f t="shared" si="97"/>
        <v>1.50293542074364E-3</v>
      </c>
      <c r="F875" s="1136">
        <f t="shared" si="97"/>
        <v>4.3835616438356161E-3</v>
      </c>
      <c r="G875" s="956"/>
      <c r="H875" s="1136">
        <f>SUM(H$566)</f>
        <v>0</v>
      </c>
      <c r="I875" s="1136">
        <f t="shared" ref="I875:K875" si="98">SUM(I$566)</f>
        <v>0</v>
      </c>
      <c r="J875" s="1136">
        <f t="shared" si="98"/>
        <v>0</v>
      </c>
      <c r="K875" s="1136">
        <f t="shared" si="98"/>
        <v>0</v>
      </c>
      <c r="L875" s="956"/>
      <c r="M875" s="1136">
        <f>SUM(M$566)</f>
        <v>0</v>
      </c>
      <c r="N875" s="1136">
        <f t="shared" ref="N875:P875" si="99">SUM(N$566)</f>
        <v>0</v>
      </c>
      <c r="O875" s="1136">
        <f t="shared" si="99"/>
        <v>-1.50293542074364E-3</v>
      </c>
      <c r="P875" s="1136">
        <f t="shared" si="99"/>
        <v>-4.3835616438356161E-3</v>
      </c>
      <c r="Q875" s="1041" t="str">
        <f>$Q$568</f>
        <v>des</v>
      </c>
      <c r="R875" s="43"/>
      <c r="S875" s="45"/>
      <c r="T875" s="45"/>
      <c r="U875" s="1068">
        <v>875</v>
      </c>
      <c r="V875" s="45"/>
    </row>
    <row r="876" spans="1:22" ht="15.75" customHeight="1">
      <c r="A876" s="43" t="str">
        <f>$A$569</f>
        <v>Banana purchase - unit</v>
      </c>
      <c r="B876" s="1208"/>
      <c r="C876" s="1136">
        <f>SUM(C$572)</f>
        <v>0</v>
      </c>
      <c r="D876" s="1136">
        <f t="shared" ref="D876:F876" si="100">SUM(D$572)</f>
        <v>0</v>
      </c>
      <c r="E876" s="1136">
        <f t="shared" si="100"/>
        <v>0</v>
      </c>
      <c r="F876" s="1136">
        <f t="shared" si="100"/>
        <v>0</v>
      </c>
      <c r="G876" s="956"/>
      <c r="H876" s="1136">
        <f>SUM(H$572)</f>
        <v>0</v>
      </c>
      <c r="I876" s="1136">
        <f t="shared" ref="I876:K876" si="101">SUM(I$572)</f>
        <v>0</v>
      </c>
      <c r="J876" s="1136">
        <f t="shared" si="101"/>
        <v>0</v>
      </c>
      <c r="K876" s="1136">
        <f t="shared" si="101"/>
        <v>0</v>
      </c>
      <c r="L876" s="956"/>
      <c r="M876" s="1136">
        <f>SUM(M$572)</f>
        <v>0</v>
      </c>
      <c r="N876" s="1136">
        <f t="shared" ref="N876:P876" si="102">SUM(N$572)</f>
        <v>0</v>
      </c>
      <c r="O876" s="1136">
        <f t="shared" si="102"/>
        <v>0</v>
      </c>
      <c r="P876" s="1136">
        <f t="shared" si="102"/>
        <v>0</v>
      </c>
      <c r="Q876" s="1041" t="str">
        <f>$Q$574</f>
        <v>des</v>
      </c>
      <c r="R876" s="43"/>
      <c r="S876" s="45"/>
      <c r="T876" s="45"/>
      <c r="U876" s="1068">
        <v>876</v>
      </c>
      <c r="V876" s="45"/>
    </row>
    <row r="877" spans="1:22" ht="15.75" customHeight="1">
      <c r="A877" s="43" t="str">
        <f>$A$575</f>
        <v>Pumpkin purchase - qty</v>
      </c>
      <c r="B877" s="1208"/>
      <c r="C877" s="1136">
        <f>SUM(C$578)</f>
        <v>0</v>
      </c>
      <c r="D877" s="1136">
        <f t="shared" ref="D877:F877" si="103">SUM(D$578)</f>
        <v>0</v>
      </c>
      <c r="E877" s="1136">
        <f t="shared" si="103"/>
        <v>0</v>
      </c>
      <c r="F877" s="1136">
        <f t="shared" si="103"/>
        <v>0</v>
      </c>
      <c r="G877" s="956"/>
      <c r="H877" s="1136">
        <f>SUM(H$578)</f>
        <v>0</v>
      </c>
      <c r="I877" s="1136">
        <f t="shared" ref="I877:K877" si="104">SUM(I$578)</f>
        <v>0</v>
      </c>
      <c r="J877" s="1136">
        <f t="shared" si="104"/>
        <v>0</v>
      </c>
      <c r="K877" s="1136">
        <f t="shared" si="104"/>
        <v>0</v>
      </c>
      <c r="L877" s="956"/>
      <c r="M877" s="1136">
        <f>SUM(M$578)</f>
        <v>0</v>
      </c>
      <c r="N877" s="1136">
        <f t="shared" ref="N877:P877" si="105">SUM(N$578)</f>
        <v>0</v>
      </c>
      <c r="O877" s="1136">
        <f t="shared" si="105"/>
        <v>0</v>
      </c>
      <c r="P877" s="1136">
        <f t="shared" si="105"/>
        <v>0</v>
      </c>
      <c r="Q877" s="1041" t="str">
        <f>$Q$580</f>
        <v>des</v>
      </c>
      <c r="R877" s="43"/>
      <c r="S877" s="45"/>
      <c r="T877" s="45"/>
      <c r="U877" s="1068">
        <v>877</v>
      </c>
      <c r="V877" s="45"/>
    </row>
    <row r="878" spans="1:22" ht="15.75" customHeight="1">
      <c r="A878" s="43" t="str">
        <f>$A$581</f>
        <v>Cassava (fresh) purchase - qty</v>
      </c>
      <c r="B878" s="1208"/>
      <c r="C878" s="1136">
        <f>SUM(C$584)</f>
        <v>0</v>
      </c>
      <c r="D878" s="1136">
        <f t="shared" ref="D878:F878" si="106">SUM(D$584)</f>
        <v>0</v>
      </c>
      <c r="E878" s="1136">
        <f t="shared" si="106"/>
        <v>0</v>
      </c>
      <c r="F878" s="1136">
        <f t="shared" si="106"/>
        <v>0</v>
      </c>
      <c r="G878" s="956"/>
      <c r="H878" s="1136">
        <f>SUM(H$584)</f>
        <v>0</v>
      </c>
      <c r="I878" s="1136">
        <f t="shared" ref="I878:K878" si="107">SUM(I$584)</f>
        <v>0</v>
      </c>
      <c r="J878" s="1136">
        <f t="shared" si="107"/>
        <v>0</v>
      </c>
      <c r="K878" s="1136">
        <f t="shared" si="107"/>
        <v>0</v>
      </c>
      <c r="L878" s="956"/>
      <c r="M878" s="1136">
        <f>SUM(M$584)</f>
        <v>0</v>
      </c>
      <c r="N878" s="1136">
        <f t="shared" ref="N878:P878" si="108">SUM(N$584)</f>
        <v>0</v>
      </c>
      <c r="O878" s="1136">
        <f t="shared" si="108"/>
        <v>0</v>
      </c>
      <c r="P878" s="1136">
        <f t="shared" si="108"/>
        <v>0</v>
      </c>
      <c r="Q878" s="1041" t="str">
        <f>$Q$586</f>
        <v>des</v>
      </c>
      <c r="R878" s="43"/>
      <c r="S878" s="45"/>
      <c r="T878" s="45"/>
      <c r="U878" s="1068">
        <v>878</v>
      </c>
      <c r="V878" s="45"/>
    </row>
    <row r="879" spans="1:22" ht="15.75" customHeight="1">
      <c r="A879" s="43" t="str">
        <f>$A$587</f>
        <v>Cassava (flour) purchase - qty</v>
      </c>
      <c r="B879" s="1208"/>
      <c r="C879" s="1136">
        <f>SUM(C$590)</f>
        <v>0</v>
      </c>
      <c r="D879" s="1136">
        <f t="shared" ref="D879:F879" si="109">SUM(D$590)</f>
        <v>0</v>
      </c>
      <c r="E879" s="1136">
        <f t="shared" si="109"/>
        <v>0</v>
      </c>
      <c r="F879" s="1136">
        <f t="shared" si="109"/>
        <v>0</v>
      </c>
      <c r="G879" s="956"/>
      <c r="H879" s="1136">
        <f>SUM(H$590)</f>
        <v>0</v>
      </c>
      <c r="I879" s="1136">
        <f t="shared" ref="I879:K879" si="110">SUM(I$590)</f>
        <v>0</v>
      </c>
      <c r="J879" s="1136">
        <f t="shared" si="110"/>
        <v>0</v>
      </c>
      <c r="K879" s="1136">
        <f t="shared" si="110"/>
        <v>0</v>
      </c>
      <c r="L879" s="956"/>
      <c r="M879" s="1136">
        <f>SUM(M$590)</f>
        <v>0</v>
      </c>
      <c r="N879" s="1136">
        <f t="shared" ref="N879:P879" si="111">SUM(N$590)</f>
        <v>0</v>
      </c>
      <c r="O879" s="1136">
        <f t="shared" si="111"/>
        <v>0</v>
      </c>
      <c r="P879" s="1136">
        <f t="shared" si="111"/>
        <v>0</v>
      </c>
      <c r="Q879" s="1041" t="str">
        <f>$Q$592</f>
        <v>des</v>
      </c>
      <c r="R879" s="43"/>
      <c r="S879" s="45"/>
      <c r="T879" s="45"/>
      <c r="U879" s="1068">
        <v>879</v>
      </c>
      <c r="V879" s="45"/>
    </row>
    <row r="880" spans="1:22" ht="15.75" customHeight="1">
      <c r="A880" s="43" t="str">
        <f>$A$593</f>
        <v>Dark green veg purchase - unit</v>
      </c>
      <c r="B880" s="1208"/>
      <c r="C880" s="1136">
        <f>SUM(C$597)</f>
        <v>3.1982107911657813E-3</v>
      </c>
      <c r="D880" s="1136">
        <f t="shared" ref="D880:F880" si="112">SUM(D$597)</f>
        <v>2.4874972820178301E-3</v>
      </c>
      <c r="E880" s="1136">
        <f t="shared" si="112"/>
        <v>2.5831702544031315E-3</v>
      </c>
      <c r="F880" s="1136">
        <f t="shared" si="112"/>
        <v>8.2661448140900189E-3</v>
      </c>
      <c r="G880" s="956"/>
      <c r="H880" s="1136">
        <f>SUM(H$597)</f>
        <v>0</v>
      </c>
      <c r="I880" s="1136">
        <f t="shared" ref="I880:K880" si="113">SUM(I$597)</f>
        <v>0</v>
      </c>
      <c r="J880" s="1136">
        <f t="shared" si="113"/>
        <v>0</v>
      </c>
      <c r="K880" s="1136">
        <f t="shared" si="113"/>
        <v>0</v>
      </c>
      <c r="L880" s="956"/>
      <c r="M880" s="1136">
        <f>SUM(M$597)</f>
        <v>-3.1982107911657813E-3</v>
      </c>
      <c r="N880" s="1136">
        <f t="shared" ref="N880:P880" si="114">SUM(N$597)</f>
        <v>-2.4874972820178301E-3</v>
      </c>
      <c r="O880" s="1136">
        <f t="shared" si="114"/>
        <v>-2.5831702544031315E-3</v>
      </c>
      <c r="P880" s="1136">
        <f t="shared" si="114"/>
        <v>-8.2661448140900189E-3</v>
      </c>
      <c r="Q880" s="1041" t="str">
        <f>$Q$599</f>
        <v>mns</v>
      </c>
      <c r="R880" s="43" t="str">
        <f t="shared" si="63"/>
        <v/>
      </c>
      <c r="S880" s="45"/>
      <c r="T880" s="45"/>
      <c r="U880" s="1068">
        <v>880</v>
      </c>
      <c r="V880" s="45"/>
    </row>
    <row r="881" spans="1:22" ht="15.75" customHeight="1">
      <c r="A881" s="43" t="str">
        <f>$A$600</f>
        <v>Fresh fish purchase - unit</v>
      </c>
      <c r="B881" s="1208"/>
      <c r="C881" s="1136">
        <f>SUM(C$603)</f>
        <v>0</v>
      </c>
      <c r="D881" s="1136">
        <f t="shared" ref="D881:F881" si="115">SUM(D$603)</f>
        <v>0</v>
      </c>
      <c r="E881" s="1136">
        <f t="shared" si="115"/>
        <v>0</v>
      </c>
      <c r="F881" s="1136">
        <f t="shared" si="115"/>
        <v>0</v>
      </c>
      <c r="G881" s="956"/>
      <c r="H881" s="1136">
        <f>SUM(H$603)</f>
        <v>0</v>
      </c>
      <c r="I881" s="1136">
        <f t="shared" ref="I881:K881" si="116">SUM(I$603)</f>
        <v>0</v>
      </c>
      <c r="J881" s="1136">
        <f t="shared" si="116"/>
        <v>0</v>
      </c>
      <c r="K881" s="1136">
        <f t="shared" si="116"/>
        <v>0</v>
      </c>
      <c r="L881" s="956"/>
      <c r="M881" s="1136">
        <f>SUM(M$603)</f>
        <v>0</v>
      </c>
      <c r="N881" s="1136">
        <f t="shared" ref="N881:P881" si="117">SUM(N$603)</f>
        <v>0</v>
      </c>
      <c r="O881" s="1136">
        <f t="shared" si="117"/>
        <v>0</v>
      </c>
      <c r="P881" s="1136">
        <f t="shared" si="117"/>
        <v>0</v>
      </c>
      <c r="Q881" s="1041" t="str">
        <f>$Q$605</f>
        <v>des</v>
      </c>
      <c r="R881" s="43" t="str">
        <f t="shared" si="63"/>
        <v/>
      </c>
      <c r="S881" s="45"/>
      <c r="T881" s="45"/>
      <c r="U881" s="1068">
        <v>881</v>
      </c>
      <c r="V881" s="45"/>
    </row>
    <row r="882" spans="1:22" ht="15.75" customHeight="1">
      <c r="A882" s="43" t="str">
        <f>$A$606</f>
        <v>Dried fish purchase - unit</v>
      </c>
      <c r="B882" s="1208"/>
      <c r="C882" s="1136">
        <f>SUM(C$609)</f>
        <v>1.4397539837852949E-2</v>
      </c>
      <c r="D882" s="1136">
        <f t="shared" ref="D882:F882" si="118">SUM(D$609)</f>
        <v>1.3437703848662753E-2</v>
      </c>
      <c r="E882" s="1136">
        <f t="shared" si="118"/>
        <v>1.2093933463796476E-2</v>
      </c>
      <c r="F882" s="1136">
        <f t="shared" si="118"/>
        <v>1.9350293542074366E-2</v>
      </c>
      <c r="G882" s="956"/>
      <c r="H882" s="1136">
        <f>SUM(H$609)</f>
        <v>0</v>
      </c>
      <c r="I882" s="1136">
        <f t="shared" ref="I882:K882" si="119">SUM(I$609)</f>
        <v>0</v>
      </c>
      <c r="J882" s="1136">
        <f t="shared" si="119"/>
        <v>0</v>
      </c>
      <c r="K882" s="1136">
        <f t="shared" si="119"/>
        <v>0</v>
      </c>
      <c r="L882" s="956"/>
      <c r="M882" s="1136">
        <f>SUM(M$609)</f>
        <v>-1.4397539837852949E-2</v>
      </c>
      <c r="N882" s="1136">
        <f t="shared" ref="N882:P882" si="120">SUM(N$609)</f>
        <v>-1.3437703848662753E-2</v>
      </c>
      <c r="O882" s="1136">
        <f t="shared" si="120"/>
        <v>-1.2093933463796476E-2</v>
      </c>
      <c r="P882" s="1136">
        <f t="shared" si="120"/>
        <v>-1.9350293542074366E-2</v>
      </c>
      <c r="Q882" s="1041" t="str">
        <f>$Q$611</f>
        <v>mns</v>
      </c>
      <c r="R882" s="43" t="str">
        <f t="shared" si="63"/>
        <v/>
      </c>
      <c r="S882" s="45"/>
      <c r="T882" s="45"/>
      <c r="U882" s="1068">
        <v>882</v>
      </c>
      <c r="V882" s="45"/>
    </row>
    <row r="883" spans="1:22" ht="15.75" customHeight="1">
      <c r="A883" s="43" t="str">
        <f>$A$612</f>
        <v>Kapenta purchase - unit</v>
      </c>
      <c r="B883" s="1208"/>
      <c r="C883" s="1136">
        <f>SUM(C$615)</f>
        <v>0</v>
      </c>
      <c r="D883" s="1136">
        <f t="shared" ref="D883:F883" si="121">SUM(D$615)</f>
        <v>0</v>
      </c>
      <c r="E883" s="1136">
        <f t="shared" si="121"/>
        <v>0</v>
      </c>
      <c r="F883" s="1136">
        <f t="shared" si="121"/>
        <v>2.6301369863013699E-3</v>
      </c>
      <c r="G883" s="956"/>
      <c r="H883" s="1136">
        <f>SUM(H$615)</f>
        <v>0</v>
      </c>
      <c r="I883" s="1136">
        <f t="shared" ref="I883:K883" si="122">SUM(I$615)</f>
        <v>0</v>
      </c>
      <c r="J883" s="1136">
        <f t="shared" si="122"/>
        <v>0</v>
      </c>
      <c r="K883" s="1136">
        <f t="shared" si="122"/>
        <v>0</v>
      </c>
      <c r="L883" s="956"/>
      <c r="M883" s="1136">
        <f>SUM(M$615)</f>
        <v>0</v>
      </c>
      <c r="N883" s="1136">
        <f t="shared" ref="N883:P883" si="123">SUM(N$615)</f>
        <v>0</v>
      </c>
      <c r="O883" s="1136">
        <f t="shared" si="123"/>
        <v>0</v>
      </c>
      <c r="P883" s="1136">
        <f t="shared" si="123"/>
        <v>-2.6301369863013699E-3</v>
      </c>
      <c r="Q883" s="1041" t="str">
        <f>$Q$617</f>
        <v>des</v>
      </c>
      <c r="R883" s="43" t="str">
        <f t="shared" si="63"/>
        <v/>
      </c>
      <c r="S883" s="45"/>
      <c r="T883" s="45"/>
      <c r="U883" s="1068">
        <v>883</v>
      </c>
      <c r="V883" s="45"/>
    </row>
    <row r="884" spans="1:22" ht="15.75" customHeight="1">
      <c r="A884" s="43" t="str">
        <f>$A$618</f>
        <v>Groundnuts (dried) purchase - unit</v>
      </c>
      <c r="B884" s="1208"/>
      <c r="C884" s="1136">
        <f>SUM(C$621)</f>
        <v>5.3955828906905222E-2</v>
      </c>
      <c r="D884" s="1136">
        <f t="shared" ref="D884:F884" si="124">SUM(D$621)</f>
        <v>2.517938682322244E-2</v>
      </c>
      <c r="E884" s="1136">
        <f t="shared" si="124"/>
        <v>2.2661448140900195E-2</v>
      </c>
      <c r="F884" s="1136">
        <f t="shared" si="124"/>
        <v>0</v>
      </c>
      <c r="G884" s="956"/>
      <c r="H884" s="1136">
        <f>SUM(H$621)</f>
        <v>0</v>
      </c>
      <c r="I884" s="1136">
        <f t="shared" ref="I884:K884" si="125">SUM(I$621)</f>
        <v>0</v>
      </c>
      <c r="J884" s="1136">
        <f t="shared" si="125"/>
        <v>0</v>
      </c>
      <c r="K884" s="1136">
        <f t="shared" si="125"/>
        <v>0</v>
      </c>
      <c r="L884" s="956"/>
      <c r="M884" s="1136">
        <f>SUM(M$621)</f>
        <v>-5.3955828906905222E-2</v>
      </c>
      <c r="N884" s="1136">
        <f t="shared" ref="N884:P884" si="126">SUM(N$621)</f>
        <v>-2.517938682322244E-2</v>
      </c>
      <c r="O884" s="1136">
        <f t="shared" si="126"/>
        <v>-2.2661448140900195E-2</v>
      </c>
      <c r="P884" s="1136">
        <f t="shared" si="126"/>
        <v>0</v>
      </c>
      <c r="Q884" s="1041" t="str">
        <f>$Q$623</f>
        <v>des</v>
      </c>
      <c r="R884" s="43" t="str">
        <f t="shared" si="63"/>
        <v/>
      </c>
      <c r="S884" s="45"/>
      <c r="T884" s="45"/>
      <c r="U884" s="1068">
        <v>884</v>
      </c>
      <c r="V884" s="45"/>
    </row>
    <row r="885" spans="1:22" ht="15.75" customHeight="1">
      <c r="A885" s="43" t="str">
        <f>$A$624</f>
        <v>Beans purchase - unit</v>
      </c>
      <c r="B885" s="1208"/>
      <c r="C885" s="1136">
        <f>SUM(C$627)</f>
        <v>5.6863293262510483E-3</v>
      </c>
      <c r="D885" s="1136">
        <f t="shared" ref="D885:F885" si="127">SUM(D$627)</f>
        <v>2.9484670580560993E-2</v>
      </c>
      <c r="E885" s="1136">
        <f t="shared" si="127"/>
        <v>2.6536203522504891E-2</v>
      </c>
      <c r="F885" s="1136">
        <f t="shared" si="127"/>
        <v>2.6536203522504891E-2</v>
      </c>
      <c r="G885" s="956"/>
      <c r="H885" s="1136">
        <f>SUM(H$627)</f>
        <v>0</v>
      </c>
      <c r="I885" s="1136">
        <f t="shared" ref="I885:K885" si="128">SUM(I$627)</f>
        <v>0</v>
      </c>
      <c r="J885" s="1136">
        <f t="shared" si="128"/>
        <v>0</v>
      </c>
      <c r="K885" s="1136">
        <f t="shared" si="128"/>
        <v>0</v>
      </c>
      <c r="L885" s="956"/>
      <c r="M885" s="1136">
        <f>SUM(M$627)</f>
        <v>-5.6863293262510483E-3</v>
      </c>
      <c r="N885" s="1136">
        <f t="shared" ref="N885:P885" si="129">SUM(N$627)</f>
        <v>-2.9484670580560993E-2</v>
      </c>
      <c r="O885" s="1136">
        <f t="shared" si="129"/>
        <v>-2.6536203522504891E-2</v>
      </c>
      <c r="P885" s="1136">
        <f t="shared" si="129"/>
        <v>-2.6536203522504891E-2</v>
      </c>
      <c r="Q885" s="1041" t="str">
        <f>$Q$629</f>
        <v>des</v>
      </c>
      <c r="R885" s="43" t="str">
        <f t="shared" si="63"/>
        <v/>
      </c>
      <c r="S885" s="45"/>
      <c r="T885" s="45"/>
      <c r="U885" s="1068">
        <v>885</v>
      </c>
      <c r="V885" s="45"/>
    </row>
    <row r="886" spans="1:22" ht="15.75" customHeight="1">
      <c r="A886" s="43" t="str">
        <f>$A$630</f>
        <v>Loquat (masuku) purchase - unit</v>
      </c>
      <c r="B886" s="1208"/>
      <c r="C886" s="1136">
        <f>SUM(C$633)</f>
        <v>0</v>
      </c>
      <c r="D886" s="1136">
        <f t="shared" ref="D886:F886" si="130">SUM(D$633)</f>
        <v>0</v>
      </c>
      <c r="E886" s="1136">
        <f t="shared" si="130"/>
        <v>0</v>
      </c>
      <c r="F886" s="1136">
        <f t="shared" si="130"/>
        <v>0</v>
      </c>
      <c r="G886" s="956"/>
      <c r="H886" s="1136">
        <f>SUM(H$633)</f>
        <v>0</v>
      </c>
      <c r="I886" s="1136">
        <f t="shared" ref="I886:K886" si="131">SUM(I$633)</f>
        <v>0</v>
      </c>
      <c r="J886" s="1136">
        <f t="shared" si="131"/>
        <v>0</v>
      </c>
      <c r="K886" s="1136">
        <f t="shared" si="131"/>
        <v>0</v>
      </c>
      <c r="L886" s="956"/>
      <c r="M886" s="1136">
        <f>SUM(M$633)</f>
        <v>0</v>
      </c>
      <c r="N886" s="1136">
        <f t="shared" ref="N886:P886" si="132">SUM(N$633)</f>
        <v>0</v>
      </c>
      <c r="O886" s="1136">
        <f t="shared" si="132"/>
        <v>0</v>
      </c>
      <c r="P886" s="1136">
        <f t="shared" si="132"/>
        <v>0</v>
      </c>
      <c r="Q886" s="1041" t="str">
        <f>$Q$635</f>
        <v>des</v>
      </c>
      <c r="R886" s="43" t="str">
        <f t="shared" si="63"/>
        <v/>
      </c>
      <c r="S886" s="45"/>
      <c r="T886" s="45"/>
      <c r="U886" s="1068">
        <v>886</v>
      </c>
      <c r="V886" s="45"/>
    </row>
    <row r="887" spans="1:22" ht="15.75" customHeight="1">
      <c r="A887" s="1218" t="str">
        <f>$A$636</f>
        <v>Other purchase -- see Data 4</v>
      </c>
      <c r="B887" s="1208"/>
      <c r="C887" s="1136">
        <f>SUM(C$640)</f>
        <v>7.6041375454291302E-3</v>
      </c>
      <c r="D887" s="1136">
        <f t="shared" ref="D887:F887" si="133">SUM(D$640)</f>
        <v>0</v>
      </c>
      <c r="E887" s="1136">
        <f t="shared" si="133"/>
        <v>0</v>
      </c>
      <c r="F887" s="1136">
        <f t="shared" si="133"/>
        <v>0</v>
      </c>
      <c r="G887" s="956"/>
      <c r="H887" s="1136">
        <f>SUM(H$640)</f>
        <v>0</v>
      </c>
      <c r="I887" s="1136">
        <f t="shared" ref="I887:K887" si="134">SUM(I$640)</f>
        <v>0</v>
      </c>
      <c r="J887" s="1136">
        <f t="shared" si="134"/>
        <v>0</v>
      </c>
      <c r="K887" s="1136">
        <f t="shared" si="134"/>
        <v>0</v>
      </c>
      <c r="L887" s="956"/>
      <c r="M887" s="1136">
        <f>SUM(M$640)</f>
        <v>-7.6041375454291302E-3</v>
      </c>
      <c r="N887" s="1136">
        <f t="shared" ref="N887:P887" si="135">SUM(N$640)</f>
        <v>0</v>
      </c>
      <c r="O887" s="1136">
        <f t="shared" si="135"/>
        <v>0</v>
      </c>
      <c r="P887" s="1136">
        <f t="shared" si="135"/>
        <v>0</v>
      </c>
      <c r="Q887" s="1041" t="str">
        <f>$Q$642</f>
        <v>other</v>
      </c>
      <c r="R887" s="43" t="str">
        <f t="shared" si="63"/>
        <v/>
      </c>
      <c r="S887" s="45"/>
      <c r="T887" s="45"/>
      <c r="U887" s="1068">
        <v>887</v>
      </c>
      <c r="V887" s="45"/>
    </row>
    <row r="888" spans="1:22" ht="15.75" customHeight="1">
      <c r="A888" s="827" t="s">
        <v>518</v>
      </c>
      <c r="B888" s="1208"/>
      <c r="C888" s="956"/>
      <c r="D888" s="956"/>
      <c r="E888" s="956"/>
      <c r="F888" s="956"/>
      <c r="G888" s="956"/>
      <c r="H888" s="956"/>
      <c r="I888" s="956"/>
      <c r="J888" s="956"/>
      <c r="K888" s="956"/>
      <c r="L888" s="956"/>
      <c r="M888" s="956"/>
      <c r="N888" s="956"/>
      <c r="O888" s="956"/>
      <c r="P888" s="956"/>
      <c r="R888" s="43"/>
      <c r="S888" s="45"/>
      <c r="T888" s="45"/>
      <c r="U888" s="1068">
        <v>888</v>
      </c>
      <c r="V888" s="45"/>
    </row>
    <row r="889" spans="1:22" ht="15.75" customHeight="1">
      <c r="A889" s="43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6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6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3"/>
      <c r="S889" s="45"/>
      <c r="T889" s="45"/>
      <c r="U889" s="1068">
        <v>889</v>
      </c>
      <c r="V889" s="45"/>
    </row>
    <row r="890" spans="1:22" ht="15.75" customHeight="1">
      <c r="A890" s="43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6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6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3"/>
      <c r="S890" s="45"/>
      <c r="T890" s="45"/>
      <c r="U890" s="1068">
        <v>890</v>
      </c>
      <c r="V890" s="45"/>
    </row>
    <row r="891" spans="1:22" ht="15.75" customHeight="1">
      <c r="A891" s="43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6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6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3"/>
      <c r="S891" s="45"/>
      <c r="T891" s="45"/>
      <c r="U891" s="1068">
        <v>891</v>
      </c>
      <c r="V891" s="45"/>
    </row>
    <row r="892" spans="1:22" ht="15.75" customHeight="1">
      <c r="A892" s="43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6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6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3"/>
      <c r="S892" s="45"/>
      <c r="T892" s="45"/>
      <c r="U892" s="1068">
        <v>892</v>
      </c>
      <c r="V892" s="45"/>
    </row>
    <row r="893" spans="1:22" ht="15.75" customHeight="1">
      <c r="A893" s="43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6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6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3"/>
      <c r="S893" s="45"/>
      <c r="T893" s="45"/>
      <c r="U893" s="1068">
        <v>893</v>
      </c>
      <c r="V893" s="45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6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6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3"/>
      <c r="S894" s="45"/>
      <c r="T894" s="45"/>
      <c r="U894" s="1068">
        <v>894</v>
      </c>
      <c r="V894" s="45"/>
    </row>
    <row r="895" spans="1:22" ht="15.75" customHeight="1">
      <c r="A895" s="1161" t="s">
        <v>384</v>
      </c>
      <c r="B895" s="1208"/>
      <c r="C895" s="956"/>
      <c r="D895" s="956"/>
      <c r="E895" s="956"/>
      <c r="F895" s="956"/>
      <c r="G895" s="956"/>
      <c r="H895" s="956"/>
      <c r="I895" s="956"/>
      <c r="J895" s="956"/>
      <c r="K895" s="956"/>
      <c r="L895" s="956"/>
      <c r="M895" s="956"/>
      <c r="N895" s="956"/>
      <c r="O895" s="956"/>
      <c r="P895" s="956"/>
      <c r="R895" s="43"/>
      <c r="S895" s="45"/>
      <c r="T895" s="45"/>
      <c r="U895" s="1068">
        <v>895</v>
      </c>
      <c r="V895" s="45"/>
    </row>
    <row r="896" spans="1:22" ht="15.75" customHeight="1">
      <c r="A896" s="43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6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6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3">
        <v>33</v>
      </c>
      <c r="S896" s="45">
        <f>IF(MAX(C896:F896,H896:K896)&gt;0,S857+1,S857)</f>
        <v>14</v>
      </c>
      <c r="T896" s="45" t="str">
        <f>IF(S896&gt;S857,S896,"")</f>
        <v/>
      </c>
      <c r="U896" s="1068">
        <v>896</v>
      </c>
      <c r="V896" s="45"/>
    </row>
    <row r="897" spans="1:22" ht="15.75" customHeight="1">
      <c r="A897" s="43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6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6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3">
        <v>34</v>
      </c>
      <c r="S897" s="45">
        <f>IF(MAX(C897:F897,H897:K897)&gt;0,S896+1,S896)</f>
        <v>14</v>
      </c>
      <c r="T897" s="45" t="str">
        <f>IF(S897&gt;S896,S897,"")</f>
        <v/>
      </c>
      <c r="U897" s="1068">
        <v>897</v>
      </c>
      <c r="V897" s="45"/>
    </row>
    <row r="898" spans="1:22" ht="15.75" customHeight="1">
      <c r="A898" s="43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6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6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3">
        <v>35</v>
      </c>
      <c r="S898" s="45">
        <f>IF(MAX(C898:F898,H898:K898)&gt;0,S897+1,S897)</f>
        <v>14</v>
      </c>
      <c r="T898" s="45" t="str">
        <f>IF(S898&gt;S897,S898,"")</f>
        <v/>
      </c>
      <c r="U898" s="1068">
        <v>898</v>
      </c>
      <c r="V898" s="45"/>
    </row>
    <row r="899" spans="1:22" ht="15.75" customHeight="1">
      <c r="A899" s="43"/>
      <c r="B899" s="1208"/>
      <c r="C899" s="956"/>
      <c r="D899" s="956"/>
      <c r="E899" s="956"/>
      <c r="F899" s="956"/>
      <c r="G899" s="956"/>
      <c r="H899" s="956"/>
      <c r="I899" s="956"/>
      <c r="J899" s="956"/>
      <c r="K899" s="956"/>
      <c r="L899" s="956"/>
      <c r="M899" s="956"/>
      <c r="N899" s="956"/>
      <c r="O899" s="956"/>
      <c r="P899" s="956"/>
      <c r="R899" s="43"/>
      <c r="S899" s="45"/>
      <c r="T899" s="45"/>
      <c r="U899" s="1068">
        <v>899</v>
      </c>
      <c r="V899" s="45"/>
    </row>
    <row r="900" spans="1:22" ht="15.75" customHeight="1">
      <c r="A900" s="43" t="s">
        <v>74</v>
      </c>
      <c r="B900" s="1208"/>
      <c r="C900" s="1136">
        <f>SUM($C$820:$C$899)</f>
        <v>1.0054305283757341</v>
      </c>
      <c r="D900" s="1136">
        <f>SUM($D$820:$D$899)</f>
        <v>1.0601264767703122</v>
      </c>
      <c r="E900" s="1136">
        <f>SUM($E$820:$E$899)</f>
        <v>1.2336347031963468</v>
      </c>
      <c r="F900" s="1136">
        <f>SUM($F$820:$F$899)</f>
        <v>1.3614233529028055</v>
      </c>
      <c r="G900" s="956"/>
      <c r="H900" s="1136">
        <f>SUM($H$820:$H$899)</f>
        <v>0.14613363153480571</v>
      </c>
      <c r="I900" s="1136">
        <f>SUM($I$820:$I$899)</f>
        <v>0.12881409001956948</v>
      </c>
      <c r="J900" s="1136">
        <f>SUM($J$820:$J$899)</f>
        <v>2.5467318982387477</v>
      </c>
      <c r="K900" s="1136">
        <f>SUM($K$820:$K$899)</f>
        <v>11.760795825179386</v>
      </c>
      <c r="L900" s="956"/>
      <c r="M900" s="1136">
        <f>SUM($M$820:$M$899)</f>
        <v>-9.2110707296617259E-2</v>
      </c>
      <c r="N900" s="1136">
        <f>SUM($N$820:$N$899)</f>
        <v>-7.7682974559686896E-2</v>
      </c>
      <c r="O900" s="1136">
        <f>SUM($O$820:$O$899)</f>
        <v>1.451877364644488</v>
      </c>
      <c r="P900" s="1136">
        <f>SUM($P$820:$P$899)</f>
        <v>10.584140900195695</v>
      </c>
      <c r="R900" s="43"/>
      <c r="S900" s="45"/>
      <c r="T900" s="45"/>
      <c r="U900" s="1068">
        <v>900</v>
      </c>
      <c r="V900" s="45"/>
    </row>
    <row r="901" spans="1:22" ht="15.75" customHeight="1">
      <c r="A901" s="865" t="s">
        <v>505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6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6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3"/>
      <c r="S901" s="45"/>
      <c r="T901" s="45"/>
      <c r="U901" s="1068">
        <v>901</v>
      </c>
      <c r="V901" s="45"/>
    </row>
    <row r="902" spans="1:22" ht="15.75" customHeight="1">
      <c r="A902" s="1403" t="s">
        <v>385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3"/>
      <c r="S902" s="45"/>
      <c r="T902" s="45"/>
      <c r="U902" s="1068">
        <v>902</v>
      </c>
      <c r="V902" s="45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3"/>
      <c r="S903" s="45"/>
      <c r="T903" s="45"/>
      <c r="U903" s="1068">
        <v>903</v>
      </c>
      <c r="V903" s="45"/>
    </row>
    <row r="904" spans="1:22" ht="15.75" customHeight="1">
      <c r="A904" s="1402" t="s">
        <v>386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3">
        <v>1</v>
      </c>
      <c r="S904" s="45">
        <f>IF(MAX(C904:F904,H904:K904)&gt;0,1,0)</f>
        <v>0</v>
      </c>
      <c r="T904" s="45" t="str">
        <f t="shared" ref="T904:T929" si="136">IF(S904&gt;S903,S904,"")</f>
        <v/>
      </c>
      <c r="U904" s="1068">
        <v>904</v>
      </c>
      <c r="V904" s="45"/>
    </row>
    <row r="905" spans="1:22" ht="15.75" customHeight="1">
      <c r="A905" s="43" t="s">
        <v>387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3">
        <v>2</v>
      </c>
      <c r="S905" s="45">
        <f t="shared" ref="S905:S929" si="137">IF(MAX(C905:F905,H905:K905)&gt;0,S904+1,S904)</f>
        <v>0</v>
      </c>
      <c r="T905" s="45" t="str">
        <f t="shared" si="136"/>
        <v/>
      </c>
      <c r="U905" s="1068">
        <v>905</v>
      </c>
      <c r="V905" s="45"/>
    </row>
    <row r="906" spans="1:22" ht="15.75" customHeight="1">
      <c r="A906" s="43" t="s">
        <v>388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3">
        <v>1</v>
      </c>
      <c r="S906" s="45">
        <f t="shared" si="137"/>
        <v>0</v>
      </c>
      <c r="T906" s="45" t="str">
        <f t="shared" si="136"/>
        <v/>
      </c>
      <c r="U906" s="1068">
        <v>906</v>
      </c>
      <c r="V906" s="45"/>
    </row>
    <row r="907" spans="1:22" ht="15.75" customHeight="1">
      <c r="A907" s="1402" t="s">
        <v>389</v>
      </c>
      <c r="B907" s="1208"/>
      <c r="C907" s="1123">
        <f>SUM($C$99)</f>
        <v>0</v>
      </c>
      <c r="D907" s="1123">
        <f>SUM($D$99)</f>
        <v>0</v>
      </c>
      <c r="E907" s="1123">
        <f>SUM($E$99)</f>
        <v>2600</v>
      </c>
      <c r="F907" s="1123">
        <f>SUM($F$99)</f>
        <v>21000</v>
      </c>
      <c r="G907" s="1208"/>
      <c r="H907" s="1123">
        <f>SUM($H$99)</f>
        <v>0</v>
      </c>
      <c r="I907" s="1123">
        <f>SUM($I$99)</f>
        <v>0</v>
      </c>
      <c r="J907" s="1123">
        <f>SUM($J$99)</f>
        <v>3900</v>
      </c>
      <c r="K907" s="1123">
        <f>SUM($K$99)</f>
        <v>25250</v>
      </c>
      <c r="L907" s="1208"/>
      <c r="M907" s="1123">
        <f>SUM($M$99)</f>
        <v>0</v>
      </c>
      <c r="N907" s="1123">
        <f>SUM($N$99)</f>
        <v>0</v>
      </c>
      <c r="O907" s="1123">
        <f>SUM($O$99)</f>
        <v>1300</v>
      </c>
      <c r="P907" s="1123">
        <f>SUM($P$99)</f>
        <v>4250</v>
      </c>
      <c r="R907" s="43">
        <v>3</v>
      </c>
      <c r="S907" s="45">
        <f t="shared" si="137"/>
        <v>1</v>
      </c>
      <c r="T907" s="45">
        <f t="shared" si="136"/>
        <v>1</v>
      </c>
      <c r="U907" s="1068">
        <v>907</v>
      </c>
      <c r="V907" s="45"/>
    </row>
    <row r="908" spans="1:22" ht="15.75" customHeight="1">
      <c r="A908" s="43" t="s">
        <v>390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3">
        <v>4</v>
      </c>
      <c r="S908" s="45">
        <f t="shared" si="137"/>
        <v>1</v>
      </c>
      <c r="T908" s="45" t="str">
        <f t="shared" si="136"/>
        <v/>
      </c>
      <c r="U908" s="1068">
        <v>908</v>
      </c>
      <c r="V908" s="45"/>
    </row>
    <row r="909" spans="1:22" ht="15.75" customHeight="1">
      <c r="A909" s="43" t="s">
        <v>391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3">
        <v>3</v>
      </c>
      <c r="S909" s="45">
        <f t="shared" si="137"/>
        <v>1</v>
      </c>
      <c r="T909" s="45" t="str">
        <f t="shared" si="136"/>
        <v/>
      </c>
      <c r="U909" s="1068">
        <v>909</v>
      </c>
      <c r="V909" s="45"/>
    </row>
    <row r="910" spans="1:22" ht="15.75" customHeight="1">
      <c r="A910" s="1402" t="s">
        <v>392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3">
        <v>5</v>
      </c>
      <c r="S910" s="45">
        <f t="shared" si="137"/>
        <v>1</v>
      </c>
      <c r="T910" s="45" t="str">
        <f t="shared" si="136"/>
        <v/>
      </c>
      <c r="U910" s="1068">
        <v>910</v>
      </c>
      <c r="V910" s="45"/>
    </row>
    <row r="911" spans="1:22" ht="15.75" customHeight="1">
      <c r="A911" s="43" t="s">
        <v>393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3">
        <v>6</v>
      </c>
      <c r="S911" s="45">
        <f t="shared" si="137"/>
        <v>1</v>
      </c>
      <c r="T911" s="45" t="str">
        <f t="shared" si="136"/>
        <v/>
      </c>
      <c r="U911" s="1068">
        <v>911</v>
      </c>
      <c r="V911" s="45"/>
    </row>
    <row r="912" spans="1:22" ht="15.75" customHeight="1">
      <c r="A912" s="43" t="s">
        <v>394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3">
        <v>5</v>
      </c>
      <c r="S912" s="45">
        <f t="shared" si="137"/>
        <v>1</v>
      </c>
      <c r="T912" s="45" t="str">
        <f t="shared" si="136"/>
        <v/>
      </c>
      <c r="U912" s="1068">
        <v>912</v>
      </c>
      <c r="V912" s="45"/>
    </row>
    <row r="913" spans="1:22" ht="15.75" customHeight="1">
      <c r="A913" s="1402" t="s">
        <v>395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3">
        <v>7</v>
      </c>
      <c r="S913" s="45">
        <f t="shared" si="137"/>
        <v>1</v>
      </c>
      <c r="T913" s="45" t="str">
        <f t="shared" si="136"/>
        <v/>
      </c>
      <c r="U913" s="1068">
        <v>913</v>
      </c>
      <c r="V913" s="45"/>
    </row>
    <row r="914" spans="1:22" ht="15.75" customHeight="1">
      <c r="A914" s="43" t="s">
        <v>396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3">
        <v>8</v>
      </c>
      <c r="S914" s="45">
        <f t="shared" si="137"/>
        <v>1</v>
      </c>
      <c r="T914" s="45" t="str">
        <f t="shared" si="136"/>
        <v/>
      </c>
      <c r="U914" s="1068">
        <v>914</v>
      </c>
      <c r="V914" s="45"/>
    </row>
    <row r="915" spans="1:22" ht="15.75" customHeight="1">
      <c r="A915" s="43" t="s">
        <v>397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3">
        <v>7</v>
      </c>
      <c r="S915" s="45">
        <f t="shared" si="137"/>
        <v>1</v>
      </c>
      <c r="T915" s="45" t="str">
        <f t="shared" si="136"/>
        <v/>
      </c>
      <c r="U915" s="1068">
        <v>915</v>
      </c>
      <c r="V915" s="45"/>
    </row>
    <row r="916" spans="1:22" ht="15.75" customHeight="1">
      <c r="A916" s="43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3"/>
      <c r="S916" s="45">
        <f t="shared" si="137"/>
        <v>1</v>
      </c>
      <c r="T916" s="45" t="str">
        <f t="shared" si="136"/>
        <v/>
      </c>
      <c r="U916" s="1068">
        <v>916</v>
      </c>
      <c r="V916" s="45"/>
    </row>
    <row r="917" spans="1:22" ht="15.75" customHeight="1">
      <c r="A917" s="43" t="str">
        <f>A$175</f>
        <v>Meat sales: qty sold (kg)</v>
      </c>
      <c r="B917" s="1208"/>
      <c r="C917" s="1123">
        <f>SUM(C$177)</f>
        <v>0</v>
      </c>
      <c r="D917" s="1123">
        <f t="shared" ref="D917:F917" si="138">SUM(D$177)</f>
        <v>0</v>
      </c>
      <c r="E917" s="1123">
        <f t="shared" si="138"/>
        <v>0</v>
      </c>
      <c r="F917" s="1123">
        <f t="shared" si="138"/>
        <v>0</v>
      </c>
      <c r="G917" s="1208"/>
      <c r="H917" s="1123">
        <f>SUM(H$177)</f>
        <v>0</v>
      </c>
      <c r="I917" s="1123">
        <f t="shared" ref="I917:K917" si="139">SUM(I$177)</f>
        <v>0</v>
      </c>
      <c r="J917" s="1123">
        <f t="shared" si="139"/>
        <v>0</v>
      </c>
      <c r="K917" s="1123">
        <f t="shared" si="139"/>
        <v>0</v>
      </c>
      <c r="L917" s="1208"/>
      <c r="M917" s="1123">
        <f>SUM(M$177)</f>
        <v>0</v>
      </c>
      <c r="N917" s="1123">
        <f t="shared" ref="N917:P917" si="140">SUM(N$177)</f>
        <v>0</v>
      </c>
      <c r="O917" s="1123">
        <f t="shared" si="140"/>
        <v>0</v>
      </c>
      <c r="P917" s="1123">
        <f t="shared" si="140"/>
        <v>0</v>
      </c>
      <c r="R917" s="43">
        <v>9</v>
      </c>
      <c r="S917" s="45">
        <f t="shared" si="137"/>
        <v>1</v>
      </c>
      <c r="T917" s="45" t="str">
        <f t="shared" si="136"/>
        <v/>
      </c>
      <c r="U917" s="1068">
        <v>917</v>
      </c>
      <c r="V917" s="45"/>
    </row>
    <row r="918" spans="1:22" ht="15.75" customHeight="1">
      <c r="A918" s="43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3"/>
      <c r="S918" s="45">
        <f t="shared" si="137"/>
        <v>1</v>
      </c>
      <c r="T918" s="45" t="str">
        <f t="shared" si="136"/>
        <v/>
      </c>
      <c r="U918" s="1068">
        <v>918</v>
      </c>
      <c r="V918" s="45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3"/>
      <c r="S919" s="45">
        <f t="shared" si="137"/>
        <v>1</v>
      </c>
      <c r="T919" s="45" t="str">
        <f t="shared" si="136"/>
        <v/>
      </c>
      <c r="U919" s="1068">
        <v>919</v>
      </c>
      <c r="V919" s="45"/>
    </row>
    <row r="920" spans="1:22" ht="15.75" customHeight="1">
      <c r="A920" s="1402" t="str">
        <f>A$184</f>
        <v>Camel sales - export: no. sold</v>
      </c>
      <c r="B920" s="1208"/>
      <c r="C920" s="1123">
        <f>SUM(C$186)</f>
        <v>0</v>
      </c>
      <c r="D920" s="1123">
        <f t="shared" ref="D920:F920" si="141">SUM(D$186)</f>
        <v>0</v>
      </c>
      <c r="E920" s="1123">
        <f t="shared" si="141"/>
        <v>0</v>
      </c>
      <c r="F920" s="1123">
        <f t="shared" si="141"/>
        <v>0</v>
      </c>
      <c r="G920" s="1208"/>
      <c r="H920" s="1123">
        <f>SUM(H$186)</f>
        <v>0</v>
      </c>
      <c r="I920" s="1123">
        <f t="shared" ref="I920:K920" si="142">SUM(I$186)</f>
        <v>0</v>
      </c>
      <c r="J920" s="1123">
        <f t="shared" si="142"/>
        <v>0</v>
      </c>
      <c r="K920" s="1123">
        <f t="shared" si="142"/>
        <v>0</v>
      </c>
      <c r="L920" s="1208"/>
      <c r="M920" s="1123">
        <f>SUM(M$186)</f>
        <v>0</v>
      </c>
      <c r="N920" s="1123">
        <f t="shared" ref="N920:P920" si="143">SUM(N$186)</f>
        <v>0</v>
      </c>
      <c r="O920" s="1123">
        <f t="shared" si="143"/>
        <v>0</v>
      </c>
      <c r="P920" s="1123">
        <f t="shared" si="143"/>
        <v>0</v>
      </c>
      <c r="R920" s="43"/>
      <c r="S920" s="45">
        <f t="shared" si="137"/>
        <v>1</v>
      </c>
      <c r="T920" s="45" t="str">
        <f t="shared" si="136"/>
        <v/>
      </c>
      <c r="U920" s="1068">
        <v>920</v>
      </c>
      <c r="V920" s="45"/>
    </row>
    <row r="921" spans="1:22" ht="15.75" customHeight="1">
      <c r="A921" s="43" t="str">
        <f>A$187</f>
        <v>Camel sales - local: no. sold</v>
      </c>
      <c r="B921" s="1208"/>
      <c r="C921" s="1123">
        <f>SUM(C$189)</f>
        <v>0</v>
      </c>
      <c r="D921" s="1123">
        <f t="shared" ref="D921:F921" si="144">SUM(D$189)</f>
        <v>0</v>
      </c>
      <c r="E921" s="1123">
        <f t="shared" si="144"/>
        <v>0</v>
      </c>
      <c r="F921" s="1123">
        <f t="shared" si="144"/>
        <v>0</v>
      </c>
      <c r="G921" s="1208"/>
      <c r="H921" s="1123">
        <f>SUM(H$189)</f>
        <v>0</v>
      </c>
      <c r="I921" s="1123">
        <f t="shared" ref="I921:K921" si="145">SUM(I$189)</f>
        <v>0</v>
      </c>
      <c r="J921" s="1123">
        <f t="shared" si="145"/>
        <v>0</v>
      </c>
      <c r="K921" s="1123">
        <f t="shared" si="145"/>
        <v>0</v>
      </c>
      <c r="L921" s="1208"/>
      <c r="M921" s="1123">
        <f>SUM(M$189)</f>
        <v>0</v>
      </c>
      <c r="N921" s="1123">
        <f t="shared" ref="N921:P921" si="146">SUM(N$189)</f>
        <v>0</v>
      </c>
      <c r="O921" s="1123">
        <f t="shared" si="146"/>
        <v>0</v>
      </c>
      <c r="P921" s="1123">
        <f t="shared" si="146"/>
        <v>0</v>
      </c>
      <c r="R921" s="43"/>
      <c r="S921" s="45">
        <f t="shared" si="137"/>
        <v>1</v>
      </c>
      <c r="T921" s="45" t="str">
        <f t="shared" si="136"/>
        <v/>
      </c>
      <c r="U921" s="1068">
        <v>921</v>
      </c>
      <c r="V921" s="45"/>
    </row>
    <row r="922" spans="1:22" ht="15.75" customHeight="1">
      <c r="A922" s="43" t="str">
        <f>A$191</f>
        <v>Fattened Ox sales: no. sold</v>
      </c>
      <c r="B922" s="1208"/>
      <c r="C922" s="1123">
        <f>SUM(C$194)</f>
        <v>0</v>
      </c>
      <c r="D922" s="1123">
        <f t="shared" ref="D922:F922" si="147">SUM(D$194)</f>
        <v>0</v>
      </c>
      <c r="E922" s="1123">
        <f t="shared" si="147"/>
        <v>0</v>
      </c>
      <c r="F922" s="1123">
        <f t="shared" si="147"/>
        <v>0</v>
      </c>
      <c r="G922" s="1208"/>
      <c r="H922" s="1123">
        <f>SUM(H$194)</f>
        <v>0</v>
      </c>
      <c r="I922" s="1123">
        <f t="shared" ref="I922:K922" si="148">SUM(I$194)</f>
        <v>0</v>
      </c>
      <c r="J922" s="1123">
        <f t="shared" si="148"/>
        <v>0</v>
      </c>
      <c r="K922" s="1123">
        <f t="shared" si="148"/>
        <v>0</v>
      </c>
      <c r="L922" s="1208"/>
      <c r="M922" s="1123">
        <f>SUM(M$194)</f>
        <v>0</v>
      </c>
      <c r="N922" s="1123">
        <f t="shared" ref="N922:P922" si="149">SUM(N$194)</f>
        <v>0</v>
      </c>
      <c r="O922" s="1123">
        <f t="shared" si="149"/>
        <v>0</v>
      </c>
      <c r="P922" s="1123">
        <f t="shared" si="149"/>
        <v>0</v>
      </c>
      <c r="R922" s="43"/>
      <c r="S922" s="45">
        <f t="shared" si="137"/>
        <v>1</v>
      </c>
      <c r="T922" s="45" t="str">
        <f t="shared" si="136"/>
        <v/>
      </c>
      <c r="U922" s="1068">
        <v>922</v>
      </c>
      <c r="V922" s="45"/>
    </row>
    <row r="923" spans="1:22" ht="15.75" customHeight="1">
      <c r="A923" s="43" t="str">
        <f>A$195</f>
        <v>Cattle sales - export: no. sold</v>
      </c>
      <c r="B923" s="1208"/>
      <c r="C923" s="1123">
        <f>SUM(C$197)</f>
        <v>0</v>
      </c>
      <c r="D923" s="1123">
        <f t="shared" ref="D923:F923" si="150">SUM(D$197)</f>
        <v>0</v>
      </c>
      <c r="E923" s="1123">
        <f t="shared" si="150"/>
        <v>0</v>
      </c>
      <c r="F923" s="1123">
        <f t="shared" si="150"/>
        <v>0</v>
      </c>
      <c r="G923" s="1208"/>
      <c r="H923" s="1123">
        <f>SUM(H$197)</f>
        <v>0</v>
      </c>
      <c r="I923" s="1123">
        <f t="shared" ref="I923:K923" si="151">SUM(I$197)</f>
        <v>0</v>
      </c>
      <c r="J923" s="1123">
        <f t="shared" si="151"/>
        <v>0</v>
      </c>
      <c r="K923" s="1123">
        <f t="shared" si="151"/>
        <v>0</v>
      </c>
      <c r="L923" s="1208"/>
      <c r="M923" s="1123">
        <f>SUM(M$197)</f>
        <v>0</v>
      </c>
      <c r="N923" s="1123">
        <f t="shared" ref="N923:P923" si="152">SUM(N$197)</f>
        <v>0</v>
      </c>
      <c r="O923" s="1123">
        <f t="shared" si="152"/>
        <v>0</v>
      </c>
      <c r="P923" s="1123">
        <f t="shared" si="152"/>
        <v>0</v>
      </c>
      <c r="R923" s="43"/>
      <c r="S923" s="45">
        <f t="shared" si="137"/>
        <v>1</v>
      </c>
      <c r="T923" s="45" t="str">
        <f t="shared" si="136"/>
        <v/>
      </c>
      <c r="U923" s="1068">
        <v>923</v>
      </c>
      <c r="V923" s="45"/>
    </row>
    <row r="924" spans="1:22" ht="15.75" customHeight="1">
      <c r="A924" s="43" t="str">
        <f>A$198</f>
        <v>Cattle sales - local: no. sold</v>
      </c>
      <c r="B924" s="1208"/>
      <c r="C924" s="1123">
        <f>SUM(C$200)</f>
        <v>0</v>
      </c>
      <c r="D924" s="1123">
        <f t="shared" ref="D924:F924" si="153">SUM(D$200)</f>
        <v>0</v>
      </c>
      <c r="E924" s="1123">
        <f t="shared" si="153"/>
        <v>1300</v>
      </c>
      <c r="F924" s="1123">
        <f t="shared" si="153"/>
        <v>12000</v>
      </c>
      <c r="G924" s="1208"/>
      <c r="H924" s="1123">
        <f>SUM(H$200)</f>
        <v>0</v>
      </c>
      <c r="I924" s="1123">
        <f t="shared" ref="I924:K924" si="154">SUM(I$200)</f>
        <v>0</v>
      </c>
      <c r="J924" s="1123">
        <f t="shared" si="154"/>
        <v>1950</v>
      </c>
      <c r="K924" s="1123">
        <f t="shared" si="154"/>
        <v>18000</v>
      </c>
      <c r="L924" s="1208"/>
      <c r="M924" s="1123">
        <f>SUM(M$200)</f>
        <v>0</v>
      </c>
      <c r="N924" s="1123">
        <f t="shared" ref="N924:P924" si="155">SUM(N$200)</f>
        <v>0</v>
      </c>
      <c r="O924" s="1123">
        <f t="shared" si="155"/>
        <v>650</v>
      </c>
      <c r="P924" s="1123">
        <f t="shared" si="155"/>
        <v>6000</v>
      </c>
      <c r="R924" s="43"/>
      <c r="S924" s="45">
        <f t="shared" si="137"/>
        <v>2</v>
      </c>
      <c r="T924" s="45">
        <f t="shared" si="136"/>
        <v>2</v>
      </c>
      <c r="U924" s="1068">
        <v>924</v>
      </c>
      <c r="V924" s="45"/>
    </row>
    <row r="925" spans="1:22" ht="15.75" customHeight="1">
      <c r="A925" s="43" t="str">
        <f>A$202</f>
        <v>Goat sales - export: no. sold</v>
      </c>
      <c r="B925" s="1208"/>
      <c r="C925" s="1123">
        <f>SUM(C$204)</f>
        <v>0</v>
      </c>
      <c r="D925" s="1123">
        <f t="shared" ref="D925:F925" si="156">SUM(D$204)</f>
        <v>0</v>
      </c>
      <c r="E925" s="1123">
        <f t="shared" si="156"/>
        <v>0</v>
      </c>
      <c r="F925" s="1123">
        <f t="shared" si="156"/>
        <v>0</v>
      </c>
      <c r="G925" s="1208"/>
      <c r="H925" s="1123">
        <f>SUM(H$204)</f>
        <v>0</v>
      </c>
      <c r="I925" s="1123">
        <f t="shared" ref="I925:K925" si="157">SUM(I$204)</f>
        <v>0</v>
      </c>
      <c r="J925" s="1123">
        <f t="shared" si="157"/>
        <v>0</v>
      </c>
      <c r="K925" s="1123">
        <f t="shared" si="157"/>
        <v>0</v>
      </c>
      <c r="L925" s="1208"/>
      <c r="M925" s="1123">
        <f>SUM(M$204)</f>
        <v>0</v>
      </c>
      <c r="N925" s="1123">
        <f t="shared" ref="N925:P925" si="158">SUM(N$204)</f>
        <v>0</v>
      </c>
      <c r="O925" s="1123">
        <f t="shared" si="158"/>
        <v>0</v>
      </c>
      <c r="P925" s="1123">
        <f t="shared" si="158"/>
        <v>0</v>
      </c>
      <c r="R925" s="43"/>
      <c r="S925" s="45">
        <f t="shared" si="137"/>
        <v>2</v>
      </c>
      <c r="T925" s="45" t="str">
        <f t="shared" si="136"/>
        <v/>
      </c>
      <c r="U925" s="1068">
        <v>925</v>
      </c>
      <c r="V925" s="45"/>
    </row>
    <row r="926" spans="1:22" ht="15.75" customHeight="1">
      <c r="A926" s="43" t="str">
        <f>A$205</f>
        <v>Goat sales - local: no. sold</v>
      </c>
      <c r="B926" s="1208"/>
      <c r="C926" s="1123">
        <f>SUM(C$207)</f>
        <v>45</v>
      </c>
      <c r="D926" s="1123">
        <f t="shared" ref="D926:F926" si="159">SUM(D$207)</f>
        <v>240</v>
      </c>
      <c r="E926" s="1123">
        <f t="shared" si="159"/>
        <v>600</v>
      </c>
      <c r="F926" s="1123">
        <f t="shared" si="159"/>
        <v>240</v>
      </c>
      <c r="G926" s="1208"/>
      <c r="H926" s="1123">
        <f>SUM(H$207)</f>
        <v>45</v>
      </c>
      <c r="I926" s="1123">
        <f t="shared" ref="I926:K926" si="160">SUM(I$207)</f>
        <v>120</v>
      </c>
      <c r="J926" s="1123">
        <f t="shared" si="160"/>
        <v>480</v>
      </c>
      <c r="K926" s="1123">
        <f t="shared" si="160"/>
        <v>300</v>
      </c>
      <c r="L926" s="1208"/>
      <c r="M926" s="1123">
        <f>SUM(M$207)</f>
        <v>0</v>
      </c>
      <c r="N926" s="1123">
        <f t="shared" ref="N926:P926" si="161">SUM(N$207)</f>
        <v>-120</v>
      </c>
      <c r="O926" s="1123">
        <f t="shared" si="161"/>
        <v>-120</v>
      </c>
      <c r="P926" s="1123">
        <f t="shared" si="161"/>
        <v>60</v>
      </c>
      <c r="R926" s="43"/>
      <c r="S926" s="45">
        <f t="shared" si="137"/>
        <v>3</v>
      </c>
      <c r="T926" s="45">
        <f t="shared" si="136"/>
        <v>3</v>
      </c>
      <c r="U926" s="1068">
        <v>926</v>
      </c>
      <c r="V926" s="45"/>
    </row>
    <row r="927" spans="1:22" ht="15.75" customHeight="1">
      <c r="A927" s="43" t="str">
        <f>A$208</f>
        <v>Sheep sales - export: no. sold</v>
      </c>
      <c r="B927" s="1208"/>
      <c r="C927" s="1123">
        <f>SUM(C$210)</f>
        <v>0</v>
      </c>
      <c r="D927" s="1123">
        <f t="shared" ref="D927:F927" si="162">SUM(D$210)</f>
        <v>0</v>
      </c>
      <c r="E927" s="1123">
        <f t="shared" si="162"/>
        <v>0</v>
      </c>
      <c r="F927" s="1123">
        <f t="shared" si="162"/>
        <v>0</v>
      </c>
      <c r="G927" s="1208"/>
      <c r="H927" s="1123">
        <f>SUM(H$210)</f>
        <v>0</v>
      </c>
      <c r="I927" s="1123">
        <f t="shared" ref="I927:K927" si="163">SUM(I$210)</f>
        <v>0</v>
      </c>
      <c r="J927" s="1123">
        <f t="shared" si="163"/>
        <v>0</v>
      </c>
      <c r="K927" s="1123">
        <f t="shared" si="163"/>
        <v>0</v>
      </c>
      <c r="L927" s="1208"/>
      <c r="M927" s="1123">
        <f>SUM(M$210)</f>
        <v>0</v>
      </c>
      <c r="N927" s="1123">
        <f t="shared" ref="N927:P927" si="164">SUM(N$210)</f>
        <v>0</v>
      </c>
      <c r="O927" s="1123">
        <f t="shared" si="164"/>
        <v>0</v>
      </c>
      <c r="P927" s="1123">
        <f t="shared" si="164"/>
        <v>0</v>
      </c>
      <c r="R927" s="43"/>
      <c r="S927" s="45">
        <f t="shared" si="137"/>
        <v>3</v>
      </c>
      <c r="T927" s="45" t="str">
        <f t="shared" si="136"/>
        <v/>
      </c>
      <c r="U927" s="1068">
        <v>927</v>
      </c>
      <c r="V927" s="45"/>
    </row>
    <row r="928" spans="1:22" ht="15.75" customHeight="1">
      <c r="A928" s="43" t="str">
        <f>A$211</f>
        <v>Sheep sales - local: no. sold</v>
      </c>
      <c r="B928" s="1208"/>
      <c r="C928" s="1123">
        <f>SUM(C$213)</f>
        <v>0</v>
      </c>
      <c r="D928" s="1123">
        <f t="shared" ref="D928:F928" si="165">SUM(D$213)</f>
        <v>0</v>
      </c>
      <c r="E928" s="1123">
        <f t="shared" si="165"/>
        <v>120</v>
      </c>
      <c r="F928" s="1123">
        <f t="shared" si="165"/>
        <v>60</v>
      </c>
      <c r="G928" s="1208"/>
      <c r="H928" s="1123">
        <f>SUM(H$213)</f>
        <v>0</v>
      </c>
      <c r="I928" s="1123">
        <f t="shared" ref="I928:K928" si="166">SUM(I$213)</f>
        <v>0</v>
      </c>
      <c r="J928" s="1123">
        <f t="shared" si="166"/>
        <v>0</v>
      </c>
      <c r="K928" s="1123">
        <f t="shared" si="166"/>
        <v>0</v>
      </c>
      <c r="L928" s="1208"/>
      <c r="M928" s="1123">
        <f>SUM(M$213)</f>
        <v>0</v>
      </c>
      <c r="N928" s="1123">
        <f t="shared" ref="N928:P928" si="167">SUM(N$213)</f>
        <v>0</v>
      </c>
      <c r="O928" s="1123">
        <f t="shared" si="167"/>
        <v>0</v>
      </c>
      <c r="P928" s="1123">
        <f t="shared" si="167"/>
        <v>0</v>
      </c>
      <c r="R928" s="43"/>
      <c r="S928" s="45">
        <f t="shared" si="137"/>
        <v>4</v>
      </c>
      <c r="T928" s="45">
        <f t="shared" si="136"/>
        <v>4</v>
      </c>
      <c r="U928" s="1068">
        <v>928</v>
      </c>
      <c r="V928" s="45"/>
    </row>
    <row r="929" spans="1:22" ht="15.75" customHeight="1">
      <c r="A929" s="43" t="str">
        <f>A$215</f>
        <v>Chicken sales: no. sold</v>
      </c>
      <c r="B929" s="1208"/>
      <c r="C929" s="1123">
        <f>SUM(C$217)</f>
        <v>125</v>
      </c>
      <c r="D929" s="1123">
        <f t="shared" ref="D929:F929" si="168">SUM(D$217)</f>
        <v>200</v>
      </c>
      <c r="E929" s="1123">
        <f t="shared" si="168"/>
        <v>250</v>
      </c>
      <c r="F929" s="1123">
        <f t="shared" si="168"/>
        <v>250</v>
      </c>
      <c r="G929" s="1208"/>
      <c r="H929" s="1123">
        <f>SUM(H$217)</f>
        <v>0</v>
      </c>
      <c r="I929" s="1123">
        <f t="shared" ref="I929:K929" si="169">SUM(I$217)</f>
        <v>0</v>
      </c>
      <c r="J929" s="1123">
        <f t="shared" si="169"/>
        <v>0</v>
      </c>
      <c r="K929" s="1123">
        <f t="shared" si="169"/>
        <v>0</v>
      </c>
      <c r="L929" s="1208"/>
      <c r="M929" s="1123">
        <f>SUM(M$217)</f>
        <v>0</v>
      </c>
      <c r="N929" s="1123">
        <f t="shared" ref="N929:P929" si="170">SUM(N$217)</f>
        <v>0</v>
      </c>
      <c r="O929" s="1123">
        <f t="shared" si="170"/>
        <v>0</v>
      </c>
      <c r="P929" s="1123">
        <f t="shared" si="170"/>
        <v>0</v>
      </c>
      <c r="R929" s="43"/>
      <c r="S929" s="45">
        <f t="shared" si="137"/>
        <v>5</v>
      </c>
      <c r="T929" s="45">
        <f t="shared" si="136"/>
        <v>5</v>
      </c>
      <c r="U929" s="1068">
        <v>929</v>
      </c>
      <c r="V929" s="45"/>
    </row>
    <row r="930" spans="1:22" ht="15.75" customHeight="1">
      <c r="A930" s="43" t="str">
        <f>A$221</f>
        <v>Pig sales: no sold</v>
      </c>
      <c r="B930" s="1208"/>
      <c r="C930" s="805">
        <f t="shared" ref="C930" si="171">SUM(C223)</f>
        <v>0</v>
      </c>
      <c r="D930" s="805">
        <f t="shared" ref="D930:F930" si="172">SUM(D223)</f>
        <v>0</v>
      </c>
      <c r="E930" s="805">
        <f t="shared" si="172"/>
        <v>0</v>
      </c>
      <c r="F930" s="805">
        <f t="shared" si="172"/>
        <v>0</v>
      </c>
      <c r="G930" s="1208"/>
      <c r="H930" s="805">
        <f t="shared" ref="H930:K930" si="173">SUM(H223)</f>
        <v>0</v>
      </c>
      <c r="I930" s="805">
        <f t="shared" si="173"/>
        <v>0</v>
      </c>
      <c r="J930" s="805">
        <f t="shared" si="173"/>
        <v>0</v>
      </c>
      <c r="K930" s="805">
        <f t="shared" si="173"/>
        <v>0</v>
      </c>
      <c r="L930" s="1208"/>
      <c r="M930" s="805">
        <f t="shared" ref="M930:P930" si="174">SUM(M223)</f>
        <v>0</v>
      </c>
      <c r="N930" s="805">
        <f t="shared" si="174"/>
        <v>0</v>
      </c>
      <c r="O930" s="805">
        <f t="shared" si="174"/>
        <v>0</v>
      </c>
      <c r="P930" s="805">
        <f t="shared" si="174"/>
        <v>0</v>
      </c>
      <c r="R930" s="43"/>
      <c r="S930" s="45">
        <f t="shared" ref="S930:S984" si="175">IF(MAX(C930:F930,H930:K930)&gt;0,S929+1,S929)</f>
        <v>5</v>
      </c>
      <c r="T930" s="45" t="str">
        <f t="shared" ref="T930:T984" si="176">IF(S930&gt;S929,S930,"")</f>
        <v/>
      </c>
      <c r="U930" s="1068">
        <v>930</v>
      </c>
      <c r="V930" s="45"/>
    </row>
    <row r="931" spans="1:22" ht="15.75" customHeight="1">
      <c r="A931" s="1224" t="s">
        <v>27</v>
      </c>
      <c r="B931" s="1208"/>
      <c r="C931" s="1208"/>
      <c r="D931" s="1208"/>
      <c r="E931" s="1208"/>
      <c r="F931" s="1208"/>
      <c r="G931" s="1208"/>
      <c r="H931" s="1208"/>
      <c r="I931" s="1208"/>
      <c r="J931" s="1208"/>
      <c r="K931" s="1208"/>
      <c r="L931" s="1208"/>
      <c r="M931" s="1208"/>
      <c r="N931" s="1208"/>
      <c r="O931" s="1208"/>
      <c r="P931" s="1208"/>
      <c r="R931" s="43"/>
      <c r="S931" s="45">
        <f t="shared" si="175"/>
        <v>5</v>
      </c>
      <c r="T931" s="45" t="str">
        <f t="shared" si="176"/>
        <v/>
      </c>
      <c r="U931" s="1068">
        <v>931</v>
      </c>
      <c r="V931" s="45"/>
    </row>
    <row r="932" spans="1:22" ht="15.75" customHeight="1">
      <c r="A932" s="43" t="str">
        <f>$A$234</f>
        <v>Green maize sold: quantity</v>
      </c>
      <c r="B932" s="1208"/>
      <c r="C932" s="1123">
        <f>SUM($C$236)</f>
        <v>0</v>
      </c>
      <c r="D932" s="1123">
        <f>SUM($D$236)</f>
        <v>0</v>
      </c>
      <c r="E932" s="1123">
        <f>SUM($E$236)</f>
        <v>0</v>
      </c>
      <c r="F932" s="1123">
        <f>SUM($F$236)</f>
        <v>0</v>
      </c>
      <c r="G932" s="1208"/>
      <c r="H932" s="1123">
        <f>SUM($H$236)</f>
        <v>0</v>
      </c>
      <c r="I932" s="1123">
        <f>SUM($I$236)</f>
        <v>0</v>
      </c>
      <c r="J932" s="1123">
        <f>SUM($J$236)</f>
        <v>0</v>
      </c>
      <c r="K932" s="1123">
        <f>SUM($K$236)</f>
        <v>0</v>
      </c>
      <c r="L932" s="1208"/>
      <c r="M932" s="1123">
        <f>SUM($M$236)</f>
        <v>0</v>
      </c>
      <c r="N932" s="1123">
        <f>SUM($N$236)</f>
        <v>0</v>
      </c>
      <c r="O932" s="1123">
        <f>SUM($O$236)</f>
        <v>0</v>
      </c>
      <c r="P932" s="1123">
        <f>SUM($P$236)</f>
        <v>0</v>
      </c>
      <c r="R932" s="43">
        <v>10</v>
      </c>
      <c r="S932" s="45">
        <f t="shared" si="175"/>
        <v>5</v>
      </c>
      <c r="T932" s="45" t="str">
        <f t="shared" si="176"/>
        <v/>
      </c>
      <c r="U932" s="1068">
        <v>932</v>
      </c>
      <c r="V932" s="45"/>
    </row>
    <row r="933" spans="1:22" ht="15.75" customHeight="1">
      <c r="A933" s="43" t="str">
        <f>$A$237</f>
        <v>Maize: kg produced</v>
      </c>
      <c r="B933" s="1208"/>
      <c r="C933" s="1123">
        <f>SUM($C$241)</f>
        <v>0</v>
      </c>
      <c r="D933" s="1123">
        <f>SUM($D$241)</f>
        <v>0</v>
      </c>
      <c r="E933" s="1123">
        <f>SUM($E$241)</f>
        <v>4225</v>
      </c>
      <c r="F933" s="1123">
        <f>SUM($F$241)</f>
        <v>29900</v>
      </c>
      <c r="G933" s="1208"/>
      <c r="H933" s="1123">
        <f>SUM($H$241)</f>
        <v>0</v>
      </c>
      <c r="I933" s="1123">
        <f>SUM($I$241)</f>
        <v>0</v>
      </c>
      <c r="J933" s="1123">
        <f>SUM($J$241)</f>
        <v>0</v>
      </c>
      <c r="K933" s="1123">
        <f>SUM($K$241)</f>
        <v>0</v>
      </c>
      <c r="L933" s="1208"/>
      <c r="M933" s="1123">
        <f>SUM($M$241)</f>
        <v>0</v>
      </c>
      <c r="N933" s="1123">
        <f>SUM($N$241)</f>
        <v>0</v>
      </c>
      <c r="O933" s="1123">
        <f>SUM($O$241)</f>
        <v>-4225</v>
      </c>
      <c r="P933" s="1123">
        <f>SUM($P$241)</f>
        <v>-29900</v>
      </c>
      <c r="R933" s="43">
        <v>12</v>
      </c>
      <c r="S933" s="45">
        <f t="shared" si="175"/>
        <v>6</v>
      </c>
      <c r="T933" s="45">
        <f t="shared" si="176"/>
        <v>6</v>
      </c>
      <c r="U933" s="1068">
        <v>933</v>
      </c>
      <c r="V933" s="45"/>
    </row>
    <row r="934" spans="1:22" ht="15.75" customHeight="1">
      <c r="A934" s="1218" t="str">
        <f>$A$244</f>
        <v>Sorghum: kg produced</v>
      </c>
      <c r="B934" s="1208"/>
      <c r="C934" s="1123">
        <f>SUM($C$248)</f>
        <v>0</v>
      </c>
      <c r="D934" s="1123">
        <f>SUM($D$248)</f>
        <v>0</v>
      </c>
      <c r="E934" s="1123">
        <f>SUM($E$248)</f>
        <v>0</v>
      </c>
      <c r="F934" s="1123">
        <f>SUM($F$248)</f>
        <v>0</v>
      </c>
      <c r="G934" s="1208"/>
      <c r="H934" s="1123">
        <f>SUM($H$248)</f>
        <v>0</v>
      </c>
      <c r="I934" s="1123">
        <f>SUM($I$248)</f>
        <v>0</v>
      </c>
      <c r="J934" s="1123">
        <f>SUM($J$248)</f>
        <v>0</v>
      </c>
      <c r="K934" s="1123">
        <f>SUM($K$248)</f>
        <v>0</v>
      </c>
      <c r="L934" s="1208"/>
      <c r="M934" s="1123">
        <f>SUM($M$248)</f>
        <v>0</v>
      </c>
      <c r="N934" s="1123">
        <f>SUM($N$248)</f>
        <v>0</v>
      </c>
      <c r="O934" s="1123">
        <f>SUM($O$248)</f>
        <v>0</v>
      </c>
      <c r="P934" s="1123">
        <f>SUM($P$248)</f>
        <v>0</v>
      </c>
      <c r="R934" s="43">
        <v>13</v>
      </c>
      <c r="S934" s="45">
        <f t="shared" si="175"/>
        <v>6</v>
      </c>
      <c r="T934" s="45" t="str">
        <f t="shared" si="176"/>
        <v/>
      </c>
      <c r="U934" s="1068">
        <v>934</v>
      </c>
      <c r="V934" s="45"/>
    </row>
    <row r="935" spans="1:22" ht="15.75" customHeight="1">
      <c r="A935" s="43" t="str">
        <f>$A$251</f>
        <v>High value cereal: kg produced</v>
      </c>
      <c r="B935" s="1208"/>
      <c r="C935" s="1123">
        <f>SUM($C$255)</f>
        <v>0</v>
      </c>
      <c r="D935" s="1123">
        <f>SUM($D$255)</f>
        <v>0</v>
      </c>
      <c r="E935" s="1123">
        <f>SUM($E$255)</f>
        <v>0</v>
      </c>
      <c r="F935" s="1123">
        <f>SUM($F$255)</f>
        <v>0</v>
      </c>
      <c r="G935" s="1208"/>
      <c r="H935" s="1123">
        <f>SUM($H$255)</f>
        <v>0</v>
      </c>
      <c r="I935" s="1123">
        <f>SUM($I$255)</f>
        <v>0</v>
      </c>
      <c r="J935" s="1123">
        <f>SUM($J$255)</f>
        <v>0</v>
      </c>
      <c r="K935" s="1123">
        <f>SUM($K$255)</f>
        <v>0</v>
      </c>
      <c r="L935" s="1208"/>
      <c r="M935" s="1123">
        <f>SUM($M$255)</f>
        <v>0</v>
      </c>
      <c r="N935" s="1123">
        <f>SUM($N$255)</f>
        <v>0</v>
      </c>
      <c r="O935" s="1123">
        <f>SUM($O$255)</f>
        <v>0</v>
      </c>
      <c r="P935" s="1123">
        <f>SUM($P$255)</f>
        <v>0</v>
      </c>
      <c r="R935" s="43">
        <v>14</v>
      </c>
      <c r="S935" s="45">
        <f t="shared" si="175"/>
        <v>6</v>
      </c>
      <c r="T935" s="45" t="str">
        <f t="shared" si="176"/>
        <v/>
      </c>
      <c r="U935" s="1068">
        <v>935</v>
      </c>
      <c r="V935" s="45"/>
    </row>
    <row r="936" spans="1:22" ht="15.75" customHeight="1">
      <c r="A936" s="43" t="str">
        <f>$A$258</f>
        <v>High value cereal: kg produced</v>
      </c>
      <c r="B936" s="1208"/>
      <c r="C936" s="1123">
        <f>SUM($C$262)</f>
        <v>0</v>
      </c>
      <c r="D936" s="1123">
        <f>SUM($D$262)</f>
        <v>0</v>
      </c>
      <c r="E936" s="1123">
        <f>SUM($E$262)</f>
        <v>0</v>
      </c>
      <c r="F936" s="1123">
        <f>SUM($F$262)</f>
        <v>0</v>
      </c>
      <c r="G936" s="1208"/>
      <c r="H936" s="1123">
        <f>SUM($H$262)</f>
        <v>0</v>
      </c>
      <c r="I936" s="1123">
        <f>SUM($I$262)</f>
        <v>0</v>
      </c>
      <c r="J936" s="1123">
        <f>SUM($J$262)</f>
        <v>0</v>
      </c>
      <c r="K936" s="1123">
        <f>SUM($K$262)</f>
        <v>0</v>
      </c>
      <c r="L936" s="1208"/>
      <c r="M936" s="1123">
        <f>SUM($M$262)</f>
        <v>0</v>
      </c>
      <c r="N936" s="1123">
        <f>SUM($N$262)</f>
        <v>0</v>
      </c>
      <c r="O936" s="1123">
        <f>SUM($O$262)</f>
        <v>0</v>
      </c>
      <c r="P936" s="1123">
        <f>SUM($P$262)</f>
        <v>0</v>
      </c>
      <c r="R936" s="43">
        <v>15</v>
      </c>
      <c r="S936" s="45">
        <f t="shared" si="175"/>
        <v>6</v>
      </c>
      <c r="T936" s="45" t="str">
        <f t="shared" si="176"/>
        <v/>
      </c>
      <c r="U936" s="1068">
        <v>936</v>
      </c>
      <c r="V936" s="45"/>
    </row>
    <row r="937" spans="1:22" ht="15.75" customHeight="1">
      <c r="A937" s="43" t="str">
        <f>$A$265</f>
        <v>Cowpeas: kg produced</v>
      </c>
      <c r="B937" s="1208"/>
      <c r="C937" s="1123">
        <f>SUM($C$269)</f>
        <v>0</v>
      </c>
      <c r="D937" s="1123">
        <f>SUM($D$269)</f>
        <v>0</v>
      </c>
      <c r="E937" s="1123">
        <f>SUM($E$269)</f>
        <v>0</v>
      </c>
      <c r="F937" s="1123">
        <f>SUM($F$269)</f>
        <v>0</v>
      </c>
      <c r="G937" s="1208"/>
      <c r="H937" s="1123">
        <f>SUM($H$269)</f>
        <v>0</v>
      </c>
      <c r="I937" s="1123">
        <f>SUM($I$269)</f>
        <v>0</v>
      </c>
      <c r="J937" s="1123">
        <f>SUM($J$269)</f>
        <v>0</v>
      </c>
      <c r="K937" s="1123">
        <f>SUM($K$269)</f>
        <v>0</v>
      </c>
      <c r="L937" s="1208"/>
      <c r="M937" s="1123">
        <f>SUM($M$269)</f>
        <v>0</v>
      </c>
      <c r="N937" s="1123">
        <f>SUM($N$269)</f>
        <v>0</v>
      </c>
      <c r="O937" s="1123">
        <f>SUM($O$269)</f>
        <v>0</v>
      </c>
      <c r="P937" s="1123">
        <f>SUM($P$269)</f>
        <v>0</v>
      </c>
      <c r="R937" s="43">
        <v>16</v>
      </c>
      <c r="S937" s="45">
        <f t="shared" si="175"/>
        <v>6</v>
      </c>
      <c r="T937" s="45" t="str">
        <f t="shared" si="176"/>
        <v/>
      </c>
      <c r="U937" s="1068">
        <v>937</v>
      </c>
      <c r="V937" s="45"/>
    </row>
    <row r="938" spans="1:22" ht="15.75" customHeight="1">
      <c r="A938" s="43" t="str">
        <f>$A$272</f>
        <v>Beans: kg produced</v>
      </c>
      <c r="B938" s="1208"/>
      <c r="C938" s="1123">
        <f>SUM($C$276)</f>
        <v>0</v>
      </c>
      <c r="D938" s="1123">
        <f>SUM($D$276)</f>
        <v>0</v>
      </c>
      <c r="E938" s="1123">
        <f>SUM($E$276)</f>
        <v>300</v>
      </c>
      <c r="F938" s="1123">
        <f>SUM($F$276)</f>
        <v>1500</v>
      </c>
      <c r="G938" s="1208"/>
      <c r="H938" s="1123">
        <f>SUM($H$276)</f>
        <v>0</v>
      </c>
      <c r="I938" s="1123">
        <f>SUM($I$276)</f>
        <v>0</v>
      </c>
      <c r="J938" s="1123">
        <f>SUM($J$276)</f>
        <v>300</v>
      </c>
      <c r="K938" s="1123">
        <f>SUM($K$276)</f>
        <v>1500</v>
      </c>
      <c r="L938" s="1208"/>
      <c r="M938" s="1123">
        <f>SUM($M$276)</f>
        <v>0</v>
      </c>
      <c r="N938" s="1123">
        <f>SUM($N$276)</f>
        <v>0</v>
      </c>
      <c r="O938" s="1123">
        <f>SUM($O$276)</f>
        <v>0</v>
      </c>
      <c r="P938" s="1123">
        <f>SUM($P$276)</f>
        <v>0</v>
      </c>
      <c r="R938" s="43">
        <v>17</v>
      </c>
      <c r="S938" s="45">
        <f t="shared" si="175"/>
        <v>7</v>
      </c>
      <c r="T938" s="45">
        <f t="shared" si="176"/>
        <v>7</v>
      </c>
      <c r="U938" s="1068">
        <v>938</v>
      </c>
      <c r="V938" s="45"/>
    </row>
    <row r="939" spans="1:22" ht="15.75" customHeight="1">
      <c r="A939" s="43" t="str">
        <f>$A$279</f>
        <v>Millet: kg produced</v>
      </c>
      <c r="B939" s="1208"/>
      <c r="C939" s="1123">
        <f>SUM($C$283)</f>
        <v>0</v>
      </c>
      <c r="D939" s="1123">
        <f>SUM($D$283)</f>
        <v>0</v>
      </c>
      <c r="E939" s="1123">
        <f>SUM($E$283)</f>
        <v>0</v>
      </c>
      <c r="F939" s="1123">
        <f>SUM($F$283)</f>
        <v>0</v>
      </c>
      <c r="G939" s="1208"/>
      <c r="H939" s="1123">
        <f>SUM($H$283)</f>
        <v>0</v>
      </c>
      <c r="I939" s="1123">
        <f>SUM($I$283)</f>
        <v>0</v>
      </c>
      <c r="J939" s="1123">
        <f>SUM($J$283)</f>
        <v>0</v>
      </c>
      <c r="K939" s="1123">
        <f>SUM($K$283)</f>
        <v>0</v>
      </c>
      <c r="L939" s="1208"/>
      <c r="M939" s="1123">
        <f>SUM($M$283)</f>
        <v>0</v>
      </c>
      <c r="N939" s="1123">
        <f>SUM($N$283)</f>
        <v>0</v>
      </c>
      <c r="O939" s="1123">
        <f>SUM($O$283)</f>
        <v>0</v>
      </c>
      <c r="P939" s="1123">
        <f>SUM($P$283)</f>
        <v>0</v>
      </c>
      <c r="R939" s="43">
        <v>18</v>
      </c>
      <c r="S939" s="45">
        <f t="shared" si="175"/>
        <v>7</v>
      </c>
      <c r="T939" s="45" t="str">
        <f t="shared" si="176"/>
        <v/>
      </c>
      <c r="U939" s="1068">
        <v>939</v>
      </c>
      <c r="V939" s="45"/>
    </row>
    <row r="940" spans="1:22" ht="15.75" customHeight="1">
      <c r="A940" s="43" t="str">
        <f>$A$286</f>
        <v>Finger millet: kg produced</v>
      </c>
      <c r="B940" s="1208"/>
      <c r="C940" s="1123">
        <f>SUM($C$290)</f>
        <v>0</v>
      </c>
      <c r="D940" s="1123">
        <f>SUM($D$290)</f>
        <v>0</v>
      </c>
      <c r="E940" s="1123">
        <f>SUM($E$290)</f>
        <v>0</v>
      </c>
      <c r="F940" s="1123">
        <f>SUM($F$290)</f>
        <v>0</v>
      </c>
      <c r="G940" s="1208"/>
      <c r="H940" s="1123">
        <f>SUM($H$290)</f>
        <v>0</v>
      </c>
      <c r="I940" s="1123">
        <f>SUM($I$290)</f>
        <v>0</v>
      </c>
      <c r="J940" s="1123">
        <f>SUM($J$290)</f>
        <v>0</v>
      </c>
      <c r="K940" s="1123">
        <f>SUM($K$290)</f>
        <v>0</v>
      </c>
      <c r="L940" s="1208"/>
      <c r="M940" s="1123">
        <f>SUM($M$290)</f>
        <v>0</v>
      </c>
      <c r="N940" s="1123">
        <f>SUM($N$290)</f>
        <v>0</v>
      </c>
      <c r="O940" s="1123">
        <f>SUM($O$290)</f>
        <v>0</v>
      </c>
      <c r="P940" s="1123">
        <f>SUM($P$290)</f>
        <v>0</v>
      </c>
      <c r="R940" s="43">
        <v>19</v>
      </c>
      <c r="S940" s="45">
        <f t="shared" si="175"/>
        <v>7</v>
      </c>
      <c r="T940" s="45" t="str">
        <f t="shared" si="176"/>
        <v/>
      </c>
      <c r="U940" s="1068">
        <v>940</v>
      </c>
      <c r="V940" s="45"/>
    </row>
    <row r="941" spans="1:22" ht="15.75" customHeight="1">
      <c r="A941" s="43" t="str">
        <f>$A$293</f>
        <v>Wheat: kg produced</v>
      </c>
      <c r="B941" s="1208"/>
      <c r="C941" s="1123">
        <f>SUM($C$297)</f>
        <v>0</v>
      </c>
      <c r="D941" s="1123">
        <f>SUM($D$297)</f>
        <v>0</v>
      </c>
      <c r="E941" s="1123">
        <f>SUM($E$297)</f>
        <v>0</v>
      </c>
      <c r="F941" s="1123">
        <f>SUM($F$297)</f>
        <v>0</v>
      </c>
      <c r="G941" s="1208"/>
      <c r="H941" s="1123">
        <f>SUM($H$297)</f>
        <v>0</v>
      </c>
      <c r="I941" s="1123">
        <f>SUM($I$297)</f>
        <v>0</v>
      </c>
      <c r="J941" s="1123">
        <f>SUM($J$297)</f>
        <v>0</v>
      </c>
      <c r="K941" s="1123">
        <f>SUM($K$297)</f>
        <v>0</v>
      </c>
      <c r="L941" s="1208"/>
      <c r="M941" s="1123">
        <f>SUM($M$297)</f>
        <v>0</v>
      </c>
      <c r="N941" s="1123">
        <f>SUM($N$297)</f>
        <v>0</v>
      </c>
      <c r="O941" s="1123">
        <f>SUM($O$297)</f>
        <v>0</v>
      </c>
      <c r="P941" s="1123">
        <f>SUM($P$297)</f>
        <v>0</v>
      </c>
      <c r="R941" s="43">
        <v>20</v>
      </c>
      <c r="S941" s="45">
        <f t="shared" si="175"/>
        <v>7</v>
      </c>
      <c r="T941" s="45" t="str">
        <f t="shared" si="176"/>
        <v/>
      </c>
      <c r="U941" s="1068">
        <v>941</v>
      </c>
      <c r="V941" s="45"/>
    </row>
    <row r="942" spans="1:22" ht="15.75" customHeight="1">
      <c r="A942" s="1218" t="str">
        <f>$A$300</f>
        <v>Cassava: no. local meas.</v>
      </c>
      <c r="B942" s="1208"/>
      <c r="C942" s="1123">
        <f>SUM($C$307)</f>
        <v>0</v>
      </c>
      <c r="D942" s="1123">
        <f>SUM($D$307)</f>
        <v>0</v>
      </c>
      <c r="E942" s="1123">
        <f>SUM($E$307)</f>
        <v>0</v>
      </c>
      <c r="F942" s="1123">
        <f>SUM($F$307)</f>
        <v>0</v>
      </c>
      <c r="G942" s="1208"/>
      <c r="H942" s="1123">
        <f>SUM($H$307)</f>
        <v>0</v>
      </c>
      <c r="I942" s="1123">
        <f>SUM($I$307)</f>
        <v>0</v>
      </c>
      <c r="J942" s="1123">
        <f>SUM($J$307)</f>
        <v>0</v>
      </c>
      <c r="K942" s="1123">
        <f>SUM($K$307)</f>
        <v>0</v>
      </c>
      <c r="L942" s="1208"/>
      <c r="M942" s="1123">
        <f>SUM($M$307)</f>
        <v>0</v>
      </c>
      <c r="N942" s="1123">
        <f>SUM($N$307)</f>
        <v>0</v>
      </c>
      <c r="O942" s="1123">
        <f>SUM($O$307)</f>
        <v>0</v>
      </c>
      <c r="P942" s="1123">
        <f>SUM($P$307)</f>
        <v>0</v>
      </c>
      <c r="R942" s="43">
        <v>21</v>
      </c>
      <c r="S942" s="45">
        <f t="shared" si="175"/>
        <v>7</v>
      </c>
      <c r="T942" s="45" t="str">
        <f t="shared" si="176"/>
        <v/>
      </c>
      <c r="U942" s="1068">
        <v>942</v>
      </c>
      <c r="V942" s="45"/>
    </row>
    <row r="943" spans="1:22" ht="15.75" customHeight="1">
      <c r="A943" s="43" t="str">
        <f>$A$310</f>
        <v>Water melon: no. local meas</v>
      </c>
      <c r="B943" s="1208"/>
      <c r="C943" s="1123">
        <f>SUM($C$317)</f>
        <v>0</v>
      </c>
      <c r="D943" s="1123">
        <f>SUM($D$317)</f>
        <v>0</v>
      </c>
      <c r="E943" s="1123">
        <f>SUM($E$317)</f>
        <v>0</v>
      </c>
      <c r="F943" s="1123">
        <f>SUM($F$317)</f>
        <v>0</v>
      </c>
      <c r="G943" s="1208"/>
      <c r="H943" s="1123">
        <f>SUM($H$317)</f>
        <v>0</v>
      </c>
      <c r="I943" s="1123">
        <f>SUM($I$317)</f>
        <v>0</v>
      </c>
      <c r="J943" s="1123">
        <f>SUM($J$317)</f>
        <v>0</v>
      </c>
      <c r="K943" s="1123">
        <f>SUM($K$317)</f>
        <v>0</v>
      </c>
      <c r="L943" s="1208"/>
      <c r="M943" s="1123">
        <f>SUM($M$317)</f>
        <v>0</v>
      </c>
      <c r="N943" s="1123">
        <f>SUM($N$317)</f>
        <v>0</v>
      </c>
      <c r="O943" s="1123">
        <f>SUM($O$317)</f>
        <v>0</v>
      </c>
      <c r="P943" s="1123">
        <f>SUM($P$317)</f>
        <v>0</v>
      </c>
      <c r="R943" s="43">
        <v>22</v>
      </c>
      <c r="S943" s="45">
        <f t="shared" si="175"/>
        <v>7</v>
      </c>
      <c r="T943" s="45" t="str">
        <f t="shared" si="176"/>
        <v/>
      </c>
      <c r="U943" s="1068">
        <v>943</v>
      </c>
      <c r="V943" s="45"/>
    </row>
    <row r="944" spans="1:22" ht="15.75" customHeight="1">
      <c r="A944" s="43" t="str">
        <f>$A$320</f>
        <v>Other melons: no. local meas</v>
      </c>
      <c r="B944" s="1208"/>
      <c r="C944" s="1123">
        <f>SUM($C$327)</f>
        <v>0</v>
      </c>
      <c r="D944" s="1123">
        <f>SUM($D$327)</f>
        <v>0</v>
      </c>
      <c r="E944" s="1123">
        <f>SUM($E$327)</f>
        <v>0</v>
      </c>
      <c r="F944" s="1123">
        <f>SUM($F$327)</f>
        <v>0</v>
      </c>
      <c r="G944" s="1208"/>
      <c r="H944" s="1123">
        <f>SUM($H$327)</f>
        <v>0</v>
      </c>
      <c r="I944" s="1123">
        <f>SUM($I$327)</f>
        <v>0</v>
      </c>
      <c r="J944" s="1123">
        <f>SUM($J$327)</f>
        <v>0</v>
      </c>
      <c r="K944" s="1123">
        <f>SUM($K$327)</f>
        <v>0</v>
      </c>
      <c r="L944" s="1208"/>
      <c r="M944" s="1123">
        <f>SUM($M$327)</f>
        <v>0</v>
      </c>
      <c r="N944" s="1123">
        <f>SUM($N$327)</f>
        <v>0</v>
      </c>
      <c r="O944" s="1123">
        <f>SUM($O$327)</f>
        <v>0</v>
      </c>
      <c r="P944" s="1123">
        <f>SUM($P$327)</f>
        <v>0</v>
      </c>
      <c r="R944" s="43">
        <v>23</v>
      </c>
      <c r="S944" s="45">
        <f t="shared" si="175"/>
        <v>7</v>
      </c>
      <c r="T944" s="45" t="str">
        <f t="shared" si="176"/>
        <v/>
      </c>
      <c r="U944" s="1068">
        <v>944</v>
      </c>
      <c r="V944" s="45"/>
    </row>
    <row r="945" spans="1:22" ht="15.75" customHeight="1">
      <c r="A945" s="43" t="str">
        <f>$A$330</f>
        <v>Other root crops: no. local meas</v>
      </c>
      <c r="B945" s="1208"/>
      <c r="C945" s="1123">
        <f>SUM($C$337)</f>
        <v>0</v>
      </c>
      <c r="D945" s="1123">
        <f>SUM($D$337)</f>
        <v>0</v>
      </c>
      <c r="E945" s="1123">
        <f>SUM($E$337)</f>
        <v>0</v>
      </c>
      <c r="F945" s="1123">
        <f>SUM($F$337)</f>
        <v>0</v>
      </c>
      <c r="G945" s="1208"/>
      <c r="H945" s="1123">
        <f>SUM($H$337)</f>
        <v>0</v>
      </c>
      <c r="I945" s="1123">
        <f>SUM($I$337)</f>
        <v>0</v>
      </c>
      <c r="J945" s="1123">
        <f>SUM($J$337)</f>
        <v>0</v>
      </c>
      <c r="K945" s="1123">
        <f>SUM($K$337)</f>
        <v>0</v>
      </c>
      <c r="L945" s="1208"/>
      <c r="M945" s="1123">
        <f>SUM($M$337)</f>
        <v>0</v>
      </c>
      <c r="N945" s="1123">
        <f>SUM($N$337)</f>
        <v>0</v>
      </c>
      <c r="O945" s="1123">
        <f>SUM($O$337)</f>
        <v>0</v>
      </c>
      <c r="P945" s="1123">
        <f>SUM($P$337)</f>
        <v>0</v>
      </c>
      <c r="R945" s="43">
        <v>24</v>
      </c>
      <c r="S945" s="45">
        <f t="shared" si="175"/>
        <v>7</v>
      </c>
      <c r="T945" s="45" t="str">
        <f t="shared" si="176"/>
        <v/>
      </c>
      <c r="U945" s="1068">
        <v>945</v>
      </c>
      <c r="V945" s="45"/>
    </row>
    <row r="946" spans="1:22" ht="15.75" customHeight="1">
      <c r="A946" s="43" t="str">
        <f>$A$340</f>
        <v>Groundnuts (dry): no. local meas</v>
      </c>
      <c r="B946" s="1208"/>
      <c r="C946" s="1123">
        <f>SUM($C$347)</f>
        <v>0</v>
      </c>
      <c r="D946" s="1123">
        <f>SUM($D$347)</f>
        <v>0</v>
      </c>
      <c r="E946" s="1123">
        <f>SUM($E$347)</f>
        <v>200</v>
      </c>
      <c r="F946" s="1123">
        <f>SUM($F$347)</f>
        <v>600</v>
      </c>
      <c r="G946" s="1208"/>
      <c r="H946" s="1123">
        <f>SUM($H$347)</f>
        <v>0</v>
      </c>
      <c r="I946" s="1123">
        <f>SUM($I$347)</f>
        <v>0</v>
      </c>
      <c r="J946" s="1123">
        <f>SUM($J$347)</f>
        <v>0</v>
      </c>
      <c r="K946" s="1123">
        <f>SUM($K$347)</f>
        <v>0</v>
      </c>
      <c r="L946" s="1208"/>
      <c r="M946" s="1123">
        <f>SUM($M$347)</f>
        <v>0</v>
      </c>
      <c r="N946" s="1123">
        <f>SUM($N$347)</f>
        <v>0</v>
      </c>
      <c r="O946" s="1123">
        <f>SUM($O$347)</f>
        <v>-200</v>
      </c>
      <c r="P946" s="1123">
        <f>SUM($P$347)</f>
        <v>-600</v>
      </c>
      <c r="R946" s="43">
        <v>25</v>
      </c>
      <c r="S946" s="45">
        <f t="shared" si="175"/>
        <v>8</v>
      </c>
      <c r="T946" s="45">
        <f t="shared" si="176"/>
        <v>8</v>
      </c>
      <c r="U946" s="1068">
        <v>946</v>
      </c>
      <c r="V946" s="45"/>
    </row>
    <row r="947" spans="1:22" ht="15.75" customHeight="1">
      <c r="A947" s="43" t="str">
        <f>$A$350</f>
        <v>Roundnuts (bambara): no. local meas</v>
      </c>
      <c r="B947" s="1208"/>
      <c r="C947" s="1123">
        <f>SUM($C$357)</f>
        <v>0</v>
      </c>
      <c r="D947" s="1123">
        <f>SUM($D$357)</f>
        <v>0</v>
      </c>
      <c r="E947" s="1123">
        <f>SUM($E$357)</f>
        <v>0</v>
      </c>
      <c r="F947" s="1123">
        <f>SUM($F$357)</f>
        <v>0</v>
      </c>
      <c r="G947" s="1208"/>
      <c r="H947" s="1123">
        <f>SUM($H$357)</f>
        <v>0</v>
      </c>
      <c r="I947" s="1123">
        <f>SUM($I$357)</f>
        <v>0</v>
      </c>
      <c r="J947" s="1123">
        <f>SUM($J$357)</f>
        <v>0</v>
      </c>
      <c r="K947" s="1123">
        <f>SUM($K$357)</f>
        <v>0</v>
      </c>
      <c r="L947" s="1208"/>
      <c r="M947" s="1123">
        <f>SUM($M$357)</f>
        <v>0</v>
      </c>
      <c r="N947" s="1123">
        <f>SUM($N$357)</f>
        <v>0</v>
      </c>
      <c r="O947" s="1123">
        <f>SUM($O$357)</f>
        <v>0</v>
      </c>
      <c r="P947" s="1123">
        <f>SUM($P$357)</f>
        <v>0</v>
      </c>
      <c r="R947" s="43">
        <v>26</v>
      </c>
      <c r="S947" s="45">
        <f t="shared" si="175"/>
        <v>8</v>
      </c>
      <c r="T947" s="45" t="str">
        <f t="shared" si="176"/>
        <v/>
      </c>
      <c r="U947" s="1068">
        <v>947</v>
      </c>
      <c r="V947" s="45"/>
    </row>
    <row r="948" spans="1:22" ht="15.75" customHeight="1">
      <c r="A948" s="43" t="str">
        <f>$A$360</f>
        <v>Sweet Potatoes: local merasure</v>
      </c>
      <c r="B948" s="1208"/>
      <c r="C948" s="1123">
        <f>SUM($C$368)</f>
        <v>0</v>
      </c>
      <c r="D948" s="1123">
        <f>SUM($D$368)</f>
        <v>0</v>
      </c>
      <c r="E948" s="1123">
        <f>SUM($E$368)</f>
        <v>100</v>
      </c>
      <c r="F948" s="1123">
        <f>SUM($F$368)</f>
        <v>170</v>
      </c>
      <c r="G948" s="1208"/>
      <c r="H948" s="1123">
        <f>SUM($H$368)</f>
        <v>0</v>
      </c>
      <c r="I948" s="1123">
        <f>SUM($I$368)</f>
        <v>0</v>
      </c>
      <c r="J948" s="1123">
        <f>SUM($J$368)</f>
        <v>0</v>
      </c>
      <c r="K948" s="1123">
        <f>SUM($K$368)</f>
        <v>0</v>
      </c>
      <c r="L948" s="1208"/>
      <c r="M948" s="1123">
        <f>SUM($M$368)</f>
        <v>0</v>
      </c>
      <c r="N948" s="1123">
        <f>SUM($N$368)</f>
        <v>0</v>
      </c>
      <c r="O948" s="1123">
        <f>SUM($O$368)</f>
        <v>-100</v>
      </c>
      <c r="P948" s="1123">
        <f>SUM($P$368)</f>
        <v>-170</v>
      </c>
      <c r="R948" s="43">
        <v>27</v>
      </c>
      <c r="S948" s="45">
        <f t="shared" si="175"/>
        <v>9</v>
      </c>
      <c r="T948" s="45">
        <f t="shared" si="176"/>
        <v>9</v>
      </c>
      <c r="U948" s="1068">
        <v>948</v>
      </c>
      <c r="V948" s="45"/>
    </row>
    <row r="949" spans="1:22" ht="15.75" customHeight="1">
      <c r="A949" s="43" t="str">
        <f>$A$371</f>
        <v>Other crop: Sunflower</v>
      </c>
      <c r="B949" s="1208"/>
      <c r="C949" s="1123">
        <f>SUM($C$379)</f>
        <v>0</v>
      </c>
      <c r="D949" s="1123">
        <f>SUM($D$379)</f>
        <v>0</v>
      </c>
      <c r="E949" s="1123">
        <f>SUM($E$379)</f>
        <v>650</v>
      </c>
      <c r="F949" s="1123">
        <f>SUM($F$379)</f>
        <v>0</v>
      </c>
      <c r="G949" s="1208"/>
      <c r="H949" s="1123">
        <f>SUM($H$379)</f>
        <v>0</v>
      </c>
      <c r="I949" s="1123">
        <f>SUM($I$379)</f>
        <v>0</v>
      </c>
      <c r="J949" s="1123">
        <f>SUM($J$379)</f>
        <v>0</v>
      </c>
      <c r="K949" s="1123">
        <f>SUM($K$379)</f>
        <v>0</v>
      </c>
      <c r="L949" s="1208"/>
      <c r="M949" s="1123">
        <f>SUM($M$379)</f>
        <v>0</v>
      </c>
      <c r="N949" s="1123">
        <f>SUM($N$379)</f>
        <v>0</v>
      </c>
      <c r="O949" s="1123">
        <f>SUM($O$379)</f>
        <v>-650</v>
      </c>
      <c r="P949" s="1123">
        <f>SUM($P$379)</f>
        <v>0</v>
      </c>
      <c r="R949" s="43">
        <v>28</v>
      </c>
      <c r="S949" s="45">
        <f t="shared" si="175"/>
        <v>10</v>
      </c>
      <c r="T949" s="45">
        <f t="shared" si="176"/>
        <v>10</v>
      </c>
      <c r="U949" s="1068">
        <v>949</v>
      </c>
      <c r="V949" s="45"/>
    </row>
    <row r="950" spans="1:22" ht="15.75" customHeight="1">
      <c r="A950" s="43" t="str">
        <f>$A$382</f>
        <v>Other crop: number</v>
      </c>
      <c r="B950" s="1208"/>
      <c r="C950" s="1123">
        <f>SUM($C$389)</f>
        <v>0</v>
      </c>
      <c r="D950" s="1123">
        <f>SUM($D$389)</f>
        <v>0</v>
      </c>
      <c r="E950" s="1123">
        <f>SUM($E$389)</f>
        <v>0</v>
      </c>
      <c r="F950" s="1123">
        <f>SUM($F$389)</f>
        <v>0</v>
      </c>
      <c r="G950" s="1208"/>
      <c r="H950" s="1123">
        <f>SUM($H$389)</f>
        <v>0</v>
      </c>
      <c r="I950" s="1123">
        <f>SUM($I$389)</f>
        <v>0</v>
      </c>
      <c r="J950" s="1123">
        <f>SUM($J$389)</f>
        <v>0</v>
      </c>
      <c r="K950" s="1123">
        <f>SUM($K$389)</f>
        <v>0</v>
      </c>
      <c r="L950" s="1208"/>
      <c r="M950" s="1123">
        <f>SUM($M$389)</f>
        <v>0</v>
      </c>
      <c r="N950" s="1123">
        <f>SUM($N$389)</f>
        <v>0</v>
      </c>
      <c r="O950" s="1123">
        <f>SUM($O$389)</f>
        <v>0</v>
      </c>
      <c r="P950" s="1123">
        <f>SUM($P$389)</f>
        <v>0</v>
      </c>
      <c r="R950" s="43">
        <v>29</v>
      </c>
      <c r="S950" s="45">
        <f t="shared" si="175"/>
        <v>10</v>
      </c>
      <c r="T950" s="45" t="str">
        <f t="shared" si="176"/>
        <v/>
      </c>
      <c r="U950" s="1068">
        <v>950</v>
      </c>
      <c r="V950" s="45"/>
    </row>
    <row r="951" spans="1:22" ht="15.75" customHeight="1">
      <c r="A951" s="1218" t="str">
        <f>$A$392</f>
        <v>Cotton kg sold</v>
      </c>
      <c r="B951" s="1208"/>
      <c r="C951" s="1123">
        <f>SUM($C$394)</f>
        <v>300</v>
      </c>
      <c r="D951" s="1123">
        <f>SUM($D$394)</f>
        <v>600</v>
      </c>
      <c r="E951" s="1123">
        <f>SUM($E$394)</f>
        <v>1890</v>
      </c>
      <c r="F951" s="1123">
        <f>SUM($F$394)</f>
        <v>2000</v>
      </c>
      <c r="G951" s="1208"/>
      <c r="H951" s="1123">
        <f>SUM($H$394)</f>
        <v>0</v>
      </c>
      <c r="I951" s="1123">
        <f>SUM($I$394)</f>
        <v>0</v>
      </c>
      <c r="J951" s="1123">
        <f>SUM($J$394)</f>
        <v>0</v>
      </c>
      <c r="K951" s="1123">
        <f>SUM($K$394)</f>
        <v>0</v>
      </c>
      <c r="L951" s="1208"/>
      <c r="M951" s="1123">
        <f>SUM($M$394)</f>
        <v>0</v>
      </c>
      <c r="N951" s="1123">
        <f>SUM($N$394)</f>
        <v>0</v>
      </c>
      <c r="O951" s="1123">
        <f>SUM($O$394)</f>
        <v>0</v>
      </c>
      <c r="P951" s="1123">
        <f>SUM($P$394)</f>
        <v>0</v>
      </c>
      <c r="R951" s="43"/>
      <c r="S951" s="45">
        <f t="shared" si="175"/>
        <v>11</v>
      </c>
      <c r="T951" s="45">
        <f t="shared" si="176"/>
        <v>11</v>
      </c>
      <c r="U951" s="1068">
        <v>951</v>
      </c>
      <c r="V951" s="45"/>
    </row>
    <row r="952" spans="1:22" ht="15.75" customHeight="1">
      <c r="A952" s="43" t="str">
        <f>$A$395</f>
        <v>Cucumbers: kg produced</v>
      </c>
      <c r="B952" s="1208"/>
      <c r="C952" s="1123">
        <f>SUM($C$397)</f>
        <v>0</v>
      </c>
      <c r="D952" s="1123">
        <f>SUM($D$397)</f>
        <v>0</v>
      </c>
      <c r="E952" s="1123">
        <f>SUM($E$397)</f>
        <v>450</v>
      </c>
      <c r="F952" s="1123">
        <f>SUM($F$397)</f>
        <v>0</v>
      </c>
      <c r="G952" s="1208"/>
      <c r="H952" s="1123">
        <f>SUM($H$397)</f>
        <v>0</v>
      </c>
      <c r="I952" s="1123">
        <f>SUM($I$397)</f>
        <v>0</v>
      </c>
      <c r="J952" s="1123">
        <f>SUM($J$397)</f>
        <v>0</v>
      </c>
      <c r="K952" s="1123">
        <f>SUM($K$397)</f>
        <v>0</v>
      </c>
      <c r="L952" s="1208"/>
      <c r="M952" s="1123">
        <f>SUM($M$397)</f>
        <v>0</v>
      </c>
      <c r="N952" s="1123">
        <f>SUM($N$397)</f>
        <v>0</v>
      </c>
      <c r="O952" s="1123">
        <f>SUM($O$397)</f>
        <v>0</v>
      </c>
      <c r="P952" s="1123">
        <f>SUM($P$397)</f>
        <v>0</v>
      </c>
      <c r="R952" s="43"/>
      <c r="S952" s="45">
        <f t="shared" si="175"/>
        <v>12</v>
      </c>
      <c r="T952" s="45">
        <f t="shared" si="176"/>
        <v>12</v>
      </c>
      <c r="U952" s="1068">
        <v>952</v>
      </c>
      <c r="V952" s="45"/>
    </row>
    <row r="953" spans="1:22" ht="15.75" customHeight="1">
      <c r="A953" s="43" t="str">
        <f>$A$398</f>
        <v>Rape: kg produced</v>
      </c>
      <c r="B953" s="1208"/>
      <c r="C953" s="1123">
        <f>SUM($C$400)</f>
        <v>0</v>
      </c>
      <c r="D953" s="1123">
        <f>SUM($D$400)</f>
        <v>0</v>
      </c>
      <c r="E953" s="1123">
        <f>SUM($E$400)</f>
        <v>1500</v>
      </c>
      <c r="F953" s="1123">
        <f>SUM($F$400)</f>
        <v>0</v>
      </c>
      <c r="G953" s="1208"/>
      <c r="H953" s="1123">
        <f>SUM($H$400)</f>
        <v>0</v>
      </c>
      <c r="I953" s="1123">
        <f>SUM($I$400)</f>
        <v>0</v>
      </c>
      <c r="J953" s="1123">
        <f>SUM($J$400)</f>
        <v>0</v>
      </c>
      <c r="K953" s="1123">
        <f>SUM($K$400)</f>
        <v>0</v>
      </c>
      <c r="L953" s="1208"/>
      <c r="M953" s="1123">
        <f>SUM($M$400)</f>
        <v>0</v>
      </c>
      <c r="N953" s="1123">
        <f>SUM($N$400)</f>
        <v>0</v>
      </c>
      <c r="O953" s="1123">
        <f>SUM($O$400)</f>
        <v>0</v>
      </c>
      <c r="P953" s="1123">
        <f>SUM($P$400)</f>
        <v>0</v>
      </c>
      <c r="R953" s="43"/>
      <c r="S953" s="45">
        <f t="shared" si="175"/>
        <v>13</v>
      </c>
      <c r="T953" s="45">
        <f t="shared" si="176"/>
        <v>13</v>
      </c>
      <c r="U953" s="1068">
        <v>953</v>
      </c>
      <c r="V953" s="45"/>
    </row>
    <row r="954" spans="1:22" ht="15.75" customHeight="1">
      <c r="A954" s="43" t="str">
        <f>$A$401</f>
        <v>Other cashcrop: kg produced</v>
      </c>
      <c r="B954" s="1208"/>
      <c r="C954" s="1123">
        <f>SUM($C$403)</f>
        <v>0</v>
      </c>
      <c r="D954" s="1123">
        <f>SUM($D$403)</f>
        <v>0</v>
      </c>
      <c r="E954" s="1123">
        <f>SUM($E$403)</f>
        <v>0</v>
      </c>
      <c r="F954" s="1123">
        <f>SUM($F$403)</f>
        <v>0</v>
      </c>
      <c r="G954" s="1208"/>
      <c r="H954" s="1123">
        <f>SUM($H$403)</f>
        <v>0</v>
      </c>
      <c r="I954" s="1123">
        <f>SUM($I$403)</f>
        <v>0</v>
      </c>
      <c r="J954" s="1123">
        <f>SUM($J$403)</f>
        <v>0</v>
      </c>
      <c r="K954" s="1123">
        <f>SUM($K$403)</f>
        <v>0</v>
      </c>
      <c r="L954" s="1208"/>
      <c r="M954" s="1123">
        <f>SUM($M$403)</f>
        <v>0</v>
      </c>
      <c r="N954" s="1123">
        <f>SUM($N$403)</f>
        <v>0</v>
      </c>
      <c r="O954" s="1123">
        <f>SUM($O$403)</f>
        <v>0</v>
      </c>
      <c r="P954" s="1123">
        <f>SUM($P$403)</f>
        <v>0</v>
      </c>
      <c r="R954" s="43"/>
      <c r="S954" s="45">
        <f t="shared" si="175"/>
        <v>13</v>
      </c>
      <c r="T954" s="45" t="str">
        <f t="shared" si="176"/>
        <v/>
      </c>
      <c r="U954" s="1068">
        <v>954</v>
      </c>
      <c r="V954" s="45"/>
    </row>
    <row r="955" spans="1:22" ht="15.75" customHeight="1">
      <c r="A955" s="43" t="str">
        <f>$A$404</f>
        <v>Other cashcrop: kg produced</v>
      </c>
      <c r="B955" s="1208"/>
      <c r="C955" s="1123">
        <f>SUM($C$406)</f>
        <v>0</v>
      </c>
      <c r="D955" s="1123">
        <f>SUM($D$406)</f>
        <v>0</v>
      </c>
      <c r="E955" s="1123">
        <f>SUM($E$406)</f>
        <v>0</v>
      </c>
      <c r="F955" s="1123">
        <f>SUM($F$406)</f>
        <v>0</v>
      </c>
      <c r="G955" s="1208"/>
      <c r="H955" s="1123">
        <f>SUM($H$406)</f>
        <v>0</v>
      </c>
      <c r="I955" s="1123">
        <f>SUM($I$406)</f>
        <v>0</v>
      </c>
      <c r="J955" s="1123">
        <f>SUM($J$406)</f>
        <v>0</v>
      </c>
      <c r="K955" s="1123">
        <f>SUM($K$406)</f>
        <v>0</v>
      </c>
      <c r="L955" s="1208"/>
      <c r="M955" s="1123">
        <f>SUM($M$406)</f>
        <v>0</v>
      </c>
      <c r="N955" s="1123">
        <f>SUM($N$406)</f>
        <v>0</v>
      </c>
      <c r="O955" s="1123">
        <f>SUM($O$406)</f>
        <v>0</v>
      </c>
      <c r="P955" s="1123">
        <f>SUM($P$406)</f>
        <v>0</v>
      </c>
      <c r="R955" s="43"/>
      <c r="S955" s="45">
        <f t="shared" si="175"/>
        <v>13</v>
      </c>
      <c r="T955" s="45" t="str">
        <f t="shared" si="176"/>
        <v/>
      </c>
      <c r="U955" s="1068">
        <v>955</v>
      </c>
      <c r="V955" s="45"/>
    </row>
    <row r="956" spans="1:22" ht="15.75" customHeight="1">
      <c r="A956" s="43" t="str">
        <f>$A$407</f>
        <v>Other cashcrop: kg produced</v>
      </c>
      <c r="B956" s="1208"/>
      <c r="C956" s="1123">
        <f>SUM($C$409)</f>
        <v>0</v>
      </c>
      <c r="D956" s="1123">
        <f>SUM($D$409)</f>
        <v>0</v>
      </c>
      <c r="E956" s="1123">
        <f>SUM($E$409)</f>
        <v>0</v>
      </c>
      <c r="F956" s="1123">
        <f>SUM($F$409)</f>
        <v>0</v>
      </c>
      <c r="G956" s="1208"/>
      <c r="H956" s="1123">
        <f>SUM($H$409)</f>
        <v>0</v>
      </c>
      <c r="I956" s="1123">
        <f>SUM($I$409)</f>
        <v>0</v>
      </c>
      <c r="J956" s="1123">
        <f>SUM($J$409)</f>
        <v>0</v>
      </c>
      <c r="K956" s="1123">
        <f>SUM($K$409)</f>
        <v>0</v>
      </c>
      <c r="L956" s="1208"/>
      <c r="M956" s="1123">
        <f>SUM($M$409)</f>
        <v>0</v>
      </c>
      <c r="N956" s="1123">
        <f>SUM($N$409)</f>
        <v>0</v>
      </c>
      <c r="O956" s="1123">
        <f>SUM($O$409)</f>
        <v>0</v>
      </c>
      <c r="P956" s="1123">
        <f>SUM($P$409)</f>
        <v>0</v>
      </c>
      <c r="R956" s="43"/>
      <c r="S956" s="45">
        <f t="shared" si="175"/>
        <v>13</v>
      </c>
      <c r="T956" s="45" t="str">
        <f t="shared" si="176"/>
        <v/>
      </c>
      <c r="U956" s="1068">
        <v>956</v>
      </c>
      <c r="V956" s="45"/>
    </row>
    <row r="957" spans="1:22" ht="15.75" customHeight="1">
      <c r="A957" s="43" t="str">
        <f>$A$410</f>
        <v>Other cashcrop: kg produced</v>
      </c>
      <c r="B957" s="1208"/>
      <c r="C957" s="1123">
        <f>SUM($C$412)</f>
        <v>0</v>
      </c>
      <c r="D957" s="1123">
        <f>SUM($D$412)</f>
        <v>0</v>
      </c>
      <c r="E957" s="1123">
        <f>SUM($E$412)</f>
        <v>0</v>
      </c>
      <c r="F957" s="1123">
        <f>SUM($F$412)</f>
        <v>0</v>
      </c>
      <c r="G957" s="1208"/>
      <c r="H957" s="1123">
        <f>SUM($H$412)</f>
        <v>0</v>
      </c>
      <c r="I957" s="1123">
        <f>SUM($I$412)</f>
        <v>0</v>
      </c>
      <c r="J957" s="1123">
        <f>SUM($J$412)</f>
        <v>0</v>
      </c>
      <c r="K957" s="1123">
        <f>SUM($K$412)</f>
        <v>0</v>
      </c>
      <c r="L957" s="1208"/>
      <c r="M957" s="1123">
        <f>SUM($M$412)</f>
        <v>0</v>
      </c>
      <c r="N957" s="1123">
        <f>SUM($N$412)</f>
        <v>0</v>
      </c>
      <c r="O957" s="1123">
        <f>SUM($O$412)</f>
        <v>0</v>
      </c>
      <c r="P957" s="1123">
        <f>SUM($P$412)</f>
        <v>0</v>
      </c>
      <c r="R957" s="43"/>
      <c r="S957" s="45">
        <f t="shared" si="175"/>
        <v>13</v>
      </c>
      <c r="T957" s="45" t="str">
        <f t="shared" si="176"/>
        <v/>
      </c>
      <c r="U957" s="1068">
        <v>957</v>
      </c>
      <c r="V957" s="45"/>
    </row>
    <row r="958" spans="1:22" ht="15.75" customHeight="1">
      <c r="A958" s="43" t="str">
        <f>$A$413</f>
        <v>Straw: quantity sold</v>
      </c>
      <c r="B958" s="1208"/>
      <c r="C958" s="1123">
        <f>SUM($C$415)</f>
        <v>0</v>
      </c>
      <c r="D958" s="1123">
        <f>SUM($D$415)</f>
        <v>0</v>
      </c>
      <c r="E958" s="1123">
        <f>SUM($E$415)</f>
        <v>0</v>
      </c>
      <c r="F958" s="1123">
        <f>SUM($F$415)</f>
        <v>0</v>
      </c>
      <c r="G958" s="1208"/>
      <c r="H958" s="1123">
        <f>SUM($H$415)</f>
        <v>0</v>
      </c>
      <c r="I958" s="1123">
        <f>SUM($I$415)</f>
        <v>0</v>
      </c>
      <c r="J958" s="1123">
        <f>SUM($J$415)</f>
        <v>0</v>
      </c>
      <c r="K958" s="1123">
        <f>SUM($K$415)</f>
        <v>0</v>
      </c>
      <c r="L958" s="1208"/>
      <c r="M958" s="1123">
        <f>SUM($M$415)</f>
        <v>0</v>
      </c>
      <c r="N958" s="1123">
        <f>SUM($N$415)</f>
        <v>0</v>
      </c>
      <c r="O958" s="1123">
        <f>SUM($O$415)</f>
        <v>0</v>
      </c>
      <c r="P958" s="1123">
        <f>SUM($P$415)</f>
        <v>0</v>
      </c>
      <c r="R958" s="43"/>
      <c r="S958" s="45">
        <f t="shared" si="175"/>
        <v>13</v>
      </c>
      <c r="T958" s="45" t="str">
        <f t="shared" si="176"/>
        <v/>
      </c>
      <c r="U958" s="1068">
        <v>958</v>
      </c>
      <c r="V958" s="45"/>
    </row>
    <row r="959" spans="1:22" ht="15.75" customHeight="1">
      <c r="A959" s="43" t="str">
        <f>$A$416</f>
        <v>Trees: quantity sold</v>
      </c>
      <c r="B959" s="1208"/>
      <c r="C959" s="1123">
        <f>SUM($C$418)</f>
        <v>0</v>
      </c>
      <c r="D959" s="1123">
        <f>SUM($D$418)</f>
        <v>0</v>
      </c>
      <c r="E959" s="1123">
        <f>SUM($E$418)</f>
        <v>0</v>
      </c>
      <c r="F959" s="1123">
        <f>SUM($F$418)</f>
        <v>0</v>
      </c>
      <c r="G959" s="1208"/>
      <c r="H959" s="1123">
        <f>SUM($H$418)</f>
        <v>0</v>
      </c>
      <c r="I959" s="1123">
        <f>SUM($I$418)</f>
        <v>0</v>
      </c>
      <c r="J959" s="1123">
        <f>SUM($J$418)</f>
        <v>0</v>
      </c>
      <c r="K959" s="1123">
        <f>SUM($K$418)</f>
        <v>0</v>
      </c>
      <c r="L959" s="1208"/>
      <c r="M959" s="1123">
        <f>SUM($M$418)</f>
        <v>0</v>
      </c>
      <c r="N959" s="1123">
        <f>SUM($N$418)</f>
        <v>0</v>
      </c>
      <c r="O959" s="1123">
        <f>SUM($O$418)</f>
        <v>0</v>
      </c>
      <c r="P959" s="1123">
        <f>SUM($P$418)</f>
        <v>0</v>
      </c>
      <c r="R959" s="43"/>
      <c r="S959" s="45">
        <f t="shared" si="175"/>
        <v>13</v>
      </c>
      <c r="T959" s="45" t="str">
        <f t="shared" si="176"/>
        <v/>
      </c>
      <c r="U959" s="1068">
        <v>959</v>
      </c>
      <c r="V959" s="45"/>
    </row>
    <row r="960" spans="1:22" ht="15.75" customHeight="1">
      <c r="A960" s="43" t="str">
        <f>$A$419</f>
        <v>Other cash crop: type</v>
      </c>
      <c r="B960" s="1208"/>
      <c r="C960" s="1123">
        <f>SUM($C$422)</f>
        <v>0</v>
      </c>
      <c r="D960" s="1123">
        <f>SUM($D$422)</f>
        <v>0</v>
      </c>
      <c r="E960" s="1123">
        <f>SUM($E$422)</f>
        <v>0</v>
      </c>
      <c r="F960" s="1123">
        <f>SUM($F$422)</f>
        <v>0</v>
      </c>
      <c r="G960" s="1208"/>
      <c r="H960" s="1123">
        <f>SUM($H$422)</f>
        <v>0</v>
      </c>
      <c r="I960" s="1123">
        <f>SUM($I$422)</f>
        <v>0</v>
      </c>
      <c r="J960" s="1123">
        <f>SUM($J$422)</f>
        <v>0</v>
      </c>
      <c r="K960" s="1123">
        <f>SUM($K$422)</f>
        <v>0</v>
      </c>
      <c r="L960" s="1208"/>
      <c r="M960" s="1123">
        <f>SUM($M$422)</f>
        <v>0</v>
      </c>
      <c r="N960" s="1123">
        <f>SUM($N$422)</f>
        <v>0</v>
      </c>
      <c r="O960" s="1123">
        <f>SUM($O$422)</f>
        <v>0</v>
      </c>
      <c r="P960" s="1123">
        <f>SUM($P$422)</f>
        <v>0</v>
      </c>
      <c r="R960" s="43"/>
      <c r="S960" s="45">
        <f t="shared" si="175"/>
        <v>13</v>
      </c>
      <c r="T960" s="45" t="str">
        <f t="shared" si="176"/>
        <v/>
      </c>
      <c r="U960" s="1068">
        <v>960</v>
      </c>
      <c r="V960" s="45"/>
    </row>
    <row r="961" spans="1:22" ht="15.75" customHeight="1">
      <c r="A961" s="43" t="str">
        <f>$A$423</f>
        <v>Other cash crop: type</v>
      </c>
      <c r="B961" s="1208"/>
      <c r="C961" s="1123">
        <f>SUM($C$426)</f>
        <v>0</v>
      </c>
      <c r="D961" s="1123">
        <f>SUM($D$426)</f>
        <v>0</v>
      </c>
      <c r="E961" s="1123">
        <f>SUM($E$426)</f>
        <v>0</v>
      </c>
      <c r="F961" s="1123">
        <f>SUM($F$426)</f>
        <v>0</v>
      </c>
      <c r="G961" s="1208"/>
      <c r="H961" s="1123">
        <f>SUM($H$426)</f>
        <v>0</v>
      </c>
      <c r="I961" s="1123">
        <f>SUM($I$426)</f>
        <v>0</v>
      </c>
      <c r="J961" s="1123">
        <f>SUM($J$426)</f>
        <v>0</v>
      </c>
      <c r="K961" s="1123">
        <f>SUM($K$426)</f>
        <v>0</v>
      </c>
      <c r="L961" s="1208"/>
      <c r="M961" s="1123">
        <f>SUM($M$426)</f>
        <v>0</v>
      </c>
      <c r="N961" s="1123">
        <f>SUM($N$426)</f>
        <v>0</v>
      </c>
      <c r="O961" s="1123">
        <f>SUM($O$426)</f>
        <v>0</v>
      </c>
      <c r="P961" s="1123">
        <f>SUM($P$426)</f>
        <v>0</v>
      </c>
      <c r="R961" s="43"/>
      <c r="S961" s="45">
        <f t="shared" si="175"/>
        <v>13</v>
      </c>
      <c r="T961" s="45" t="str">
        <f t="shared" si="176"/>
        <v/>
      </c>
      <c r="U961" s="1068">
        <v>961</v>
      </c>
      <c r="V961" s="45"/>
    </row>
    <row r="962" spans="1:22" ht="15.75" customHeight="1">
      <c r="A962" s="1403" t="s">
        <v>673</v>
      </c>
      <c r="B962" s="1208"/>
      <c r="C962" s="1208"/>
      <c r="D962" s="1208"/>
      <c r="E962" s="1208"/>
      <c r="F962" s="1208"/>
      <c r="G962" s="1208"/>
      <c r="H962" s="1208"/>
      <c r="I962" s="1208"/>
      <c r="J962" s="1208"/>
      <c r="K962" s="1208"/>
      <c r="L962" s="1208"/>
      <c r="M962" s="1208"/>
      <c r="N962" s="1208"/>
      <c r="O962" s="1208"/>
      <c r="P962" s="1208"/>
      <c r="R962" s="43"/>
      <c r="S962" s="45">
        <f t="shared" si="175"/>
        <v>13</v>
      </c>
      <c r="T962" s="45" t="str">
        <f t="shared" si="176"/>
        <v/>
      </c>
      <c r="U962" s="1068">
        <v>962</v>
      </c>
      <c r="V962" s="45"/>
    </row>
    <row r="963" spans="1:22" ht="15.75" customHeight="1">
      <c r="A963" s="43" t="str">
        <f>$A$428</f>
        <v>FISHING -- see worksheet Data 3</v>
      </c>
      <c r="B963" s="1404"/>
      <c r="C963" s="1406">
        <f>C435</f>
        <v>0</v>
      </c>
      <c r="D963" s="1406">
        <f>D435</f>
        <v>0</v>
      </c>
      <c r="E963" s="1406">
        <f>E435</f>
        <v>0</v>
      </c>
      <c r="F963" s="1406">
        <f>F435</f>
        <v>0</v>
      </c>
      <c r="G963" s="1405"/>
      <c r="H963" s="1406">
        <f>H435</f>
        <v>0</v>
      </c>
      <c r="I963" s="1406">
        <f>I435</f>
        <v>0</v>
      </c>
      <c r="J963" s="1406">
        <f>J435</f>
        <v>0</v>
      </c>
      <c r="K963" s="1406">
        <f>K435</f>
        <v>0</v>
      </c>
      <c r="L963" s="1405"/>
      <c r="M963" s="1406">
        <f>M435</f>
        <v>0</v>
      </c>
      <c r="N963" s="1406">
        <f>N435</f>
        <v>0</v>
      </c>
      <c r="O963" s="1406">
        <f>O435</f>
        <v>0</v>
      </c>
      <c r="P963" s="1406">
        <f>P435</f>
        <v>0</v>
      </c>
      <c r="R963" s="43">
        <v>30</v>
      </c>
      <c r="S963" s="45">
        <f t="shared" si="175"/>
        <v>13</v>
      </c>
      <c r="T963" s="45" t="str">
        <f t="shared" si="176"/>
        <v/>
      </c>
      <c r="U963" s="1068">
        <v>963</v>
      </c>
      <c r="V963" s="45"/>
    </row>
    <row r="964" spans="1:22" ht="15.75" customHeight="1">
      <c r="A964" s="43" t="str">
        <f>$A$438</f>
        <v>WILD FOODS -- see worksheet Data 3</v>
      </c>
      <c r="B964" s="1404"/>
      <c r="C964" s="1407">
        <f>C445</f>
        <v>0</v>
      </c>
      <c r="D964" s="1407">
        <f>D445</f>
        <v>0</v>
      </c>
      <c r="E964" s="1407">
        <f>E445</f>
        <v>0</v>
      </c>
      <c r="F964" s="1407">
        <f>F445</f>
        <v>0</v>
      </c>
      <c r="G964" s="1405"/>
      <c r="H964" s="1407">
        <f>H445</f>
        <v>0</v>
      </c>
      <c r="I964" s="1407">
        <f>I445</f>
        <v>0</v>
      </c>
      <c r="J964" s="1407">
        <f>J445</f>
        <v>0</v>
      </c>
      <c r="K964" s="1407">
        <f>K445</f>
        <v>0</v>
      </c>
      <c r="L964" s="1405"/>
      <c r="M964" s="1407">
        <f>M445</f>
        <v>0</v>
      </c>
      <c r="N964" s="1407">
        <f>N445</f>
        <v>0</v>
      </c>
      <c r="O964" s="1407">
        <f>O445</f>
        <v>0</v>
      </c>
      <c r="P964" s="1407">
        <f>P445</f>
        <v>0</v>
      </c>
      <c r="R964" s="43">
        <v>31</v>
      </c>
      <c r="S964" s="45">
        <f t="shared" si="175"/>
        <v>13</v>
      </c>
      <c r="T964" s="45" t="str">
        <f t="shared" si="176"/>
        <v/>
      </c>
      <c r="U964" s="1068">
        <v>964</v>
      </c>
      <c r="V964" s="45"/>
    </row>
    <row r="965" spans="1:22" ht="15.75" customHeight="1">
      <c r="A965" s="1224" t="s">
        <v>399</v>
      </c>
      <c r="B965" s="1208"/>
      <c r="C965" s="1208"/>
      <c r="D965" s="1208"/>
      <c r="E965" s="1208"/>
      <c r="F965" s="1208"/>
      <c r="G965" s="1208"/>
      <c r="H965" s="1208"/>
      <c r="I965" s="1208"/>
      <c r="J965" s="1208"/>
      <c r="K965" s="1208"/>
      <c r="L965" s="1208"/>
      <c r="M965" s="1208"/>
      <c r="N965" s="1208"/>
      <c r="O965" s="1208"/>
      <c r="P965" s="1208"/>
      <c r="R965" s="43"/>
      <c r="S965" s="45">
        <f t="shared" si="175"/>
        <v>13</v>
      </c>
      <c r="T965" s="45" t="str">
        <f t="shared" si="176"/>
        <v/>
      </c>
      <c r="U965" s="1068">
        <v>965</v>
      </c>
      <c r="V965" s="45"/>
    </row>
    <row r="966" spans="1:22" ht="15.75" customHeight="1">
      <c r="A966" s="1218" t="str">
        <f>$A$703</f>
        <v>Agricultural cash income -- see Data2</v>
      </c>
      <c r="B966" s="1208"/>
      <c r="C966" s="1123">
        <f>SUM($C$708)</f>
        <v>950</v>
      </c>
      <c r="D966" s="1123">
        <f>SUM($D$708)</f>
        <v>560</v>
      </c>
      <c r="E966" s="1123">
        <f>SUM($E$708)</f>
        <v>0</v>
      </c>
      <c r="F966" s="1123">
        <f>SUM($F$708)</f>
        <v>0</v>
      </c>
      <c r="G966" s="1208"/>
      <c r="H966" s="1123">
        <f>SUM($H$708)</f>
        <v>1140</v>
      </c>
      <c r="I966" s="1123">
        <f>SUM($I$708)</f>
        <v>672</v>
      </c>
      <c r="J966" s="1123">
        <f>SUM($J$708)</f>
        <v>0</v>
      </c>
      <c r="K966" s="1123">
        <f>SUM($K$708)</f>
        <v>0</v>
      </c>
      <c r="L966" s="1208"/>
      <c r="M966" s="1123">
        <f>SUM($M$708)</f>
        <v>190</v>
      </c>
      <c r="N966" s="1123">
        <f>SUM($N$708)</f>
        <v>112</v>
      </c>
      <c r="O966" s="1123">
        <f>SUM($O$708)</f>
        <v>0</v>
      </c>
      <c r="P966" s="1123">
        <f>SUM($P$708)</f>
        <v>0</v>
      </c>
      <c r="R966" s="43"/>
      <c r="S966" s="45">
        <f t="shared" si="175"/>
        <v>14</v>
      </c>
      <c r="T966" s="45">
        <f t="shared" si="176"/>
        <v>14</v>
      </c>
      <c r="U966" s="1068">
        <v>966</v>
      </c>
      <c r="V966" s="45"/>
    </row>
    <row r="967" spans="1:22" ht="15.75" customHeight="1">
      <c r="A967" s="1218" t="str">
        <f>$A$709</f>
        <v>Construction cash income -- see Data2</v>
      </c>
      <c r="B967" s="1208"/>
      <c r="C967" s="1123">
        <f>SUM($C$714)</f>
        <v>480</v>
      </c>
      <c r="D967" s="1123">
        <f>SUM($D$714)</f>
        <v>1360</v>
      </c>
      <c r="E967" s="1123">
        <f>SUM($E$714)</f>
        <v>0</v>
      </c>
      <c r="F967" s="1123">
        <f>SUM($F$714)</f>
        <v>0</v>
      </c>
      <c r="G967" s="1208"/>
      <c r="H967" s="1123">
        <f>SUM($H$714)</f>
        <v>576</v>
      </c>
      <c r="I967" s="1123">
        <f>SUM($I$714)</f>
        <v>1632</v>
      </c>
      <c r="J967" s="1123">
        <f>SUM($J$714)</f>
        <v>0</v>
      </c>
      <c r="K967" s="1123">
        <f>SUM($K$714)</f>
        <v>0</v>
      </c>
      <c r="L967" s="1208"/>
      <c r="M967" s="1123">
        <f>SUM($M$714)</f>
        <v>96</v>
      </c>
      <c r="N967" s="1123">
        <f>SUM($N$714)</f>
        <v>272</v>
      </c>
      <c r="O967" s="1123">
        <f>SUM($O$714)</f>
        <v>0</v>
      </c>
      <c r="P967" s="1123">
        <f>SUM($P$714)</f>
        <v>0</v>
      </c>
      <c r="R967" s="43"/>
      <c r="S967" s="45">
        <f t="shared" si="175"/>
        <v>15</v>
      </c>
      <c r="T967" s="45">
        <f t="shared" si="176"/>
        <v>15</v>
      </c>
      <c r="U967" s="1068">
        <v>967</v>
      </c>
      <c r="V967" s="45"/>
    </row>
    <row r="968" spans="1:22" ht="15.75" customHeight="1">
      <c r="A968" s="1218" t="str">
        <f>$A$715</f>
        <v>Domestic work cash income -- see Data2</v>
      </c>
      <c r="B968" s="1208"/>
      <c r="C968" s="1123">
        <f>SUM($C$720)</f>
        <v>0</v>
      </c>
      <c r="D968" s="1123">
        <f>SUM($D$720)</f>
        <v>0</v>
      </c>
      <c r="E968" s="1123">
        <f>SUM($E$720)</f>
        <v>0</v>
      </c>
      <c r="F968" s="1123">
        <f>SUM($F$720)</f>
        <v>0</v>
      </c>
      <c r="G968" s="1208"/>
      <c r="H968" s="1123">
        <f>SUM($H$720)</f>
        <v>0</v>
      </c>
      <c r="I968" s="1123">
        <f>SUM($I$720)</f>
        <v>0</v>
      </c>
      <c r="J968" s="1123">
        <f>SUM($J$720)</f>
        <v>0</v>
      </c>
      <c r="K968" s="1123">
        <f>SUM($K$720)</f>
        <v>0</v>
      </c>
      <c r="L968" s="1208"/>
      <c r="M968" s="1123">
        <f>SUM($M$720)</f>
        <v>0</v>
      </c>
      <c r="N968" s="1123">
        <f>SUM($N$720)</f>
        <v>0</v>
      </c>
      <c r="O968" s="1123">
        <f>SUM($O$720)</f>
        <v>0</v>
      </c>
      <c r="P968" s="1123">
        <f>SUM($P$720)</f>
        <v>0</v>
      </c>
      <c r="R968" s="43"/>
      <c r="S968" s="45">
        <f t="shared" si="175"/>
        <v>15</v>
      </c>
      <c r="T968" s="45" t="str">
        <f t="shared" si="176"/>
        <v/>
      </c>
      <c r="U968" s="1068">
        <v>968</v>
      </c>
      <c r="V968" s="45"/>
    </row>
    <row r="969" spans="1:22" ht="15.75" customHeight="1">
      <c r="A969" s="827" t="s">
        <v>672</v>
      </c>
      <c r="B969" s="1208"/>
      <c r="C969" s="1208"/>
      <c r="D969" s="1208"/>
      <c r="E969" s="1208"/>
      <c r="F969" s="1208"/>
      <c r="G969" s="1208"/>
      <c r="H969" s="1208"/>
      <c r="I969" s="1208"/>
      <c r="J969" s="1208"/>
      <c r="K969" s="1208"/>
      <c r="L969" s="1208"/>
      <c r="M969" s="1208"/>
      <c r="N969" s="1208"/>
      <c r="O969" s="1208"/>
      <c r="P969" s="1208"/>
      <c r="R969" s="43"/>
      <c r="S969" s="45">
        <f t="shared" si="175"/>
        <v>15</v>
      </c>
      <c r="T969" s="45" t="str">
        <f t="shared" si="176"/>
        <v/>
      </c>
      <c r="U969" s="1068">
        <v>969</v>
      </c>
      <c r="V969" s="45"/>
    </row>
    <row r="970" spans="1:22" ht="15.75" customHeight="1">
      <c r="A970" s="1218" t="str">
        <f>$A$721</f>
        <v>Labour migration(formal employment): no. people per HH</v>
      </c>
      <c r="B970" s="1208"/>
      <c r="C970" s="1123">
        <f>SUM($C$724)</f>
        <v>0</v>
      </c>
      <c r="D970" s="1123">
        <f>SUM($D$724)</f>
        <v>0</v>
      </c>
      <c r="E970" s="1123">
        <f>SUM($E$724)</f>
        <v>0</v>
      </c>
      <c r="F970" s="1123">
        <f>SUM($F$724)</f>
        <v>0</v>
      </c>
      <c r="G970" s="1208"/>
      <c r="H970" s="1123">
        <f>SUM($H$724)</f>
        <v>0</v>
      </c>
      <c r="I970" s="1123">
        <f>SUM($I$724)</f>
        <v>0</v>
      </c>
      <c r="J970" s="1123">
        <f>SUM($J$724)</f>
        <v>0</v>
      </c>
      <c r="K970" s="1123">
        <f>SUM($K$724)</f>
        <v>0</v>
      </c>
      <c r="L970" s="1208"/>
      <c r="M970" s="1123">
        <f>SUM($M$724)</f>
        <v>0</v>
      </c>
      <c r="N970" s="1123">
        <f>SUM($N$724)</f>
        <v>0</v>
      </c>
      <c r="O970" s="1123">
        <f>SUM($O$724)</f>
        <v>0</v>
      </c>
      <c r="P970" s="1123">
        <f>SUM($P$724)</f>
        <v>0</v>
      </c>
      <c r="R970" s="43">
        <v>32</v>
      </c>
      <c r="S970" s="45">
        <f t="shared" si="175"/>
        <v>15</v>
      </c>
      <c r="T970" s="45" t="str">
        <f t="shared" si="176"/>
        <v/>
      </c>
      <c r="U970" s="1068">
        <v>970</v>
      </c>
      <c r="V970" s="45"/>
    </row>
    <row r="971" spans="1:22" ht="15.75" customHeight="1">
      <c r="A971" s="1218" t="str">
        <f>$A$733</f>
        <v>Formal Employment (conservancies, etc.)</v>
      </c>
      <c r="B971" s="1208"/>
      <c r="C971" s="1123">
        <f>SUM($C$737)</f>
        <v>0</v>
      </c>
      <c r="D971" s="1123">
        <f>SUM($D$737)</f>
        <v>0</v>
      </c>
      <c r="E971" s="1123">
        <f>SUM($E$737)</f>
        <v>0</v>
      </c>
      <c r="F971" s="1123">
        <f>SUM($F$737)</f>
        <v>0</v>
      </c>
      <c r="G971" s="1208"/>
      <c r="H971" s="1123">
        <f>SUM($H$737)</f>
        <v>0</v>
      </c>
      <c r="I971" s="1123">
        <f>SUM($I$737)</f>
        <v>0</v>
      </c>
      <c r="J971" s="1123">
        <f>SUM($J$737)</f>
        <v>0</v>
      </c>
      <c r="K971" s="1123">
        <f>SUM($K$737)</f>
        <v>0</v>
      </c>
      <c r="L971" s="1208"/>
      <c r="M971" s="1123">
        <f>SUM($M$737)</f>
        <v>0</v>
      </c>
      <c r="N971" s="1123">
        <f>SUM($N$737)</f>
        <v>0</v>
      </c>
      <c r="O971" s="1123">
        <f>SUM($O$737)</f>
        <v>0</v>
      </c>
      <c r="P971" s="1123">
        <f>SUM($P$737)</f>
        <v>0</v>
      </c>
      <c r="R971" s="43"/>
      <c r="S971" s="45">
        <f t="shared" si="175"/>
        <v>15</v>
      </c>
      <c r="T971" s="45" t="str">
        <f t="shared" si="176"/>
        <v/>
      </c>
      <c r="U971" s="1068">
        <v>971</v>
      </c>
      <c r="V971" s="45"/>
    </row>
    <row r="972" spans="1:22" ht="15.75" customHeight="1">
      <c r="A972" s="1224" t="s">
        <v>401</v>
      </c>
      <c r="B972" s="1208"/>
      <c r="C972" s="1208"/>
      <c r="D972" s="1208"/>
      <c r="E972" s="1208"/>
      <c r="F972" s="1208"/>
      <c r="G972" s="1208"/>
      <c r="H972" s="1208"/>
      <c r="I972" s="1208"/>
      <c r="J972" s="1208"/>
      <c r="K972" s="1208"/>
      <c r="L972" s="1208"/>
      <c r="M972" s="1208"/>
      <c r="N972" s="1208"/>
      <c r="O972" s="1208"/>
      <c r="P972" s="1208"/>
      <c r="R972" s="43"/>
      <c r="S972" s="45">
        <f t="shared" si="175"/>
        <v>15</v>
      </c>
      <c r="T972" s="45" t="str">
        <f t="shared" si="176"/>
        <v/>
      </c>
      <c r="U972" s="1068">
        <v>972</v>
      </c>
      <c r="V972" s="45"/>
    </row>
    <row r="973" spans="1:22" ht="15.75" customHeight="1">
      <c r="A973" s="43" t="str">
        <f>$A$728</f>
        <v>Firewood: no. people per HH</v>
      </c>
      <c r="B973" s="1208"/>
      <c r="C973" s="1123">
        <f>SUM($C$732)</f>
        <v>0</v>
      </c>
      <c r="D973" s="1123">
        <f>SUM($D$732)</f>
        <v>0</v>
      </c>
      <c r="E973" s="1123">
        <f>SUM($E$732)</f>
        <v>0</v>
      </c>
      <c r="F973" s="1123">
        <f>SUM($F$732)</f>
        <v>0</v>
      </c>
      <c r="G973" s="1208"/>
      <c r="H973" s="1123">
        <f>SUM($H$732)</f>
        <v>0</v>
      </c>
      <c r="I973" s="1123">
        <f>SUM($I$732)</f>
        <v>0</v>
      </c>
      <c r="J973" s="1123">
        <f>SUM($J$732)</f>
        <v>0</v>
      </c>
      <c r="K973" s="1123">
        <f>SUM($K$732)</f>
        <v>0</v>
      </c>
      <c r="L973" s="1208"/>
      <c r="M973" s="1123">
        <f>SUM($M$732)</f>
        <v>0</v>
      </c>
      <c r="N973" s="1123">
        <f>SUM($N$732)</f>
        <v>0</v>
      </c>
      <c r="O973" s="1123">
        <f>SUM($O$732)</f>
        <v>0</v>
      </c>
      <c r="P973" s="1123">
        <f>SUM($P$732)</f>
        <v>0</v>
      </c>
      <c r="R973" s="43"/>
      <c r="S973" s="45">
        <f t="shared" si="175"/>
        <v>15</v>
      </c>
      <c r="T973" s="45" t="str">
        <f t="shared" si="176"/>
        <v/>
      </c>
      <c r="U973" s="1068">
        <v>973</v>
      </c>
      <c r="V973" s="45"/>
    </row>
    <row r="974" spans="1:22" ht="15.75" customHeight="1">
      <c r="A974" s="1218" t="str">
        <f>$A$750</f>
        <v>Self-employment -- see Data2</v>
      </c>
      <c r="B974" s="1208"/>
      <c r="C974" s="1123">
        <f>SUM($C$755)</f>
        <v>950</v>
      </c>
      <c r="D974" s="1123">
        <f>SUM($D$755)</f>
        <v>1830</v>
      </c>
      <c r="E974" s="1123">
        <f>SUM($E$755)</f>
        <v>0</v>
      </c>
      <c r="F974" s="1123">
        <f>SUM($F$755)</f>
        <v>0</v>
      </c>
      <c r="G974" s="1208"/>
      <c r="H974" s="1123">
        <f>SUM($H$755)</f>
        <v>1140</v>
      </c>
      <c r="I974" s="1123">
        <f>SUM($I$755)</f>
        <v>2196</v>
      </c>
      <c r="J974" s="1123">
        <f>SUM($J$755)</f>
        <v>0</v>
      </c>
      <c r="K974" s="1123">
        <f>SUM($K$755)</f>
        <v>0</v>
      </c>
      <c r="L974" s="1208"/>
      <c r="M974" s="1123">
        <f>SUM($M$755)</f>
        <v>190</v>
      </c>
      <c r="N974" s="1123">
        <f>SUM($N$755)</f>
        <v>366</v>
      </c>
      <c r="O974" s="1123">
        <f>SUM($O$755)</f>
        <v>0</v>
      </c>
      <c r="P974" s="1123">
        <f>SUM($P$755)</f>
        <v>0</v>
      </c>
      <c r="R974" s="43"/>
      <c r="S974" s="45">
        <f t="shared" si="175"/>
        <v>16</v>
      </c>
      <c r="T974" s="45">
        <f t="shared" si="176"/>
        <v>16</v>
      </c>
      <c r="U974" s="1068">
        <v>974</v>
      </c>
      <c r="V974" s="45"/>
    </row>
    <row r="975" spans="1:22" ht="15.75" customHeight="1">
      <c r="A975" s="1224" t="s">
        <v>402</v>
      </c>
      <c r="B975" s="1208"/>
      <c r="C975" s="1208"/>
      <c r="D975" s="1208"/>
      <c r="E975" s="1208"/>
      <c r="F975" s="1208"/>
      <c r="G975" s="1208"/>
      <c r="H975" s="1208"/>
      <c r="I975" s="1208"/>
      <c r="J975" s="1208"/>
      <c r="K975" s="1208"/>
      <c r="L975" s="1208"/>
      <c r="M975" s="1208"/>
      <c r="N975" s="1208"/>
      <c r="O975" s="1208"/>
      <c r="P975" s="1208"/>
      <c r="R975" s="43"/>
      <c r="S975" s="45">
        <f t="shared" si="175"/>
        <v>16</v>
      </c>
      <c r="T975" s="45" t="str">
        <f t="shared" si="176"/>
        <v/>
      </c>
      <c r="U975" s="1068">
        <v>975</v>
      </c>
      <c r="V975" s="45"/>
    </row>
    <row r="976" spans="1:22" ht="15.75" customHeight="1">
      <c r="A976" s="43" t="str">
        <f>$A$756</f>
        <v>Small business -- see Data2</v>
      </c>
      <c r="B976" s="1208"/>
      <c r="C976" s="1123">
        <f>SUM($C$760)</f>
        <v>860</v>
      </c>
      <c r="D976" s="1123">
        <f>SUM($D$760)</f>
        <v>2440</v>
      </c>
      <c r="E976" s="1123">
        <f>SUM($E$760)</f>
        <v>5400</v>
      </c>
      <c r="F976" s="1123">
        <f>SUM($F$760)</f>
        <v>29200</v>
      </c>
      <c r="G976" s="1208"/>
      <c r="H976" s="1123">
        <f>SUM($H$760)</f>
        <v>0</v>
      </c>
      <c r="I976" s="1123">
        <f>SUM($I$760)</f>
        <v>0</v>
      </c>
      <c r="J976" s="1123">
        <f>SUM($J$760)</f>
        <v>0</v>
      </c>
      <c r="K976" s="1123">
        <f>SUM($K$760)</f>
        <v>0</v>
      </c>
      <c r="L976" s="1208"/>
      <c r="M976" s="1123">
        <f>SUM($M$760)</f>
        <v>0</v>
      </c>
      <c r="N976" s="1123">
        <f>SUM($N$760)</f>
        <v>0</v>
      </c>
      <c r="O976" s="1123">
        <f>SUM($O$760)</f>
        <v>0</v>
      </c>
      <c r="P976" s="1123">
        <f>SUM($P$760)</f>
        <v>0</v>
      </c>
      <c r="R976" s="43"/>
      <c r="S976" s="45">
        <f t="shared" si="175"/>
        <v>17</v>
      </c>
      <c r="T976" s="45">
        <f t="shared" si="176"/>
        <v>17</v>
      </c>
      <c r="U976" s="1068">
        <v>976</v>
      </c>
      <c r="V976" s="45"/>
    </row>
    <row r="977" spans="1:22" ht="15.75" customHeight="1">
      <c r="A977" s="1403" t="s">
        <v>674</v>
      </c>
      <c r="B977" s="1208"/>
      <c r="C977" s="1208"/>
      <c r="D977" s="1208"/>
      <c r="E977" s="1208"/>
      <c r="F977" s="1208"/>
      <c r="G977" s="1208"/>
      <c r="H977" s="1208"/>
      <c r="I977" s="1208"/>
      <c r="J977" s="1208"/>
      <c r="K977" s="1208"/>
      <c r="L977" s="1208"/>
      <c r="M977" s="1208"/>
      <c r="N977" s="1208"/>
      <c r="O977" s="1208"/>
      <c r="P977" s="1208"/>
      <c r="R977" s="43"/>
      <c r="S977" s="45">
        <f t="shared" si="175"/>
        <v>17</v>
      </c>
      <c r="T977" s="45" t="str">
        <f t="shared" si="176"/>
        <v/>
      </c>
      <c r="U977" s="1068">
        <v>977</v>
      </c>
      <c r="V977" s="45"/>
    </row>
    <row r="978" spans="1:22" ht="15.75" customHeight="1">
      <c r="A978" s="43" t="str">
        <f>$A$738</f>
        <v>Social development -- see Data2</v>
      </c>
      <c r="B978" s="1208"/>
      <c r="C978" s="1123">
        <f>SUM($C$743)</f>
        <v>0</v>
      </c>
      <c r="D978" s="1123">
        <f>SUM($D$743)</f>
        <v>0</v>
      </c>
      <c r="E978" s="1123">
        <f>SUM($E$743)</f>
        <v>0</v>
      </c>
      <c r="F978" s="1123">
        <f>SUM($F$743)</f>
        <v>0</v>
      </c>
      <c r="G978" s="1208"/>
      <c r="H978" s="1123">
        <f>SUM($H$743)</f>
        <v>0</v>
      </c>
      <c r="I978" s="1123">
        <f>SUM($I$743)</f>
        <v>0</v>
      </c>
      <c r="J978" s="1123">
        <f>SUM($J$743)</f>
        <v>0</v>
      </c>
      <c r="K978" s="1123">
        <f>SUM($K$743)</f>
        <v>0</v>
      </c>
      <c r="L978" s="1208"/>
      <c r="M978" s="1123">
        <f>SUM($M$743)</f>
        <v>0</v>
      </c>
      <c r="N978" s="1123">
        <f>SUM($N$743)</f>
        <v>0</v>
      </c>
      <c r="O978" s="1123">
        <f>SUM($O$743)</f>
        <v>0</v>
      </c>
      <c r="P978" s="1123">
        <f>SUM($P$743)</f>
        <v>0</v>
      </c>
      <c r="R978" s="43"/>
      <c r="S978" s="45">
        <f t="shared" si="175"/>
        <v>17</v>
      </c>
      <c r="T978" s="45" t="str">
        <f t="shared" si="176"/>
        <v/>
      </c>
      <c r="U978" s="1068">
        <v>978</v>
      </c>
      <c r="V978" s="45"/>
    </row>
    <row r="979" spans="1:22" ht="15.75" customHeight="1">
      <c r="A979" s="827" t="s">
        <v>403</v>
      </c>
      <c r="B979" s="1208"/>
      <c r="C979" s="1208"/>
      <c r="D979" s="1208"/>
      <c r="E979" s="1208"/>
      <c r="F979" s="1208"/>
      <c r="G979" s="1208"/>
      <c r="H979" s="1208"/>
      <c r="I979" s="1208"/>
      <c r="J979" s="1208"/>
      <c r="K979" s="1208"/>
      <c r="L979" s="1208"/>
      <c r="M979" s="1208"/>
      <c r="N979" s="1208"/>
      <c r="O979" s="1208"/>
      <c r="P979" s="1208"/>
      <c r="R979" s="43"/>
      <c r="S979" s="45">
        <f t="shared" si="175"/>
        <v>17</v>
      </c>
      <c r="T979" s="45" t="str">
        <f t="shared" si="176"/>
        <v/>
      </c>
      <c r="U979" s="1068">
        <v>979</v>
      </c>
      <c r="V979" s="45"/>
    </row>
    <row r="980" spans="1:22" ht="15.75" customHeight="1">
      <c r="A980" s="43" t="str">
        <f>$A$744</f>
        <v>Public works -- see Data2</v>
      </c>
      <c r="B980" s="1208"/>
      <c r="C980" s="1123">
        <f>SUM($C$749)</f>
        <v>0</v>
      </c>
      <c r="D980" s="1123">
        <f>SUM($D$749)</f>
        <v>0</v>
      </c>
      <c r="E980" s="1123">
        <f>SUM($E$749)</f>
        <v>0</v>
      </c>
      <c r="F980" s="1123">
        <f>SUM($F$749)</f>
        <v>0</v>
      </c>
      <c r="G980" s="1208"/>
      <c r="H980" s="1123">
        <f>SUM($H$749)</f>
        <v>0</v>
      </c>
      <c r="I980" s="1123">
        <f>SUM($I$749)</f>
        <v>0</v>
      </c>
      <c r="J980" s="1123">
        <f>SUM($J$749)</f>
        <v>0</v>
      </c>
      <c r="K980" s="1123">
        <f>SUM($K$749)</f>
        <v>0</v>
      </c>
      <c r="L980" s="1208"/>
      <c r="M980" s="1123">
        <f>SUM($M$749)</f>
        <v>0</v>
      </c>
      <c r="N980" s="1123">
        <f>SUM($N$749)</f>
        <v>0</v>
      </c>
      <c r="O980" s="1123">
        <f>SUM($O$749)</f>
        <v>0</v>
      </c>
      <c r="P980" s="1123">
        <f>SUM($P$749)</f>
        <v>0</v>
      </c>
      <c r="R980" s="43"/>
      <c r="S980" s="45">
        <f t="shared" si="175"/>
        <v>17</v>
      </c>
      <c r="T980" s="45" t="str">
        <f t="shared" si="176"/>
        <v/>
      </c>
      <c r="U980" s="1068">
        <v>980</v>
      </c>
      <c r="V980" s="45"/>
    </row>
    <row r="981" spans="1:22" ht="15.75" customHeight="1">
      <c r="A981" s="1224" t="s">
        <v>506</v>
      </c>
      <c r="B981" s="1208"/>
      <c r="C981" s="1208"/>
      <c r="D981" s="1208"/>
      <c r="E981" s="1208"/>
      <c r="F981" s="1208"/>
      <c r="G981" s="1208"/>
      <c r="H981" s="1208"/>
      <c r="I981" s="1208"/>
      <c r="J981" s="1208"/>
      <c r="K981" s="1208"/>
      <c r="L981" s="1208"/>
      <c r="M981" s="1208"/>
      <c r="N981" s="1208"/>
      <c r="O981" s="1208"/>
      <c r="P981" s="1208"/>
      <c r="R981" s="43"/>
      <c r="S981" s="45">
        <f t="shared" si="175"/>
        <v>17</v>
      </c>
      <c r="T981" s="45" t="str">
        <f t="shared" si="176"/>
        <v/>
      </c>
      <c r="U981" s="1068">
        <v>981</v>
      </c>
      <c r="V981" s="45"/>
    </row>
    <row r="982" spans="1:22" ht="15.75" customHeight="1">
      <c r="A982" s="43" t="str">
        <f>$A$761</f>
        <v>Gifts/social support: type</v>
      </c>
      <c r="B982" s="1208"/>
      <c r="C982" s="1123">
        <f>SUM(C$765)</f>
        <v>0</v>
      </c>
      <c r="D982" s="1123">
        <f>SUM(D$765)</f>
        <v>0</v>
      </c>
      <c r="E982" s="1123">
        <f>SUM(E$765)</f>
        <v>0</v>
      </c>
      <c r="F982" s="1123">
        <f>SUM(F$765)</f>
        <v>0</v>
      </c>
      <c r="G982" s="1208"/>
      <c r="H982" s="1123">
        <f>SUM(H$765)</f>
        <v>0</v>
      </c>
      <c r="I982" s="1123">
        <f>SUM(I$765)</f>
        <v>0</v>
      </c>
      <c r="J982" s="1123">
        <f>SUM(J$765)</f>
        <v>0</v>
      </c>
      <c r="K982" s="1123">
        <f>SUM(K$765)</f>
        <v>0</v>
      </c>
      <c r="L982" s="1208"/>
      <c r="M982" s="1123">
        <f>SUM(M$765)</f>
        <v>0</v>
      </c>
      <c r="N982" s="1123">
        <f>SUM(N$765)</f>
        <v>0</v>
      </c>
      <c r="O982" s="1123">
        <f>SUM(O$765)</f>
        <v>0</v>
      </c>
      <c r="P982" s="1123">
        <f>SUM(P$765)</f>
        <v>0</v>
      </c>
      <c r="R982" s="43"/>
      <c r="S982" s="45">
        <f t="shared" si="175"/>
        <v>17</v>
      </c>
      <c r="T982" s="45" t="str">
        <f t="shared" si="176"/>
        <v/>
      </c>
      <c r="U982" s="1068">
        <v>982</v>
      </c>
      <c r="V982" s="45"/>
    </row>
    <row r="983" spans="1:22" ht="15.75" customHeight="1">
      <c r="A983" s="43" t="str">
        <f>$A$766</f>
        <v>Other income: e.g. Credit (cotton loans)</v>
      </c>
      <c r="B983" s="1208"/>
      <c r="C983" s="1123">
        <f>SUM(C$770)</f>
        <v>0</v>
      </c>
      <c r="D983" s="1123">
        <f>SUM(D$770)</f>
        <v>0</v>
      </c>
      <c r="E983" s="1123">
        <f>SUM(E$770)</f>
        <v>0</v>
      </c>
      <c r="F983" s="1123">
        <f>SUM(F$770)</f>
        <v>0</v>
      </c>
      <c r="G983" s="1208"/>
      <c r="H983" s="1123">
        <f>SUM(H$770)</f>
        <v>0</v>
      </c>
      <c r="I983" s="1123">
        <f>SUM(I$770)</f>
        <v>0</v>
      </c>
      <c r="J983" s="1123">
        <f>SUM(J$770)</f>
        <v>0</v>
      </c>
      <c r="K983" s="1123">
        <f>SUM(K$770)</f>
        <v>0</v>
      </c>
      <c r="L983" s="1208"/>
      <c r="M983" s="1123">
        <f>SUM(M$770)</f>
        <v>0</v>
      </c>
      <c r="N983" s="1123">
        <f>SUM(N$770)</f>
        <v>0</v>
      </c>
      <c r="O983" s="1123">
        <f>SUM(O$770)</f>
        <v>0</v>
      </c>
      <c r="P983" s="1123">
        <f>SUM(P$770)</f>
        <v>0</v>
      </c>
      <c r="R983" s="43"/>
      <c r="S983" s="45">
        <f t="shared" si="175"/>
        <v>17</v>
      </c>
      <c r="T983" s="45" t="str">
        <f t="shared" si="176"/>
        <v/>
      </c>
      <c r="U983" s="1068">
        <v>983</v>
      </c>
      <c r="V983" s="45"/>
    </row>
    <row r="984" spans="1:22" ht="15.75" customHeight="1">
      <c r="A984" s="43" t="str">
        <f>$A$725</f>
        <v>Remittances: no. times per year</v>
      </c>
      <c r="B984" s="1208"/>
      <c r="C984" s="1123">
        <f>SUM(C$727)</f>
        <v>0</v>
      </c>
      <c r="D984" s="1123">
        <f>SUM(D$727)</f>
        <v>0</v>
      </c>
      <c r="E984" s="1123">
        <f>SUM(E$727)</f>
        <v>0</v>
      </c>
      <c r="F984" s="1123">
        <f>SUM(F$727)</f>
        <v>0</v>
      </c>
      <c r="G984" s="1208"/>
      <c r="H984" s="1123">
        <f>SUM(H$727)</f>
        <v>0</v>
      </c>
      <c r="I984" s="1123">
        <f>SUM(I$727)</f>
        <v>0</v>
      </c>
      <c r="J984" s="1123">
        <f>SUM(J$727)</f>
        <v>0</v>
      </c>
      <c r="K984" s="1123">
        <f>SUM(K$727)</f>
        <v>0</v>
      </c>
      <c r="L984" s="1208"/>
      <c r="M984" s="1123">
        <f>SUM(M$727)</f>
        <v>0</v>
      </c>
      <c r="N984" s="1123">
        <f>SUM(N$727)</f>
        <v>0</v>
      </c>
      <c r="O984" s="1123">
        <f>SUM(O$727)</f>
        <v>0</v>
      </c>
      <c r="P984" s="1123">
        <f>SUM(P$727)</f>
        <v>0</v>
      </c>
      <c r="R984" s="43"/>
      <c r="S984" s="45">
        <f t="shared" si="175"/>
        <v>17</v>
      </c>
      <c r="T984" s="45" t="str">
        <f t="shared" si="176"/>
        <v/>
      </c>
      <c r="U984" s="1068">
        <v>984</v>
      </c>
      <c r="V984" s="45"/>
    </row>
    <row r="985" spans="1:22" ht="15.75" customHeight="1">
      <c r="A985" s="43"/>
      <c r="B985" s="1208"/>
      <c r="C985" s="1208"/>
      <c r="D985" s="1208"/>
      <c r="E985" s="1208"/>
      <c r="F985" s="1208"/>
      <c r="G985" s="1208"/>
      <c r="H985" s="1208"/>
      <c r="I985" s="1208"/>
      <c r="J985" s="1208"/>
      <c r="K985" s="1208"/>
      <c r="L985" s="1208"/>
      <c r="M985" s="1208"/>
      <c r="N985" s="1208"/>
      <c r="O985" s="1208"/>
      <c r="P985" s="1208"/>
      <c r="R985" s="43"/>
      <c r="S985" s="45"/>
      <c r="T985" s="45"/>
      <c r="U985" s="1068">
        <v>985</v>
      </c>
      <c r="V985" s="45"/>
    </row>
    <row r="986" spans="1:22" ht="15.75" customHeight="1">
      <c r="A986" s="43" t="s">
        <v>74</v>
      </c>
      <c r="B986" s="1208"/>
      <c r="C986" s="1123">
        <f>SUM($C$904:$C$985)</f>
        <v>3710</v>
      </c>
      <c r="D986" s="1123">
        <f>SUM($D$904:$D$985)</f>
        <v>7230</v>
      </c>
      <c r="E986" s="1123">
        <f>SUM($E$904:$E$985)</f>
        <v>19585</v>
      </c>
      <c r="F986" s="1123">
        <f>SUM($F$904:$F$985)</f>
        <v>96920</v>
      </c>
      <c r="G986" s="1208"/>
      <c r="H986" s="1123">
        <f>SUM($H$904:$H$985)</f>
        <v>2901</v>
      </c>
      <c r="I986" s="1123">
        <f>SUM($I$904:$I$985)</f>
        <v>4620</v>
      </c>
      <c r="J986" s="1123">
        <f>SUM($J$904:$J$985)</f>
        <v>6630</v>
      </c>
      <c r="K986" s="1123">
        <f>SUM($K$904:$K$985)</f>
        <v>45050</v>
      </c>
      <c r="L986" s="1208"/>
      <c r="M986" s="1123">
        <f>SUM($M$904:$M$985)</f>
        <v>476</v>
      </c>
      <c r="N986" s="1123">
        <f>SUM($N$904:$N$985)</f>
        <v>630</v>
      </c>
      <c r="O986" s="1123">
        <f>SUM($O$904:$O$985)</f>
        <v>-3345</v>
      </c>
      <c r="P986" s="1123">
        <f>SUM($P$904:$P$985)</f>
        <v>-20360</v>
      </c>
      <c r="R986" s="43"/>
      <c r="S986" s="45"/>
      <c r="T986" s="45"/>
      <c r="U986" s="1068">
        <v>986</v>
      </c>
      <c r="V986" s="45"/>
    </row>
    <row r="987" spans="1:22" ht="15.75" customHeight="1">
      <c r="A987" s="1222"/>
      <c r="B987" s="1208"/>
      <c r="C987" s="1208"/>
      <c r="D987" s="1208"/>
      <c r="E987" s="1208"/>
      <c r="F987" s="1208"/>
      <c r="G987" s="1208"/>
      <c r="H987" s="1223"/>
      <c r="I987" s="1223"/>
      <c r="J987" s="1223"/>
      <c r="K987" s="1223"/>
      <c r="L987" s="1208"/>
      <c r="M987" s="1208"/>
      <c r="N987" s="1208"/>
      <c r="O987" s="1208"/>
      <c r="P987" s="1208"/>
      <c r="R987" s="43"/>
      <c r="S987" s="45"/>
      <c r="T987" s="45"/>
      <c r="U987" s="1068">
        <v>987</v>
      </c>
      <c r="V987" s="45"/>
    </row>
    <row r="988" spans="1:22" ht="15.75" customHeight="1">
      <c r="A988" s="1224" t="s">
        <v>406</v>
      </c>
      <c r="B988" s="1208"/>
      <c r="C988" s="1046"/>
      <c r="D988" s="1046"/>
      <c r="E988" s="1046"/>
      <c r="F988" s="1046"/>
      <c r="G988" s="1204"/>
      <c r="H988" s="1217"/>
      <c r="I988" s="1217"/>
      <c r="J988" s="1217"/>
      <c r="K988" s="1217"/>
      <c r="L988" s="1204"/>
      <c r="M988" s="1046"/>
      <c r="N988" s="1046"/>
      <c r="O988" s="1046"/>
      <c r="P988" s="1046"/>
      <c r="R988" s="43"/>
      <c r="S988" s="45"/>
      <c r="T988" s="45"/>
      <c r="U988" s="1068">
        <v>988</v>
      </c>
      <c r="V988" s="45"/>
    </row>
    <row r="989" spans="1:22" ht="15.75" customHeight="1">
      <c r="A989" s="43" t="s">
        <v>143</v>
      </c>
      <c r="B989" s="1208"/>
      <c r="C989" s="805">
        <f>SUM(C457,C466,C475,C484,C493,C502,C508,C586,C592)</f>
        <v>192</v>
      </c>
      <c r="D989" s="805">
        <f t="shared" ref="D989:F989" si="177">SUM(D457,D466,D475,D484,D493,D502,D508,D586,D592)</f>
        <v>312</v>
      </c>
      <c r="E989" s="805">
        <f t="shared" si="177"/>
        <v>972</v>
      </c>
      <c r="F989" s="805">
        <f t="shared" si="177"/>
        <v>1020</v>
      </c>
      <c r="G989" s="1208"/>
      <c r="H989" s="805">
        <f>SUM(H457,H466,H475,H484,H493,H502,H508,H586,H592)</f>
        <v>0</v>
      </c>
      <c r="I989" s="805">
        <f t="shared" ref="I989:K989" si="178">SUM(I457,I466,I475,I484,I493,I502,I508,I586,I592)</f>
        <v>0</v>
      </c>
      <c r="J989" s="805">
        <f t="shared" si="178"/>
        <v>0</v>
      </c>
      <c r="K989" s="805">
        <f t="shared" si="178"/>
        <v>0</v>
      </c>
      <c r="L989" s="1208"/>
      <c r="M989" s="805">
        <f>SUM(M457,M466,M475,M484,M493,M502,M508,M586,M592)</f>
        <v>-24</v>
      </c>
      <c r="N989" s="805">
        <f t="shared" ref="N989:P989" si="179">SUM(N457,N466,N475,N484,N493,N502,N508,N586,N592)</f>
        <v>-72</v>
      </c>
      <c r="O989" s="805">
        <f t="shared" si="179"/>
        <v>-972</v>
      </c>
      <c r="P989" s="805">
        <f t="shared" si="179"/>
        <v>-1020</v>
      </c>
      <c r="R989" s="43"/>
      <c r="S989" s="45"/>
      <c r="T989" s="45"/>
      <c r="U989" s="1068">
        <v>989</v>
      </c>
      <c r="V989" s="45"/>
    </row>
    <row r="990" spans="1:22" ht="15.75" customHeight="1">
      <c r="A990" s="43" t="s">
        <v>704</v>
      </c>
      <c r="B990" s="1208"/>
      <c r="C990" s="805">
        <f>SUM(C514,C520,C526,C532,C538,C544,C550,C556,C562,C568,C574,C580,C605,C611,C623,C772:C773)</f>
        <v>1040</v>
      </c>
      <c r="D990" s="805">
        <f t="shared" ref="D990:F990" si="180">SUM(D514,D520,D526,D532,D538,D544,D550,D556,D562,D568,D574,D580,D605,D611,D623,D772:D773)</f>
        <v>982</v>
      </c>
      <c r="E990" s="805">
        <f t="shared" si="180"/>
        <v>1964</v>
      </c>
      <c r="F990" s="805">
        <f t="shared" si="180"/>
        <v>4874</v>
      </c>
      <c r="G990" s="1208"/>
      <c r="H990" s="805">
        <f>SUM(H5+J54216,H520,H526,H532,H538,H544,H550,H556,H562,H568,H574,H580,H605,H611,H623,H772:H773)</f>
        <v>0</v>
      </c>
      <c r="I990" s="805">
        <f t="shared" ref="I990:K990" si="181">SUM(I514,I520,I526,I532,I538,I544,I550,I556,I562,I568,I574,I580,I605,I611,I623,I772:I773)</f>
        <v>0</v>
      </c>
      <c r="J990" s="805">
        <f t="shared" si="181"/>
        <v>0</v>
      </c>
      <c r="K990" s="805">
        <f t="shared" si="181"/>
        <v>0</v>
      </c>
      <c r="L990" s="1208"/>
      <c r="M990" s="805">
        <f>SUM(M514,M520,M526,M532,M538,M544,M550,M556,M562,M568,M574,M580,M605,M611,M623,M772:M773)</f>
        <v>-1040</v>
      </c>
      <c r="N990" s="805">
        <f t="shared" ref="N990:P990" si="182">SUM(N514,N520,N526,N532,N538,N544,N550,N556,N562,N568,N574,N580,N605,N611,N623,N772:N773)</f>
        <v>-982</v>
      </c>
      <c r="O990" s="805">
        <f t="shared" si="182"/>
        <v>-1964</v>
      </c>
      <c r="P990" s="805">
        <f t="shared" si="182"/>
        <v>-4874</v>
      </c>
      <c r="R990" s="43"/>
      <c r="S990" s="45"/>
      <c r="T990" s="45"/>
      <c r="U990" s="1068">
        <v>990</v>
      </c>
      <c r="V990" s="45"/>
    </row>
    <row r="991" spans="1:22" ht="15.75" customHeight="1">
      <c r="A991" s="43" t="s">
        <v>705</v>
      </c>
      <c r="B991" s="1208"/>
      <c r="C991" s="805">
        <f>SUM(C599,C617,C629,C635)</f>
        <v>160</v>
      </c>
      <c r="D991" s="805">
        <f>SUM(D599,D617,D629,D635)</f>
        <v>772</v>
      </c>
      <c r="E991" s="805">
        <f>SUM(E599,E617,E629,E635)</f>
        <v>780</v>
      </c>
      <c r="F991" s="805">
        <f>SUM(F599,F617,F629,F635)</f>
        <v>1272</v>
      </c>
      <c r="G991" s="1208"/>
      <c r="H991" s="805">
        <f>SUM(H599,H617,H629,H635)</f>
        <v>0</v>
      </c>
      <c r="I991" s="805">
        <f>SUM(I599,I617,I629,I635)</f>
        <v>0</v>
      </c>
      <c r="J991" s="805">
        <f>SUM(J599,J617,J629,J635)</f>
        <v>0</v>
      </c>
      <c r="K991" s="805">
        <f>SUM(K599,K617,K629,K635)</f>
        <v>0</v>
      </c>
      <c r="L991" s="1208"/>
      <c r="M991" s="805">
        <f>SUM(M599,M617,M629,M635)</f>
        <v>-160</v>
      </c>
      <c r="N991" s="805">
        <f>SUM(N599,N617,N629,N635)</f>
        <v>-772</v>
      </c>
      <c r="O991" s="805">
        <f>SUM(O599,O617,O629,O635)</f>
        <v>-780</v>
      </c>
      <c r="P991" s="805">
        <f>SUM(P599,P617,P629,P635)</f>
        <v>-1272</v>
      </c>
      <c r="R991" s="43"/>
      <c r="S991" s="45"/>
      <c r="T991" s="45"/>
      <c r="U991" s="1068">
        <v>991</v>
      </c>
      <c r="V991" s="45"/>
    </row>
    <row r="992" spans="1:22" ht="15.75" customHeight="1">
      <c r="A992" s="43" t="s">
        <v>706</v>
      </c>
      <c r="B992" s="1208"/>
      <c r="C992" s="805">
        <f>SUM(C642)</f>
        <v>60</v>
      </c>
      <c r="D992" s="805">
        <f>SUM(D642)</f>
        <v>0</v>
      </c>
      <c r="E992" s="805">
        <f>SUM(E642)</f>
        <v>0</v>
      </c>
      <c r="F992" s="805">
        <f>SUM(F642)</f>
        <v>0</v>
      </c>
      <c r="G992" s="1208"/>
      <c r="H992" s="805">
        <f>SUM(H642)</f>
        <v>0</v>
      </c>
      <c r="I992" s="805">
        <f>SUM(I642)</f>
        <v>0</v>
      </c>
      <c r="J992" s="805">
        <f>SUM(J642)</f>
        <v>0</v>
      </c>
      <c r="K992" s="805">
        <f>SUM(K642)</f>
        <v>0</v>
      </c>
      <c r="L992" s="1208"/>
      <c r="M992" s="805">
        <f>SUM(M642)</f>
        <v>-60</v>
      </c>
      <c r="N992" s="805">
        <f>SUM(N642)</f>
        <v>0</v>
      </c>
      <c r="O992" s="805">
        <f>SUM(O642)</f>
        <v>0</v>
      </c>
      <c r="P992" s="805">
        <f>SUM(P642)</f>
        <v>0</v>
      </c>
      <c r="R992" s="43"/>
      <c r="S992" s="45"/>
      <c r="T992" s="45"/>
      <c r="U992" s="1068">
        <v>992</v>
      </c>
      <c r="V992" s="45"/>
    </row>
    <row r="993" spans="1:22" ht="15.75" customHeight="1">
      <c r="A993" s="43" t="s">
        <v>145</v>
      </c>
      <c r="B993" s="1208"/>
      <c r="C993" s="805">
        <f>SUM(C774,C775,C776,C782:C783,C806)</f>
        <v>402</v>
      </c>
      <c r="D993" s="805">
        <f t="shared" ref="D993:F993" si="183">SUM(D774,D775,D776,D782:D783,D806)</f>
        <v>660</v>
      </c>
      <c r="E993" s="805">
        <f t="shared" si="183"/>
        <v>1050</v>
      </c>
      <c r="F993" s="805">
        <f t="shared" si="183"/>
        <v>1500</v>
      </c>
      <c r="G993" s="1204"/>
      <c r="H993" s="805">
        <f>SUM(H774,H775,H776,H782:H783,H806)</f>
        <v>150</v>
      </c>
      <c r="I993" s="805">
        <f t="shared" ref="I993:K993" si="184">SUM(I774,I775,I776,I782:I783,I806)</f>
        <v>184</v>
      </c>
      <c r="J993" s="805">
        <f t="shared" si="184"/>
        <v>250</v>
      </c>
      <c r="K993" s="805">
        <f t="shared" si="184"/>
        <v>450</v>
      </c>
      <c r="L993" s="1204"/>
      <c r="M993" s="805">
        <f>SUM(M774,M775,M776,M782:M783,M806)</f>
        <v>-252</v>
      </c>
      <c r="N993" s="805">
        <f t="shared" ref="N993:P993" si="185">SUM(N774,N775,N776,N782:N783,N806)</f>
        <v>-476</v>
      </c>
      <c r="O993" s="805">
        <f t="shared" si="185"/>
        <v>-800</v>
      </c>
      <c r="P993" s="805">
        <f t="shared" si="185"/>
        <v>-1050</v>
      </c>
      <c r="R993" s="43"/>
      <c r="S993" s="45"/>
      <c r="T993" s="45"/>
      <c r="U993" s="1068">
        <v>993</v>
      </c>
      <c r="V993" s="45"/>
    </row>
    <row r="994" spans="1:22" ht="15.75" customHeight="1">
      <c r="A994" s="43" t="s">
        <v>54</v>
      </c>
      <c r="B994" s="1208"/>
      <c r="C994" s="805">
        <f>SUM(C781,C790)</f>
        <v>0</v>
      </c>
      <c r="D994" s="805">
        <f>SUM(D781,D790)</f>
        <v>0</v>
      </c>
      <c r="E994" s="805">
        <f>SUM(E781,E790)</f>
        <v>0</v>
      </c>
      <c r="F994" s="805">
        <f>SUM(F781,F790)</f>
        <v>0</v>
      </c>
      <c r="G994" s="1204"/>
      <c r="H994" s="805">
        <f>SUM(H781,H790)</f>
        <v>0</v>
      </c>
      <c r="I994" s="805">
        <f>SUM(I781,I790)</f>
        <v>0</v>
      </c>
      <c r="J994" s="805">
        <f>SUM(J781,J790)</f>
        <v>0</v>
      </c>
      <c r="K994" s="805">
        <f>SUM(K781,K790)</f>
        <v>0</v>
      </c>
      <c r="L994" s="1204"/>
      <c r="M994" s="805">
        <f>SUM(M781,M790)</f>
        <v>0</v>
      </c>
      <c r="N994" s="805">
        <f>SUM(N781,N790)</f>
        <v>0</v>
      </c>
      <c r="O994" s="805">
        <f>SUM(O781,O790)</f>
        <v>0</v>
      </c>
      <c r="P994" s="805">
        <f>SUM(P781,P790)</f>
        <v>0</v>
      </c>
      <c r="R994" s="43"/>
      <c r="S994" s="45"/>
      <c r="T994" s="45"/>
      <c r="U994" s="1068">
        <v>994</v>
      </c>
      <c r="V994" s="45"/>
    </row>
    <row r="995" spans="1:22" ht="15.75" customHeight="1">
      <c r="A995" s="43" t="s">
        <v>146</v>
      </c>
      <c r="B995" s="1208"/>
      <c r="C995" s="805">
        <f>SUM(C784:C785,C791:C795,C797:C798)</f>
        <v>0</v>
      </c>
      <c r="D995" s="805">
        <f t="shared" ref="D995:F995" si="186">SUM(D784:D785,D791:D795,D797:D798)</f>
        <v>1290</v>
      </c>
      <c r="E995" s="805">
        <f t="shared" si="186"/>
        <v>4890</v>
      </c>
      <c r="F995" s="805">
        <f t="shared" si="186"/>
        <v>40200</v>
      </c>
      <c r="G995" s="1204"/>
      <c r="H995" s="805">
        <f>SUM(H784:H785,H791:H795,H797:H798)</f>
        <v>0</v>
      </c>
      <c r="I995" s="805">
        <f t="shared" ref="I995:K995" si="187">SUM(I784:I785,I791:I795,I797:I798)</f>
        <v>1290</v>
      </c>
      <c r="J995" s="805">
        <f t="shared" si="187"/>
        <v>4890</v>
      </c>
      <c r="K995" s="805">
        <f t="shared" si="187"/>
        <v>38700</v>
      </c>
      <c r="L995" s="1204"/>
      <c r="M995" s="805">
        <f>SUM(M784:M785,M791:M795,M797:M798)</f>
        <v>0</v>
      </c>
      <c r="N995" s="805">
        <f t="shared" ref="N995:P995" si="188">SUM(N784:N785,N791:N795,N797:N798)</f>
        <v>0</v>
      </c>
      <c r="O995" s="805">
        <f t="shared" si="188"/>
        <v>0</v>
      </c>
      <c r="P995" s="805">
        <f t="shared" si="188"/>
        <v>-1500</v>
      </c>
      <c r="R995" s="43"/>
      <c r="S995" s="45"/>
      <c r="T995" s="45"/>
      <c r="U995" s="1068">
        <v>995</v>
      </c>
      <c r="V995" s="45"/>
    </row>
    <row r="996" spans="1:22" ht="15.75" customHeight="1">
      <c r="A996" s="43" t="s">
        <v>147</v>
      </c>
      <c r="B996" s="1208"/>
      <c r="C996" s="805">
        <f>SUM(C799:C800)</f>
        <v>470</v>
      </c>
      <c r="D996" s="805">
        <f t="shared" ref="D996:F996" si="189">SUM(D799:D800)</f>
        <v>750</v>
      </c>
      <c r="E996" s="805">
        <f t="shared" si="189"/>
        <v>1660</v>
      </c>
      <c r="F996" s="805">
        <f t="shared" si="189"/>
        <v>7500</v>
      </c>
      <c r="G996" s="1204"/>
      <c r="H996" s="805">
        <f>SUM(H799:H800)</f>
        <v>0</v>
      </c>
      <c r="I996" s="805">
        <f t="shared" ref="I996:K996" si="190">SUM(I799:I800)</f>
        <v>0</v>
      </c>
      <c r="J996" s="805">
        <f t="shared" si="190"/>
        <v>0</v>
      </c>
      <c r="K996" s="805">
        <f t="shared" si="190"/>
        <v>0</v>
      </c>
      <c r="L996" s="1204"/>
      <c r="M996" s="805">
        <f>SUM(M799:M800)</f>
        <v>-470</v>
      </c>
      <c r="N996" s="805">
        <f t="shared" ref="N996:P996" si="191">SUM(N799:N800)</f>
        <v>-750</v>
      </c>
      <c r="O996" s="805">
        <f t="shared" si="191"/>
        <v>-1660</v>
      </c>
      <c r="P996" s="805">
        <f t="shared" si="191"/>
        <v>-7500</v>
      </c>
      <c r="R996" s="43"/>
      <c r="S996" s="45"/>
      <c r="T996" s="45"/>
      <c r="U996" s="1068">
        <v>996</v>
      </c>
      <c r="V996" s="45"/>
    </row>
    <row r="997" spans="1:22" ht="15.75" customHeight="1">
      <c r="A997" s="43" t="s">
        <v>148</v>
      </c>
      <c r="B997" s="1208"/>
      <c r="C997" s="805">
        <f>SUM(C801)</f>
        <v>150</v>
      </c>
      <c r="D997" s="805">
        <f>SUM(D801)</f>
        <v>250</v>
      </c>
      <c r="E997" s="805">
        <f>SUM(E801)</f>
        <v>500</v>
      </c>
      <c r="F997" s="805">
        <f>SUM(F801)</f>
        <v>2000</v>
      </c>
      <c r="G997" s="1208"/>
      <c r="H997" s="805">
        <f>SUM(H801)</f>
        <v>0</v>
      </c>
      <c r="I997" s="805">
        <f>SUM(I801)</f>
        <v>0</v>
      </c>
      <c r="J997" s="805">
        <f>SUM(J801)</f>
        <v>0</v>
      </c>
      <c r="K997" s="805">
        <f>SUM(K801)</f>
        <v>0</v>
      </c>
      <c r="L997" s="1208"/>
      <c r="M997" s="805">
        <f>SUM(M801)</f>
        <v>-150</v>
      </c>
      <c r="N997" s="805">
        <f>SUM(N801)</f>
        <v>-250</v>
      </c>
      <c r="O997" s="805">
        <f>SUM(O801)</f>
        <v>-500</v>
      </c>
      <c r="P997" s="805">
        <f>SUM(P801)</f>
        <v>-2000</v>
      </c>
      <c r="R997" s="43"/>
      <c r="S997" s="45"/>
      <c r="T997" s="45"/>
      <c r="U997" s="1068">
        <v>997</v>
      </c>
      <c r="V997" s="45"/>
    </row>
    <row r="998" spans="1:22" ht="15.75" customHeight="1">
      <c r="A998" s="487" t="s">
        <v>407</v>
      </c>
      <c r="B998" s="1208"/>
      <c r="C998" s="805">
        <f>SUM(C804)</f>
        <v>148</v>
      </c>
      <c r="D998" s="805">
        <f t="shared" ref="D998:F998" si="192">SUM(D804)</f>
        <v>150</v>
      </c>
      <c r="E998" s="805">
        <f t="shared" si="192"/>
        <v>130</v>
      </c>
      <c r="F998" s="805">
        <f t="shared" si="192"/>
        <v>1000</v>
      </c>
      <c r="G998" s="1208"/>
      <c r="H998" s="805">
        <f>SUM(H804)</f>
        <v>148</v>
      </c>
      <c r="I998" s="805">
        <f t="shared" ref="I998:K998" si="193">SUM(I804)</f>
        <v>150</v>
      </c>
      <c r="J998" s="805">
        <f t="shared" si="193"/>
        <v>130</v>
      </c>
      <c r="K998" s="805">
        <f t="shared" si="193"/>
        <v>1000</v>
      </c>
      <c r="L998" s="1208"/>
      <c r="M998" s="805">
        <f>SUM(M804)</f>
        <v>0</v>
      </c>
      <c r="N998" s="805">
        <f t="shared" ref="N998:P998" si="194">SUM(N804)</f>
        <v>0</v>
      </c>
      <c r="O998" s="805">
        <f t="shared" si="194"/>
        <v>0</v>
      </c>
      <c r="P998" s="805">
        <f t="shared" si="194"/>
        <v>0</v>
      </c>
      <c r="R998" s="43"/>
      <c r="S998" s="45"/>
      <c r="T998" s="45"/>
      <c r="U998" s="1068">
        <v>998</v>
      </c>
      <c r="V998" s="45"/>
    </row>
    <row r="999" spans="1:22" ht="15.75" customHeight="1">
      <c r="A999" s="487" t="s">
        <v>150</v>
      </c>
      <c r="B999" s="1208"/>
      <c r="C999" s="805">
        <f>SUM(C802:C803)</f>
        <v>350</v>
      </c>
      <c r="D999" s="805">
        <f t="shared" ref="D999:F999" si="195">SUM(D802:D803)</f>
        <v>550</v>
      </c>
      <c r="E999" s="805">
        <f t="shared" si="195"/>
        <v>900</v>
      </c>
      <c r="F999" s="805">
        <f t="shared" si="195"/>
        <v>4600</v>
      </c>
      <c r="G999" s="1208"/>
      <c r="H999" s="805">
        <f>SUM(H802:H803)</f>
        <v>0</v>
      </c>
      <c r="I999" s="805">
        <f t="shared" ref="I999:K999" si="196">SUM(I802:I803)</f>
        <v>0</v>
      </c>
      <c r="J999" s="805">
        <f t="shared" si="196"/>
        <v>0</v>
      </c>
      <c r="K999" s="805">
        <f t="shared" si="196"/>
        <v>0</v>
      </c>
      <c r="L999" s="1208"/>
      <c r="M999" s="805">
        <f>SUM(M802:M803)</f>
        <v>-350</v>
      </c>
      <c r="N999" s="805">
        <f t="shared" ref="N999:P999" si="197">SUM(N802:N803)</f>
        <v>-550</v>
      </c>
      <c r="O999" s="805">
        <f t="shared" si="197"/>
        <v>-900</v>
      </c>
      <c r="P999" s="805">
        <f t="shared" si="197"/>
        <v>-4600</v>
      </c>
      <c r="R999" s="43"/>
      <c r="S999" s="45"/>
      <c r="T999" s="45"/>
      <c r="U999" s="1068">
        <v>999</v>
      </c>
      <c r="V999" s="45"/>
    </row>
    <row r="1000" spans="1:22" ht="15.75" customHeight="1">
      <c r="A1000" s="487" t="s">
        <v>408</v>
      </c>
      <c r="B1000" s="1208"/>
      <c r="C1000" s="805">
        <f>SUM(C796,C805)</f>
        <v>150</v>
      </c>
      <c r="D1000" s="805">
        <f t="shared" ref="D1000:F1000" si="198">SUM(D796,D805)</f>
        <v>300</v>
      </c>
      <c r="E1000" s="805">
        <f t="shared" si="198"/>
        <v>5000</v>
      </c>
      <c r="F1000" s="805">
        <f t="shared" si="198"/>
        <v>18000</v>
      </c>
      <c r="G1000" s="1208"/>
      <c r="H1000" s="805">
        <f>SUM(H796,H805)</f>
        <v>0</v>
      </c>
      <c r="I1000" s="805">
        <f t="shared" ref="I1000:K1000" si="199">SUM(I796,I805)</f>
        <v>0</v>
      </c>
      <c r="J1000" s="805">
        <f t="shared" si="199"/>
        <v>0</v>
      </c>
      <c r="K1000" s="805">
        <f t="shared" si="199"/>
        <v>0</v>
      </c>
      <c r="L1000" s="1208"/>
      <c r="M1000" s="805">
        <f>SUM(M796,M805)</f>
        <v>-150</v>
      </c>
      <c r="N1000" s="805">
        <f t="shared" ref="N1000:P1000" si="200">SUM(N796,N805)</f>
        <v>-300</v>
      </c>
      <c r="O1000" s="805">
        <f t="shared" si="200"/>
        <v>-5000</v>
      </c>
      <c r="P1000" s="805">
        <f t="shared" si="200"/>
        <v>-18000</v>
      </c>
      <c r="R1000" s="43"/>
      <c r="S1000" s="45"/>
      <c r="T1000" s="45"/>
      <c r="U1000" s="1068">
        <v>1000</v>
      </c>
      <c r="V1000" s="45"/>
    </row>
    <row r="1001" spans="1:22" ht="15.75" customHeight="1">
      <c r="A1001" s="487" t="s">
        <v>707</v>
      </c>
      <c r="B1001" s="1208"/>
      <c r="C1001" s="805">
        <f t="shared" ref="C1001:F1002" si="201">SUM(C807)</f>
        <v>0</v>
      </c>
      <c r="D1001" s="805">
        <f t="shared" si="201"/>
        <v>0</v>
      </c>
      <c r="E1001" s="805">
        <f t="shared" si="201"/>
        <v>0</v>
      </c>
      <c r="F1001" s="805">
        <f t="shared" si="201"/>
        <v>0</v>
      </c>
      <c r="G1001" s="1208"/>
      <c r="H1001" s="805">
        <f t="shared" ref="H1001:K1001" si="202">SUM(H807)</f>
        <v>0</v>
      </c>
      <c r="I1001" s="805">
        <f t="shared" si="202"/>
        <v>0</v>
      </c>
      <c r="J1001" s="805">
        <f t="shared" si="202"/>
        <v>0</v>
      </c>
      <c r="K1001" s="805">
        <f t="shared" si="202"/>
        <v>0</v>
      </c>
      <c r="L1001" s="1208"/>
      <c r="M1001" s="805">
        <f t="shared" ref="M1001:P1001" si="203">SUM(M807)</f>
        <v>0</v>
      </c>
      <c r="N1001" s="805">
        <f t="shared" si="203"/>
        <v>0</v>
      </c>
      <c r="O1001" s="805">
        <f t="shared" si="203"/>
        <v>0</v>
      </c>
      <c r="P1001" s="805">
        <f t="shared" si="203"/>
        <v>0</v>
      </c>
      <c r="R1001" s="43"/>
      <c r="S1001" s="45"/>
      <c r="T1001" s="45"/>
      <c r="U1001" s="1068">
        <v>1001</v>
      </c>
      <c r="V1001" s="45"/>
    </row>
    <row r="1002" spans="1:22" ht="15.75" customHeight="1">
      <c r="A1002" s="487" t="s">
        <v>708</v>
      </c>
      <c r="B1002" s="1208"/>
      <c r="C1002" s="805">
        <f t="shared" si="201"/>
        <v>0</v>
      </c>
      <c r="D1002" s="805">
        <f t="shared" si="201"/>
        <v>0</v>
      </c>
      <c r="E1002" s="805">
        <f t="shared" si="201"/>
        <v>0</v>
      </c>
      <c r="F1002" s="805">
        <f t="shared" si="201"/>
        <v>0</v>
      </c>
      <c r="G1002" s="1208"/>
      <c r="H1002" s="805">
        <f t="shared" ref="H1002:K1002" si="204">SUM(H808)</f>
        <v>0</v>
      </c>
      <c r="I1002" s="805">
        <f t="shared" si="204"/>
        <v>0</v>
      </c>
      <c r="J1002" s="805">
        <f t="shared" si="204"/>
        <v>0</v>
      </c>
      <c r="K1002" s="805">
        <f t="shared" si="204"/>
        <v>0</v>
      </c>
      <c r="L1002" s="1208"/>
      <c r="M1002" s="805">
        <f t="shared" ref="M1002:P1002" si="205">SUM(M808)</f>
        <v>0</v>
      </c>
      <c r="N1002" s="805">
        <f t="shared" si="205"/>
        <v>0</v>
      </c>
      <c r="O1002" s="805">
        <f t="shared" si="205"/>
        <v>0</v>
      </c>
      <c r="P1002" s="805">
        <f t="shared" si="205"/>
        <v>0</v>
      </c>
      <c r="R1002" s="43"/>
      <c r="S1002" s="45"/>
      <c r="T1002" s="45"/>
      <c r="U1002" s="1068">
        <v>1002</v>
      </c>
      <c r="V1002" s="45"/>
    </row>
    <row r="1003" spans="1:22" ht="15.75" customHeight="1">
      <c r="A1003" s="43" t="s">
        <v>409</v>
      </c>
      <c r="B1003" s="1208"/>
      <c r="C1003" s="805">
        <f>C986-SUM(C989:C1002)</f>
        <v>588</v>
      </c>
      <c r="D1003" s="805">
        <f t="shared" ref="D1003:F1003" si="206">D986-SUM(D989:D1002)</f>
        <v>1214</v>
      </c>
      <c r="E1003" s="805">
        <f t="shared" si="206"/>
        <v>1739</v>
      </c>
      <c r="F1003" s="805">
        <f t="shared" si="206"/>
        <v>14954</v>
      </c>
      <c r="G1003" s="1208"/>
      <c r="H1003" s="805">
        <f>H986-SUM(H989:H1002)</f>
        <v>2603</v>
      </c>
      <c r="I1003" s="805">
        <f t="shared" ref="I1003" si="207">I986-SUM(I989:I1002)</f>
        <v>2996</v>
      </c>
      <c r="J1003" s="805">
        <f t="shared" ref="J1003" si="208">J986-SUM(J989:J1002)</f>
        <v>1360</v>
      </c>
      <c r="K1003" s="805">
        <f t="shared" ref="K1003" si="209">K986-SUM(K989:K1002)</f>
        <v>4900</v>
      </c>
      <c r="L1003" s="1208"/>
      <c r="M1003" s="805">
        <f>M986-SUM(M989:M1002)</f>
        <v>3132</v>
      </c>
      <c r="N1003" s="805">
        <f t="shared" ref="N1003" si="210">N986-SUM(N989:N1002)</f>
        <v>4782</v>
      </c>
      <c r="O1003" s="805">
        <f t="shared" ref="O1003" si="211">O986-SUM(O989:O1002)</f>
        <v>9231</v>
      </c>
      <c r="P1003" s="805">
        <f t="shared" ref="P1003" si="212">P986-SUM(P989:P1002)</f>
        <v>21456</v>
      </c>
      <c r="R1003" s="43"/>
      <c r="S1003" s="45"/>
      <c r="T1003" s="45"/>
      <c r="U1003" s="1068">
        <v>1003</v>
      </c>
      <c r="V1003" s="45"/>
    </row>
    <row r="1004" spans="1:22" ht="15.75" customHeight="1">
      <c r="A1004" s="43"/>
      <c r="B1004" s="1208"/>
      <c r="C1004" s="1208"/>
      <c r="D1004" s="1208"/>
      <c r="E1004" s="1208"/>
      <c r="F1004" s="1208"/>
      <c r="G1004" s="1208"/>
      <c r="H1004" s="1223"/>
      <c r="I1004" s="1223"/>
      <c r="J1004" s="1223"/>
      <c r="K1004" s="1223"/>
      <c r="L1004" s="1208"/>
      <c r="M1004" s="1208"/>
      <c r="N1004" s="1208"/>
      <c r="O1004" s="1208"/>
      <c r="P1004" s="1208"/>
      <c r="R1004" s="43"/>
      <c r="S1004" s="45"/>
      <c r="T1004" s="45"/>
      <c r="U1004" s="1068">
        <v>1004</v>
      </c>
      <c r="V1004" s="45"/>
    </row>
    <row r="1005" spans="1:22" ht="15.75" customHeight="1">
      <c r="A1005" s="43" t="s">
        <v>74</v>
      </c>
      <c r="B1005" s="1208"/>
      <c r="C1005" s="1123">
        <f>SUM(C989:C1004)</f>
        <v>3710</v>
      </c>
      <c r="D1005" s="1123">
        <f>SUM(D989:D1003)</f>
        <v>7230</v>
      </c>
      <c r="E1005" s="1123">
        <f>SUM(E989:E1004)</f>
        <v>19585</v>
      </c>
      <c r="F1005" s="1123">
        <f>SUM(F989:F1004)</f>
        <v>96920</v>
      </c>
      <c r="G1005" s="1208"/>
      <c r="H1005" s="1212">
        <f>SUM(H989:H1004)</f>
        <v>2901</v>
      </c>
      <c r="I1005" s="1212">
        <f>SUM(I989:I1004)</f>
        <v>4620</v>
      </c>
      <c r="J1005" s="1212">
        <f>SUM(J989:J1004)</f>
        <v>6630</v>
      </c>
      <c r="K1005" s="1212">
        <f>SUM(K989:K1004)</f>
        <v>45050</v>
      </c>
      <c r="L1005" s="1208"/>
      <c r="M1005" s="1123">
        <f>SUM(M989:M1004)</f>
        <v>476</v>
      </c>
      <c r="N1005" s="1123">
        <f>SUM(N989:N1004)</f>
        <v>630</v>
      </c>
      <c r="O1005" s="1123">
        <f>SUM(O989:O1004)</f>
        <v>-3345</v>
      </c>
      <c r="P1005" s="1123">
        <f>SUM(P989:P1004)</f>
        <v>-20360</v>
      </c>
      <c r="Q1005" s="43"/>
      <c r="R1005" s="43"/>
      <c r="S1005" s="45"/>
      <c r="T1005" s="45"/>
      <c r="U1005" s="1068">
        <v>1005</v>
      </c>
      <c r="V1005" s="45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8">
        <v>1006</v>
      </c>
      <c r="V1006" s="45"/>
    </row>
    <row r="1007" spans="1:22" ht="15.75" customHeight="1">
      <c r="A1007" s="43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8">
        <v>1007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8">
        <v>1008</v>
      </c>
      <c r="V1008" s="45"/>
    </row>
    <row r="1009" spans="1:22" ht="15.75" customHeight="1">
      <c r="A1009" s="865"/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8">
        <v>1009</v>
      </c>
      <c r="V1009" s="45"/>
    </row>
    <row r="1010" spans="1:22" ht="15.75" customHeight="1">
      <c r="A1010" s="1213" t="s">
        <v>410</v>
      </c>
      <c r="B1010" s="848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8">
        <v>1010</v>
      </c>
      <c r="V1010" s="45"/>
    </row>
    <row r="1011" spans="1:22" ht="15.75" customHeight="1">
      <c r="A1011" s="1213" t="s">
        <v>411</v>
      </c>
      <c r="B1011" s="1225"/>
      <c r="C1011" s="848"/>
      <c r="D1011" s="848"/>
      <c r="E1011" s="848"/>
      <c r="F1011" s="848"/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8">
        <v>1011</v>
      </c>
      <c r="V1011" s="45"/>
    </row>
    <row r="1012" spans="1:22" ht="15.75" customHeight="1">
      <c r="A1012" s="1162" t="s">
        <v>412</v>
      </c>
      <c r="B1012" s="1225"/>
      <c r="C1012" s="892">
        <f>SUM(C45)</f>
        <v>0.38</v>
      </c>
      <c r="D1012" s="892">
        <f>SUM(D45)</f>
        <v>0.33</v>
      </c>
      <c r="E1012" s="892">
        <f>SUM(E45)</f>
        <v>0.2</v>
      </c>
      <c r="F1012" s="892">
        <f>SUM(F45)</f>
        <v>0.09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8">
        <v>1012</v>
      </c>
      <c r="V1012" s="45"/>
    </row>
    <row r="1013" spans="1:22" ht="15.75" customHeight="1">
      <c r="A1013" s="1162" t="s">
        <v>413</v>
      </c>
      <c r="B1013" s="1225"/>
      <c r="C1013" s="1128">
        <f>SUM(C966:C968)</f>
        <v>1430</v>
      </c>
      <c r="D1013" s="1128">
        <f>SUM(D966:D968)</f>
        <v>1920</v>
      </c>
      <c r="E1013" s="1128">
        <f>SUM(E966:E968)</f>
        <v>0</v>
      </c>
      <c r="F1013" s="1128">
        <f>SUM(F966:F968)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8">
        <v>1013</v>
      </c>
      <c r="V1013" s="45"/>
    </row>
    <row r="1014" spans="1:22" ht="15.75" customHeight="1">
      <c r="A1014" s="1162" t="s">
        <v>414</v>
      </c>
      <c r="B1014" s="1225"/>
      <c r="C1014" s="1128">
        <f>C1012*C1013*100</f>
        <v>54340</v>
      </c>
      <c r="D1014" s="1128">
        <f>D1012*D1013*100</f>
        <v>63360</v>
      </c>
      <c r="E1014" s="1128">
        <f>E1012*E1013*100</f>
        <v>0</v>
      </c>
      <c r="F1014" s="1128">
        <f>F1012*F1013*100</f>
        <v>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8">
        <v>1014</v>
      </c>
      <c r="V1014" s="45"/>
    </row>
    <row r="1015" spans="1:22" ht="15.75" customHeight="1">
      <c r="A1015" s="1162" t="s">
        <v>415</v>
      </c>
      <c r="B1015" s="1225"/>
      <c r="C1015" s="1128">
        <f>SUM(C1014:F1014)</f>
        <v>117700</v>
      </c>
      <c r="D1015" s="1226"/>
      <c r="E1015" s="1226"/>
      <c r="F1015" s="1226"/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8">
        <v>1015</v>
      </c>
      <c r="V1015" s="45"/>
    </row>
    <row r="1016" spans="1:22" ht="15.75" customHeight="1">
      <c r="A1016" s="1162" t="s">
        <v>416</v>
      </c>
      <c r="B1016" s="1225"/>
      <c r="C1016" s="1128">
        <f>SUM(C795)</f>
        <v>0</v>
      </c>
      <c r="D1016" s="1128">
        <f>SUM(D795)</f>
        <v>0</v>
      </c>
      <c r="E1016" s="1128">
        <f>SUM(E795)</f>
        <v>1360</v>
      </c>
      <c r="F1016" s="1128">
        <f>SUM(F795)</f>
        <v>10000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8">
        <v>1016</v>
      </c>
      <c r="V1016" s="45"/>
    </row>
    <row r="1017" spans="1:22" ht="15.75" customHeight="1">
      <c r="A1017" s="1162" t="s">
        <v>417</v>
      </c>
      <c r="B1017" s="1225"/>
      <c r="C1017" s="1128">
        <f>C1012*C1016*100</f>
        <v>0</v>
      </c>
      <c r="D1017" s="1128">
        <f>D1012*D1016*100</f>
        <v>0</v>
      </c>
      <c r="E1017" s="1128">
        <f>E1012*E1016*100</f>
        <v>27200</v>
      </c>
      <c r="F1017" s="1128">
        <f>F1012*F1016*100</f>
        <v>90000</v>
      </c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8">
        <v>1017</v>
      </c>
      <c r="V1017" s="45"/>
    </row>
    <row r="1018" spans="1:22" ht="15.75" customHeight="1">
      <c r="A1018" s="1162" t="s">
        <v>418</v>
      </c>
      <c r="B1018" s="1225"/>
      <c r="C1018" s="1128">
        <f>SUM(C1017:F1017)</f>
        <v>117200</v>
      </c>
      <c r="D1018" s="1226"/>
      <c r="E1018" s="1226"/>
      <c r="F1018" s="1226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8">
        <v>1018</v>
      </c>
      <c r="V1018" s="45"/>
    </row>
    <row r="1019" spans="1:22" ht="15.75" customHeight="1">
      <c r="A1019" s="865"/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8">
        <v>1019</v>
      </c>
      <c r="V1019" s="45"/>
    </row>
    <row r="1020" spans="1:22" ht="15.75" customHeight="1">
      <c r="A1020" s="1213" t="s">
        <v>419</v>
      </c>
      <c r="B1020" s="1225"/>
      <c r="C1020" s="848"/>
      <c r="D1020" s="848"/>
      <c r="E1020" s="848"/>
      <c r="F1020" s="848"/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8">
        <v>1020</v>
      </c>
      <c r="V1020" s="45"/>
    </row>
    <row r="1021" spans="1:22" ht="15.75" customHeight="1">
      <c r="A1021" s="1162" t="str">
        <f>"% " &amp; $Q$1 &amp; " from crop production"</f>
        <v>% kcal from crop production</v>
      </c>
      <c r="B1021" s="1225"/>
      <c r="C1021" s="1227">
        <f>C11</f>
        <v>0.38926474699468833</v>
      </c>
      <c r="D1021" s="1227">
        <f>D11</f>
        <v>0.46075233746466621</v>
      </c>
      <c r="E1021" s="1227">
        <f>E11</f>
        <v>0.53021526418786691</v>
      </c>
      <c r="F1021" s="1227">
        <f>F11</f>
        <v>0.53158512720156559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8">
        <v>1021</v>
      </c>
      <c r="V1021" s="45"/>
    </row>
    <row r="1022" spans="1:22" ht="15.75" customHeight="1">
      <c r="A1022" s="1162" t="s">
        <v>420</v>
      </c>
      <c r="B1022" s="1225"/>
      <c r="C1022" s="1228">
        <f>C21</f>
        <v>300</v>
      </c>
      <c r="D1022" s="1228">
        <f>D21</f>
        <v>600</v>
      </c>
      <c r="E1022" s="1228">
        <f>E21</f>
        <v>9315</v>
      </c>
      <c r="F1022" s="1228">
        <f>F21</f>
        <v>34170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8">
        <v>1022</v>
      </c>
      <c r="V1022" s="45"/>
    </row>
    <row r="1023" spans="1:22" ht="15.75" customHeight="1">
      <c r="A1023" s="1229" t="str">
        <f>"cost of 100% " &amp; $Q$1 &amp; " for Hh for year"</f>
        <v>cost of 100% kcal for Hh for year</v>
      </c>
      <c r="B1023" s="1225"/>
      <c r="C1023" s="1128">
        <f>IF(C46="",0,$D1023*C46/$D46)</f>
        <v>1490.4166666666667</v>
      </c>
      <c r="D1023" s="1128">
        <f>IF(OR(D454=0,D454="",D450=0,D450=""),0,365*$P$1*D456*D46/D454/D450)</f>
        <v>1916.25</v>
      </c>
      <c r="E1023" s="1128">
        <f>IF(E46="",0,$D1023*E46/$D46)</f>
        <v>2129.1666666666665</v>
      </c>
      <c r="F1023" s="1128">
        <f>IF(F46="",0,$D1023*F46/$D46)</f>
        <v>2129.1666666666665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8">
        <v>1023</v>
      </c>
      <c r="V1023" s="45"/>
    </row>
    <row r="1024" spans="1:22" ht="15.75" customHeight="1">
      <c r="A1024" s="1230" t="str">
        <f>"% " &amp; $Q$1 &amp; " purch with crop income"</f>
        <v>% kcal purch with crop income</v>
      </c>
      <c r="B1024" s="1225"/>
      <c r="C1024" s="1231">
        <f>C1022/C1023</f>
        <v>0.20128599384959461</v>
      </c>
      <c r="D1024" s="1231">
        <f>D1022/D1023</f>
        <v>0.3131115459882583</v>
      </c>
      <c r="E1024" s="1231">
        <f>E1022/E1023</f>
        <v>4.37495107632094</v>
      </c>
      <c r="F1024" s="1231">
        <f>F1022/F1023</f>
        <v>16.048532289628181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8">
        <v>1024</v>
      </c>
      <c r="V1024" s="45"/>
    </row>
    <row r="1025" spans="1:22" ht="15.75" customHeight="1">
      <c r="A1025" s="1230" t="str">
        <f>"total " &amp; $Q$1 &amp; " production"</f>
        <v>total kcal production</v>
      </c>
      <c r="B1025" s="1225"/>
      <c r="C1025" s="1231">
        <f>C1021+C1024</f>
        <v>0.59055074084428294</v>
      </c>
      <c r="D1025" s="1231">
        <f>D1021+D1024</f>
        <v>0.77386388345292456</v>
      </c>
      <c r="E1025" s="1231">
        <f>E1021+E1024</f>
        <v>4.9051663405088073</v>
      </c>
      <c r="F1025" s="1231">
        <f>F1021+F1024</f>
        <v>16.580117416829747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8">
        <v>1025</v>
      </c>
      <c r="V1025" s="45"/>
    </row>
    <row r="1026" spans="1:22" ht="15.75" customHeight="1">
      <c r="A1026" s="1230" t="str">
        <f>"total " &amp; $Q$1 &amp; " production (adj.to HH size 6)"</f>
        <v>total kcal production (adj.to HH size 6)</v>
      </c>
      <c r="B1026" s="1225"/>
      <c r="C1026" s="1231">
        <f>C1025*C46/6</f>
        <v>0.68897586431833002</v>
      </c>
      <c r="D1026" s="1231">
        <f>D1025*D46/6</f>
        <v>1.1607958251793868</v>
      </c>
      <c r="E1026" s="1231">
        <f>E1025*E46/6</f>
        <v>8.1752772341813458</v>
      </c>
      <c r="F1026" s="1231">
        <f>F1025*F46/6</f>
        <v>27.63352902804958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8">
        <v>1026</v>
      </c>
      <c r="V1026" s="45"/>
    </row>
    <row r="1027" spans="1:22" ht="15.75" customHeight="1">
      <c r="A1027" s="1230" t="str">
        <f>"total " &amp; $Q$1 &amp; " production (HH size 6) per unit area"</f>
        <v>total kcal production (HH size 6) per unit area</v>
      </c>
      <c r="B1027" s="1225"/>
      <c r="C1027" s="1231">
        <f>C1026/SUM(C48)</f>
        <v>0.68897586431833002</v>
      </c>
      <c r="D1027" s="1231">
        <f>D1026/SUM(D48)</f>
        <v>0.58039791258969342</v>
      </c>
      <c r="E1027" s="1231">
        <f>E1026/SUM(E48)</f>
        <v>1.3625462056968909</v>
      </c>
      <c r="F1027" s="1231">
        <f>F1026/SUM(F48)</f>
        <v>1.1053411611219832</v>
      </c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8">
        <v>1027</v>
      </c>
      <c r="V1027" s="45"/>
    </row>
    <row r="1028" spans="1:22" ht="15.75" customHeight="1">
      <c r="A1028" s="865"/>
      <c r="B1028" s="1225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8">
        <v>1028</v>
      </c>
      <c r="V1028" s="45"/>
    </row>
    <row r="1029" spans="1:22" ht="15.75" customHeight="1">
      <c r="A1029" s="43"/>
      <c r="B1029" s="848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3"/>
      <c r="R1029" s="43"/>
      <c r="S1029" s="45"/>
      <c r="T1029" s="45"/>
      <c r="U1029" s="1068">
        <v>1029</v>
      </c>
      <c r="V1029" s="45"/>
    </row>
    <row r="1030" spans="1:22" ht="15.75" customHeight="1">
      <c r="A1030" s="1161" t="s">
        <v>507</v>
      </c>
      <c r="B1030" s="1225"/>
      <c r="C1030" s="848"/>
      <c r="D1030" s="848"/>
      <c r="E1030" s="848"/>
      <c r="F1030" s="848"/>
      <c r="G1030" s="848"/>
      <c r="H1030" s="847"/>
      <c r="I1030" s="847"/>
      <c r="J1030" s="847"/>
      <c r="K1030" s="847"/>
      <c r="L1030" s="848"/>
      <c r="M1030" s="848"/>
      <c r="N1030" s="848"/>
      <c r="O1030" s="848"/>
      <c r="P1030" s="848"/>
      <c r="Q1030" s="450"/>
      <c r="R1030" s="450"/>
      <c r="S1030" s="45"/>
      <c r="T1030" s="45"/>
      <c r="U1030" s="1068">
        <v>1030</v>
      </c>
      <c r="V1030" s="45"/>
    </row>
    <row r="1031" spans="1:22" ht="15.75" customHeight="1">
      <c r="A1031" s="1232" t="s">
        <v>17</v>
      </c>
      <c r="B1031" s="1225"/>
      <c r="C1031" s="1233" t="str">
        <f>C1105</f>
        <v>VP</v>
      </c>
      <c r="D1031" s="848"/>
      <c r="E1031" s="1233" t="str">
        <f>D1105</f>
        <v>P</v>
      </c>
      <c r="F1031" s="848"/>
      <c r="G1031" s="848"/>
      <c r="H1031" s="1234" t="str">
        <f>E1105</f>
        <v>M</v>
      </c>
      <c r="I1031" s="847"/>
      <c r="J1031" s="1234" t="str">
        <f>F1105</f>
        <v>BO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8">
        <v>1031</v>
      </c>
      <c r="V1031" s="45"/>
    </row>
    <row r="1032" spans="1:22" ht="15.75" customHeight="1">
      <c r="A1032" s="1162" t="s">
        <v>700</v>
      </c>
      <c r="B1032" s="1225"/>
      <c r="C1032" s="1128">
        <f>SUM(C990)+SUM(M990)</f>
        <v>0</v>
      </c>
      <c r="D1032" s="848"/>
      <c r="E1032" s="1128">
        <f>SUM(D990)+SUM(N990)</f>
        <v>0</v>
      </c>
      <c r="F1032" s="848"/>
      <c r="G1032" s="848"/>
      <c r="H1032" s="1128">
        <f>SUM(E990)+SUM(O990)</f>
        <v>0</v>
      </c>
      <c r="I1032" s="847"/>
      <c r="J1032" s="1128">
        <f>SUM(F990)+SUM(P990)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8">
        <v>1032</v>
      </c>
      <c r="V1032" s="45"/>
    </row>
    <row r="1033" spans="1:22" ht="15.75" customHeight="1">
      <c r="A1033" s="1162" t="s">
        <v>701</v>
      </c>
      <c r="B1033" s="1225"/>
      <c r="C1033" s="1128">
        <f>SUMIF($Q$772:$Q$776,"lbpl",H$772:H$776)+SUMIF($Q$781:$Q$785,"lbpl",H$781:H$785)+SUMIF($Q$790:$Q$810,"lbpl",H$790:H$810)</f>
        <v>0</v>
      </c>
      <c r="D1033" s="848"/>
      <c r="E1033" s="1128">
        <f>SUMIF($Q$772:$Q$776,"lbpl",I$772:I$776)+SUMIF($Q$781:$Q$785,"lbpl",I$781:I$785)+SUMIF($Q$790:$Q$810,"lbpl",I$790:I$810)</f>
        <v>0</v>
      </c>
      <c r="F1033" s="848"/>
      <c r="G1033" s="848"/>
      <c r="H1033" s="1128">
        <f>SUMIF($Q$772:$Q$776,"lbpl",J$772:J$776)+SUMIF($Q$781:$Q$785,"lbpl",J$781:J$785)+SUMIF($Q$790:$Q$810,"lbpl",J$790:J$810)</f>
        <v>0</v>
      </c>
      <c r="I1033" s="847"/>
      <c r="J1033" s="1128">
        <f>SUMIF($Q$772:$Q$776,"lbpl",K$772:K$776)+SUMIF($Q$781:$Q$785,"lbpl",K$781:K$785)+SUMIF($Q$790:$Q$810,"lbpl",K$790:K$810)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8">
        <v>1033</v>
      </c>
      <c r="V1033" s="45"/>
    </row>
    <row r="1034" spans="1:22" ht="15.75" customHeight="1">
      <c r="A1034" s="1236" t="s">
        <v>702</v>
      </c>
      <c r="B1034" s="1225"/>
      <c r="C1034" s="1128">
        <f>SUMIF($Q$772:$Q$776,"ubpl",H$772:H$776)+SUMIF($Q$781:$Q$785,"ubpl",H$781:H$785)+SUMIF($Q$790:$Q$810,"ubpl",H$790:H$810)</f>
        <v>0</v>
      </c>
      <c r="D1034" s="1225"/>
      <c r="E1034" s="1128">
        <f>SUMIF($Q$772:$Q$776,"ubpl",I$772:I$776)+SUMIF($Q$781:$Q$785,"ubpl",I$781:I$785)+SUMIF($Q$790:$Q$810,"ubpl",I$790:I$810)</f>
        <v>0</v>
      </c>
      <c r="F1034" s="1225"/>
      <c r="G1034" s="1225"/>
      <c r="H1034" s="1128">
        <f>SUMIF($Q$772:$Q$776,"ubpl",J$772:J$776)+SUMIF($Q$781:$Q$785,"ubpl",J$781:J$785)+SUMIF($Q$790:$Q$810,"ubpl",J$790:J$810)</f>
        <v>0</v>
      </c>
      <c r="I1034" s="42"/>
      <c r="J1034" s="1128">
        <f>SUMIF($Q$772:$Q$776,"ubpl",K$772:K$776)+SUMIF($Q$781:$Q$785,"ubpl",K$781:K$785)+SUMIF($Q$790:$Q$810,"ubpl",K$790:K$810)</f>
        <v>0</v>
      </c>
      <c r="K1034" s="847"/>
      <c r="L1034" s="848"/>
      <c r="M1034" s="847"/>
      <c r="N1034" s="847"/>
      <c r="O1034" s="847"/>
      <c r="P1034" s="847"/>
      <c r="Q1034" s="450"/>
      <c r="R1034" s="450"/>
      <c r="S1034" s="45"/>
      <c r="T1034" s="45"/>
      <c r="U1034" s="1068">
        <v>1034</v>
      </c>
      <c r="V1034" s="45"/>
    </row>
    <row r="1035" spans="1:22" ht="15.75" customHeight="1">
      <c r="A1035" s="1236" t="s">
        <v>703</v>
      </c>
      <c r="B1035" s="1225"/>
      <c r="C1035" s="1128">
        <f>SUMIF($Q$772:$Q$776,"des",H$772:H$776)+SUMIF($Q$781:$Q$785,"des",H$781:H$785)+SUMIF($Q$790:$Q$810,"des",H$790:H$810)</f>
        <v>0</v>
      </c>
      <c r="D1035" s="1225"/>
      <c r="E1035" s="1128">
        <f>SUMIF($Q$772:$Q$776,"des",I$772:I$776)+SUMIF($Q$781:$Q$785,"des",I$781:I$785)+SUMIF($Q$790:$Q$810,"des",I$790:I$810)</f>
        <v>1290</v>
      </c>
      <c r="F1035" s="1225"/>
      <c r="G1035" s="1225"/>
      <c r="H1035" s="1128">
        <f>SUMIF($Q$772:$Q$776,"des",J$772:J$776)+SUMIF($Q$781:$Q$785,"des",J$781:J$785)+SUMIF($Q$790:$Q$810,"des",J$790:J$810)</f>
        <v>4890</v>
      </c>
      <c r="I1035" s="42"/>
      <c r="J1035" s="1128">
        <f>SUMIF($Q$772:$Q$776,"des",K$772:K$776)+SUMIF($Q$781:$Q$785,"des",K$781:K$785)+SUMIF($Q$790:$Q$810,"des",K$790:K$810)</f>
        <v>38700</v>
      </c>
      <c r="K1035" s="847"/>
      <c r="L1035" s="848"/>
      <c r="M1035" s="848"/>
      <c r="N1035" s="848"/>
      <c r="O1035" s="848"/>
      <c r="P1035" s="848"/>
      <c r="Q1035" s="450"/>
      <c r="R1035" s="450"/>
      <c r="S1035" s="45"/>
      <c r="T1035" s="45"/>
      <c r="U1035" s="1068">
        <v>1035</v>
      </c>
      <c r="V1035" s="45"/>
    </row>
    <row r="1036" spans="1:22" s="1096" customFormat="1" ht="15.75" customHeight="1">
      <c r="A1036" s="1236"/>
      <c r="B1036" s="1225"/>
      <c r="C1036" s="1237"/>
      <c r="D1036" s="1225"/>
      <c r="E1036" s="1237"/>
      <c r="F1036" s="1225"/>
      <c r="G1036" s="1225"/>
      <c r="H1036" s="1238"/>
      <c r="I1036" s="42"/>
      <c r="J1036" s="1238"/>
      <c r="K1036" s="42"/>
      <c r="L1036" s="1225"/>
      <c r="M1036" s="42"/>
      <c r="N1036" s="42"/>
      <c r="O1036" s="42"/>
      <c r="P1036" s="42"/>
      <c r="Q1036" s="913"/>
      <c r="R1036" s="913"/>
      <c r="S1036" s="476"/>
      <c r="T1036" s="476"/>
      <c r="U1036" s="1068">
        <v>1036</v>
      </c>
      <c r="V1036" s="476"/>
    </row>
    <row r="1037" spans="1:22" ht="15.75" customHeight="1">
      <c r="A1037" s="1232" t="s">
        <v>508</v>
      </c>
      <c r="B1037" s="1225"/>
      <c r="C1037" s="1233" t="str">
        <f>C1031</f>
        <v>VP</v>
      </c>
      <c r="D1037" s="848"/>
      <c r="E1037" s="1233" t="str">
        <f>E1031</f>
        <v>P</v>
      </c>
      <c r="F1037" s="848"/>
      <c r="G1037" s="848"/>
      <c r="H1037" s="1234" t="str">
        <f>H1031</f>
        <v>M</v>
      </c>
      <c r="I1037" s="847"/>
      <c r="J1037" s="1234" t="str">
        <f>J1031</f>
        <v>BO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8">
        <v>1037</v>
      </c>
      <c r="V1037" s="45"/>
    </row>
    <row r="1038" spans="1:22" ht="15.75" customHeight="1">
      <c r="A1038" s="1162" t="s">
        <v>509</v>
      </c>
      <c r="B1038" s="1225"/>
      <c r="C1038" s="1012" t="str">
        <f>E1038</f>
        <v>maize</v>
      </c>
      <c r="D1038" s="848"/>
      <c r="E1038" s="299" t="s">
        <v>510</v>
      </c>
      <c r="F1038" s="848"/>
      <c r="G1038" s="848"/>
      <c r="H1038" s="1239" t="str">
        <f>E1038</f>
        <v>maize</v>
      </c>
      <c r="I1038" s="847"/>
      <c r="J1038" s="1240" t="str">
        <f>E1038</f>
        <v>maize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8">
        <v>1038</v>
      </c>
      <c r="V1038" s="45"/>
    </row>
    <row r="1039" spans="1:22" ht="15.75" customHeight="1">
      <c r="A1039" s="1162" t="s">
        <v>511</v>
      </c>
      <c r="B1039" s="1225"/>
      <c r="C1039" s="1205">
        <f>E1039</f>
        <v>0.58333333333333337</v>
      </c>
      <c r="D1039" s="1241"/>
      <c r="E1039" s="1205">
        <f>$P$1/D454</f>
        <v>0.58333333333333337</v>
      </c>
      <c r="F1039" s="1241"/>
      <c r="G1039" s="1241"/>
      <c r="H1039" s="1240">
        <f>E1039</f>
        <v>0.58333333333333337</v>
      </c>
      <c r="I1039" s="1242"/>
      <c r="J1039" s="1240">
        <f>E1039</f>
        <v>0.58333333333333337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8">
        <v>1039</v>
      </c>
      <c r="V1039" s="45"/>
    </row>
    <row r="1040" spans="1:22" ht="15.75" customHeight="1">
      <c r="A1040" s="1162" t="s">
        <v>64</v>
      </c>
      <c r="B1040" s="1225"/>
      <c r="C1040" s="1012">
        <f>SUM(C46)</f>
        <v>7</v>
      </c>
      <c r="D1040" s="848"/>
      <c r="E1040" s="1012">
        <f>SUM(D46)</f>
        <v>9</v>
      </c>
      <c r="F1040" s="848"/>
      <c r="G1040" s="848"/>
      <c r="H1040" s="1239">
        <f>SUM(E46)</f>
        <v>10</v>
      </c>
      <c r="I1040" s="847"/>
      <c r="J1040" s="1239">
        <f>SUM(F46)</f>
        <v>10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8">
        <v>1040</v>
      </c>
      <c r="V1040" s="45"/>
    </row>
    <row r="1041" spans="1:22" ht="15.75" customHeight="1">
      <c r="A1041" s="1162" t="s">
        <v>512</v>
      </c>
      <c r="B1041" s="1225"/>
      <c r="C1041" s="1205">
        <f>E1041</f>
        <v>1</v>
      </c>
      <c r="D1041" s="848"/>
      <c r="E1041" s="1205">
        <f>IF(OR(D450=0,D450=""),0,IF(OR('Exp factors'!D41="yes",SUM(D455,D464,D473,D482)=0),SUM(D456)/SUM(D450),(SUM(D457,D466,D475,D484)/(SUM(D455,D464,D473,D482))/(D457/D455)*(SUM(D456)/SUM(D450)))))</f>
        <v>1</v>
      </c>
      <c r="F1041" s="848"/>
      <c r="G1041" s="848"/>
      <c r="H1041" s="1240">
        <f>E1041</f>
        <v>1</v>
      </c>
      <c r="I1041" s="847"/>
      <c r="J1041" s="1240">
        <f>E1041</f>
        <v>1</v>
      </c>
      <c r="K1041" s="847"/>
      <c r="L1041" s="848"/>
      <c r="M1041" s="847"/>
      <c r="N1041" s="847"/>
      <c r="O1041" s="847"/>
      <c r="P1041" s="847"/>
      <c r="Q1041" s="450"/>
      <c r="R1041" s="450"/>
      <c r="S1041" s="45"/>
      <c r="T1041" s="45"/>
      <c r="U1041" s="1068">
        <v>1041</v>
      </c>
      <c r="V1041" s="45"/>
    </row>
    <row r="1042" spans="1:22" ht="15.75" customHeight="1">
      <c r="A1042" s="43"/>
      <c r="B1042" s="1225"/>
      <c r="C1042" s="848"/>
      <c r="D1042" s="848"/>
      <c r="E1042" s="848"/>
      <c r="F1042" s="848"/>
      <c r="G1042" s="848"/>
      <c r="H1042" s="847"/>
      <c r="I1042" s="847"/>
      <c r="J1042" s="847"/>
      <c r="K1042" s="847"/>
      <c r="L1042" s="848"/>
      <c r="M1042" s="848"/>
      <c r="N1042" s="848"/>
      <c r="O1042" s="848"/>
      <c r="P1042" s="848"/>
      <c r="Q1042" s="450"/>
      <c r="R1042" s="450"/>
      <c r="S1042" s="45"/>
      <c r="T1042" s="45"/>
      <c r="U1042" s="1068">
        <v>1042</v>
      </c>
      <c r="V1042" s="45"/>
    </row>
    <row r="1043" spans="1:22" ht="15.75" customHeight="1">
      <c r="A1043" s="1243" t="s">
        <v>513</v>
      </c>
      <c r="B1043" s="1225"/>
      <c r="C1043" s="1244" t="str">
        <f>WB!T3</f>
        <v>V Poor</v>
      </c>
      <c r="D1043" s="1245"/>
      <c r="E1043" s="1244" t="str">
        <f>WB!AK3</f>
        <v>Poor</v>
      </c>
      <c r="F1043" s="1245"/>
      <c r="G1043" s="848"/>
      <c r="H1043" s="1246" t="str">
        <f>WB!BB3</f>
        <v>Middle</v>
      </c>
      <c r="I1043" s="1247"/>
      <c r="J1043" s="1246" t="str">
        <f>WB!BS3</f>
        <v>B Off</v>
      </c>
      <c r="K1043" s="1247"/>
      <c r="L1043" s="848"/>
      <c r="M1043" s="1248"/>
      <c r="N1043" s="848"/>
      <c r="O1043" s="848"/>
      <c r="P1043" s="848"/>
      <c r="Q1043" s="450"/>
      <c r="R1043" s="450"/>
      <c r="S1043" s="45"/>
      <c r="T1043" s="45"/>
      <c r="U1043" s="1068">
        <v>1043</v>
      </c>
      <c r="V1043" s="45"/>
    </row>
    <row r="1044" spans="1:22" ht="15.75" customHeight="1">
      <c r="A1044" s="1232" t="s">
        <v>15</v>
      </c>
      <c r="B1044" s="1225"/>
      <c r="C1044" s="1249" t="s">
        <v>514</v>
      </c>
      <c r="D1044" s="1249" t="s">
        <v>515</v>
      </c>
      <c r="E1044" s="1249" t="s">
        <v>514</v>
      </c>
      <c r="F1044" s="1249" t="s">
        <v>515</v>
      </c>
      <c r="G1044" s="848"/>
      <c r="H1044" s="1250" t="s">
        <v>514</v>
      </c>
      <c r="I1044" s="1250" t="s">
        <v>515</v>
      </c>
      <c r="J1044" s="1250" t="s">
        <v>514</v>
      </c>
      <c r="K1044" s="1250" t="s">
        <v>515</v>
      </c>
      <c r="L1044" s="848"/>
      <c r="M1044" s="1234" t="s">
        <v>516</v>
      </c>
      <c r="N1044" s="848"/>
      <c r="O1044" s="848"/>
      <c r="P1044" s="848"/>
      <c r="Q1044" s="450"/>
      <c r="R1044" s="43" t="s">
        <v>517</v>
      </c>
      <c r="S1044" s="45"/>
      <c r="T1044" s="45"/>
      <c r="U1044" s="1068">
        <v>1044</v>
      </c>
      <c r="V1044" s="45"/>
    </row>
    <row r="1045" spans="1:22" ht="15" customHeight="1">
      <c r="A1045" s="1251" t="str">
        <f>LOOKUP(B1045,$T$820:$T$898,A$820:A$898)</f>
        <v>Cows' milk - season 1</v>
      </c>
      <c r="B1045" s="1225">
        <v>1</v>
      </c>
      <c r="C1045" s="892">
        <f>LOOKUP($B1045,$T$820:$T$898,C$820:C$898)</f>
        <v>0</v>
      </c>
      <c r="D1045" s="892">
        <f>LOOKUP($B1045,$T$820:$T$898,M$820:M$898)</f>
        <v>0</v>
      </c>
      <c r="E1045" s="892">
        <f>LOOKUP($B1045,$T$820:$T$898,D$820:D$898)</f>
        <v>6.262230919765166E-2</v>
      </c>
      <c r="F1045" s="892">
        <f>LOOKUP($B1045,$T$820:$T$898,N$820:N$898)</f>
        <v>0</v>
      </c>
      <c r="G1045" s="848"/>
      <c r="H1045" s="1252">
        <f>LOOKUP($B1045,$T$820:$T$898,E$820:E$898)</f>
        <v>0.22961513372472275</v>
      </c>
      <c r="I1045" s="1252">
        <f>LOOKUP($B1045,$T$820:$T$898,O$820:O$898)</f>
        <v>-5.4272667971298094E-2</v>
      </c>
      <c r="J1045" s="1252">
        <f>LOOKUP($B1045,$T$820:$T$898,F$820:F$898)</f>
        <v>0.17742987606001304</v>
      </c>
      <c r="K1045" s="1252">
        <f>LOOKUP($B1045,$T$820:$T$898,P$820:P$898)</f>
        <v>-0.17742987606001304</v>
      </c>
      <c r="L1045" s="848"/>
      <c r="M1045" s="1235">
        <f t="shared" ref="M1045:M1056" si="213">IF(LOOKUP(R1045,R$1069:R$1092,R$1069:R$1092)=R1045,R1045,"")</f>
        <v>3</v>
      </c>
      <c r="N1045" s="848"/>
      <c r="O1045" s="848"/>
      <c r="P1045" s="848"/>
      <c r="Q1045" s="450"/>
      <c r="R1045" s="848">
        <f t="shared" ref="R1045:R1056" si="214">IF($A1045="","",IF(LOOKUP($B1045,$T$820:$T$898,R$820:R$898)=0,"",LOOKUP($B1045,$T$820:$T$898,R$820:R$898)))</f>
        <v>3</v>
      </c>
      <c r="S1045" s="848"/>
      <c r="T1045" s="45"/>
      <c r="U1045" s="1068">
        <v>1045</v>
      </c>
      <c r="V1045" s="45"/>
    </row>
    <row r="1046" spans="1:22" ht="15.75" customHeight="1">
      <c r="A1046" s="1251" t="str">
        <f t="shared" ref="A1046:A1055" si="215">IF(OR(A1045="",LOOKUP(B1046,$T$820:$T$898,A$820:A$898)=A1045),"",LOOKUP(B1046,$T$820:$T$898,A$820:A$898))</f>
        <v>Cows' milk - season 2</v>
      </c>
      <c r="B1046" s="1225">
        <v>2</v>
      </c>
      <c r="C1046" s="892">
        <f t="shared" ref="C1046:C1061" si="216">IF($A1046="","",LOOKUP($B1046,$T$820:$T$898,C$820:C$898))</f>
        <v>0</v>
      </c>
      <c r="D1046" s="892">
        <f t="shared" ref="D1046:D1056" si="217">IF($A1046="","",LOOKUP($B1046,$T$820:$T$898,M$820:M$898))</f>
        <v>0</v>
      </c>
      <c r="E1046" s="892">
        <f t="shared" ref="E1046:E1056" si="218">IF($A1046="","",LOOKUP($B1046,$T$820:$T$898,D$820:D$898))</f>
        <v>8.3496412263535554E-3</v>
      </c>
      <c r="F1046" s="892">
        <f t="shared" ref="F1046:F1056" si="219">IF($A1046="","",LOOKUP($B1046,$T$820:$T$898,N$820:N$898))</f>
        <v>0</v>
      </c>
      <c r="G1046" s="848"/>
      <c r="H1046" s="1252">
        <f t="shared" ref="H1046:H1056" si="220">IF($A1046="","",LOOKUP($B1046,$T$820:$T$898,E$820:E$898))</f>
        <v>4.5088062622309202E-2</v>
      </c>
      <c r="I1046" s="1252">
        <f t="shared" ref="I1046:I1056" si="221">IF($A1046="","",LOOKUP($B1046,$T$820:$T$898,O$820:O$898))</f>
        <v>0</v>
      </c>
      <c r="J1046" s="1252">
        <f t="shared" ref="J1046:J1056" si="222">IF($A1046="","",LOOKUP($B1046,$T$820:$T$898,F$820:F$898))</f>
        <v>9.936073059360731E-2</v>
      </c>
      <c r="K1046" s="1252">
        <f t="shared" ref="K1046:K1056" si="223">IF($A1046="","",LOOKUP($B1046,$T$820:$T$898,P$820:P$898))</f>
        <v>-2.0874103065883887E-2</v>
      </c>
      <c r="L1046" s="848"/>
      <c r="M1046" s="1235" t="str">
        <f t="shared" si="213"/>
        <v/>
      </c>
      <c r="N1046" s="848"/>
      <c r="O1046" s="848"/>
      <c r="P1046" s="848"/>
      <c r="Q1046" s="450"/>
      <c r="R1046" s="848">
        <f t="shared" si="214"/>
        <v>4</v>
      </c>
      <c r="S1046" s="45"/>
      <c r="T1046" s="45"/>
      <c r="U1046" s="1068">
        <v>1046</v>
      </c>
      <c r="V1046" s="45"/>
    </row>
    <row r="1047" spans="1:22" ht="15.75" customHeight="1">
      <c r="A1047" s="1251" t="str">
        <f t="shared" si="215"/>
        <v>Own meat</v>
      </c>
      <c r="B1047" s="1225">
        <v>3</v>
      </c>
      <c r="C1047" s="892">
        <f t="shared" si="216"/>
        <v>0</v>
      </c>
      <c r="D1047" s="892">
        <f t="shared" si="217"/>
        <v>0</v>
      </c>
      <c r="E1047" s="892">
        <f t="shared" si="218"/>
        <v>5.2547655287381321E-3</v>
      </c>
      <c r="F1047" s="892">
        <f t="shared" si="219"/>
        <v>0</v>
      </c>
      <c r="G1047" s="848"/>
      <c r="H1047" s="1252">
        <f t="shared" si="220"/>
        <v>5.5446836268754081E-2</v>
      </c>
      <c r="I1047" s="1252">
        <f t="shared" si="221"/>
        <v>0</v>
      </c>
      <c r="J1047" s="1252">
        <f t="shared" si="222"/>
        <v>0.10143509458577953</v>
      </c>
      <c r="K1047" s="1252">
        <f t="shared" si="223"/>
        <v>0</v>
      </c>
      <c r="L1047" s="848"/>
      <c r="M1047" s="1235" t="str">
        <f t="shared" si="213"/>
        <v/>
      </c>
      <c r="N1047" s="848"/>
      <c r="O1047" s="848"/>
      <c r="P1047" s="848"/>
      <c r="Q1047" s="450"/>
      <c r="R1047" s="848">
        <f t="shared" si="214"/>
        <v>9</v>
      </c>
      <c r="S1047" s="45"/>
      <c r="T1047" s="45"/>
      <c r="U1047" s="1068">
        <v>1047</v>
      </c>
      <c r="V1047" s="45"/>
    </row>
    <row r="1048" spans="1:22" ht="15.75" customHeight="1">
      <c r="A1048" s="1251" t="str">
        <f t="shared" si="215"/>
        <v>Green cons - Season 1: no of months</v>
      </c>
      <c r="B1048" s="1225">
        <v>4</v>
      </c>
      <c r="C1048" s="892">
        <f t="shared" si="216"/>
        <v>4.1666666666666664E-2</v>
      </c>
      <c r="D1048" s="892">
        <f t="shared" si="217"/>
        <v>0</v>
      </c>
      <c r="E1048" s="892">
        <f t="shared" si="218"/>
        <v>4.1666666666666664E-2</v>
      </c>
      <c r="F1048" s="892">
        <f t="shared" si="219"/>
        <v>0</v>
      </c>
      <c r="G1048" s="848"/>
      <c r="H1048" s="1252">
        <f t="shared" si="220"/>
        <v>8.3333333333333329E-2</v>
      </c>
      <c r="I1048" s="1252">
        <f t="shared" si="221"/>
        <v>0</v>
      </c>
      <c r="J1048" s="1252">
        <f t="shared" si="222"/>
        <v>8.3333333333333329E-2</v>
      </c>
      <c r="K1048" s="1252">
        <f t="shared" si="223"/>
        <v>0</v>
      </c>
      <c r="L1048" s="848"/>
      <c r="M1048" s="1235" t="str">
        <f t="shared" si="213"/>
        <v/>
      </c>
      <c r="N1048" s="848"/>
      <c r="O1048" s="848"/>
      <c r="P1048" s="848"/>
      <c r="Q1048" s="450"/>
      <c r="R1048" s="848">
        <f t="shared" si="214"/>
        <v>10</v>
      </c>
      <c r="S1048" s="45"/>
      <c r="T1048" s="45"/>
      <c r="U1048" s="1068">
        <v>1048</v>
      </c>
      <c r="V1048" s="45"/>
    </row>
    <row r="1049" spans="1:22" ht="15.75" customHeight="1">
      <c r="A1049" s="1251" t="str">
        <f t="shared" si="215"/>
        <v xml:space="preserve">Green beans </v>
      </c>
      <c r="B1049" s="1225">
        <v>5</v>
      </c>
      <c r="C1049" s="892">
        <f t="shared" si="216"/>
        <v>1.6666666666666666E-2</v>
      </c>
      <c r="D1049" s="892">
        <f t="shared" si="217"/>
        <v>0</v>
      </c>
      <c r="E1049" s="892">
        <f t="shared" si="218"/>
        <v>1.6666666666666666E-2</v>
      </c>
      <c r="F1049" s="892">
        <f t="shared" si="219"/>
        <v>0</v>
      </c>
      <c r="G1049" s="848"/>
      <c r="H1049" s="1252">
        <f t="shared" si="220"/>
        <v>0</v>
      </c>
      <c r="I1049" s="1252">
        <f t="shared" si="221"/>
        <v>0</v>
      </c>
      <c r="J1049" s="1252">
        <f t="shared" si="222"/>
        <v>0</v>
      </c>
      <c r="K1049" s="1252">
        <f t="shared" si="223"/>
        <v>0</v>
      </c>
      <c r="L1049" s="848"/>
      <c r="M1049" s="1235" t="str">
        <f t="shared" si="213"/>
        <v/>
      </c>
      <c r="N1049" s="848"/>
      <c r="O1049" s="848"/>
      <c r="P1049" s="848"/>
      <c r="Q1049" s="450"/>
      <c r="R1049" s="848">
        <f t="shared" si="214"/>
        <v>11</v>
      </c>
      <c r="S1049" s="45"/>
      <c r="T1049" s="45"/>
      <c r="U1049" s="1068">
        <v>1049</v>
      </c>
      <c r="V1049" s="45"/>
    </row>
    <row r="1050" spans="1:22" ht="15.75" customHeight="1">
      <c r="A1050" s="1251" t="str">
        <f t="shared" si="215"/>
        <v>Maize: kg produced</v>
      </c>
      <c r="B1050" s="1225">
        <v>6</v>
      </c>
      <c r="C1050" s="892">
        <f t="shared" si="216"/>
        <v>0.33827229521945767</v>
      </c>
      <c r="D1050" s="892">
        <f t="shared" si="217"/>
        <v>0</v>
      </c>
      <c r="E1050" s="892">
        <f t="shared" si="218"/>
        <v>0.39465101108936723</v>
      </c>
      <c r="F1050" s="892">
        <f t="shared" si="219"/>
        <v>0</v>
      </c>
      <c r="G1050" s="848"/>
      <c r="H1050" s="1252">
        <f t="shared" si="220"/>
        <v>0.44990215264187866</v>
      </c>
      <c r="I1050" s="1252">
        <f t="shared" si="221"/>
        <v>1.5391389432485323</v>
      </c>
      <c r="J1050" s="1252">
        <f t="shared" si="222"/>
        <v>0.47358121330724073</v>
      </c>
      <c r="K1050" s="1252">
        <f t="shared" si="223"/>
        <v>10.892367906066536</v>
      </c>
      <c r="L1050" s="848"/>
      <c r="M1050" s="1235">
        <f t="shared" si="213"/>
        <v>12</v>
      </c>
      <c r="N1050" s="848"/>
      <c r="O1050" s="848"/>
      <c r="P1050" s="848"/>
      <c r="Q1050" s="450"/>
      <c r="R1050" s="848">
        <f t="shared" si="214"/>
        <v>12</v>
      </c>
      <c r="S1050" s="45"/>
      <c r="T1050" s="45"/>
      <c r="U1050" s="1068">
        <v>1050</v>
      </c>
      <c r="V1050" s="45"/>
    </row>
    <row r="1051" spans="1:22" ht="15.75" customHeight="1">
      <c r="A1051" s="1251" t="str">
        <f t="shared" si="215"/>
        <v>Cowpeas: kg produced</v>
      </c>
      <c r="B1051" s="1225">
        <v>7</v>
      </c>
      <c r="C1051" s="892">
        <f t="shared" si="216"/>
        <v>6.3367812878576082E-2</v>
      </c>
      <c r="D1051" s="892">
        <f t="shared" si="217"/>
        <v>0</v>
      </c>
      <c r="E1051" s="892">
        <f t="shared" si="218"/>
        <v>0</v>
      </c>
      <c r="F1051" s="892">
        <f t="shared" si="219"/>
        <v>0</v>
      </c>
      <c r="G1051" s="848"/>
      <c r="H1051" s="1252">
        <f t="shared" si="220"/>
        <v>0</v>
      </c>
      <c r="I1051" s="1252">
        <f t="shared" si="221"/>
        <v>0</v>
      </c>
      <c r="J1051" s="1252">
        <f t="shared" si="222"/>
        <v>0</v>
      </c>
      <c r="K1051" s="1252">
        <f t="shared" si="223"/>
        <v>0</v>
      </c>
      <c r="L1051" s="848"/>
      <c r="M1051" s="1235" t="str">
        <f t="shared" si="213"/>
        <v/>
      </c>
      <c r="N1051" s="848"/>
      <c r="O1051" s="848"/>
      <c r="P1051" s="848"/>
      <c r="Q1051" s="450"/>
      <c r="R1051" s="848">
        <f t="shared" si="214"/>
        <v>16</v>
      </c>
      <c r="S1051" s="45"/>
      <c r="T1051" s="45"/>
      <c r="U1051" s="1068">
        <v>1051</v>
      </c>
      <c r="V1051" s="45"/>
    </row>
    <row r="1052" spans="1:22" ht="15.75" customHeight="1">
      <c r="A1052" s="1251" t="str">
        <f t="shared" si="215"/>
        <v>Beans: kg produced</v>
      </c>
      <c r="B1052" s="1225">
        <v>8</v>
      </c>
      <c r="C1052" s="892">
        <f t="shared" si="216"/>
        <v>9.4772155437517477E-2</v>
      </c>
      <c r="D1052" s="892">
        <f t="shared" si="217"/>
        <v>0</v>
      </c>
      <c r="E1052" s="892">
        <f t="shared" si="218"/>
        <v>4.9141117634268316E-2</v>
      </c>
      <c r="F1052" s="892">
        <f t="shared" si="219"/>
        <v>0</v>
      </c>
      <c r="G1052" s="848"/>
      <c r="H1052" s="1252">
        <f t="shared" si="220"/>
        <v>2.2113502935420744E-2</v>
      </c>
      <c r="I1052" s="1252">
        <f t="shared" si="221"/>
        <v>0</v>
      </c>
      <c r="J1052" s="1252">
        <f t="shared" si="222"/>
        <v>4.4227005870841489E-2</v>
      </c>
      <c r="K1052" s="1252">
        <f t="shared" si="223"/>
        <v>0</v>
      </c>
      <c r="L1052" s="848"/>
      <c r="M1052" s="1235">
        <f t="shared" si="213"/>
        <v>17</v>
      </c>
      <c r="N1052" s="848"/>
      <c r="O1052" s="848"/>
      <c r="P1052" s="848"/>
      <c r="Q1052" s="450"/>
      <c r="R1052" s="848">
        <f t="shared" si="214"/>
        <v>17</v>
      </c>
      <c r="S1052" s="45"/>
      <c r="T1052" s="45"/>
      <c r="U1052" s="1068">
        <v>1052</v>
      </c>
      <c r="V1052" s="45"/>
    </row>
    <row r="1053" spans="1:22" ht="15.75" customHeight="1">
      <c r="A1053" s="1251" t="str">
        <f t="shared" si="215"/>
        <v>Groundnuts (dry): no. local meas</v>
      </c>
      <c r="B1053" s="1225">
        <v>9</v>
      </c>
      <c r="C1053" s="892">
        <f t="shared" si="216"/>
        <v>8.0933743360357843E-2</v>
      </c>
      <c r="D1053" s="892">
        <f t="shared" si="217"/>
        <v>0</v>
      </c>
      <c r="E1053" s="892">
        <f t="shared" si="218"/>
        <v>8.3931289410741461E-2</v>
      </c>
      <c r="F1053" s="892">
        <f t="shared" si="219"/>
        <v>0</v>
      </c>
      <c r="G1053" s="1225"/>
      <c r="H1053" s="1252">
        <f t="shared" si="220"/>
        <v>7.5538160469667326E-2</v>
      </c>
      <c r="I1053" s="1252">
        <f t="shared" si="221"/>
        <v>3.7769080234833649E-2</v>
      </c>
      <c r="J1053" s="1252">
        <f t="shared" si="222"/>
        <v>7.5538160469667326E-2</v>
      </c>
      <c r="K1053" s="1252">
        <f t="shared" si="223"/>
        <v>0.11330724070450096</v>
      </c>
      <c r="L1053" s="848"/>
      <c r="M1053" s="1235">
        <f t="shared" si="213"/>
        <v>25</v>
      </c>
      <c r="N1053" s="848"/>
      <c r="O1053" s="848"/>
      <c r="P1053" s="848"/>
      <c r="Q1053" s="450"/>
      <c r="R1053" s="848">
        <f t="shared" si="214"/>
        <v>25</v>
      </c>
      <c r="S1053" s="45"/>
      <c r="T1053" s="45"/>
      <c r="U1053" s="1068">
        <v>1053</v>
      </c>
      <c r="V1053" s="45"/>
    </row>
    <row r="1054" spans="1:22" ht="15.75" customHeight="1">
      <c r="A1054" s="1251" t="str">
        <f t="shared" si="215"/>
        <v>Sweet Potatoes: local merasure</v>
      </c>
      <c r="B1054" s="1225">
        <v>10</v>
      </c>
      <c r="C1054" s="892">
        <f t="shared" si="216"/>
        <v>5.0992451775230638E-2</v>
      </c>
      <c r="D1054" s="892">
        <f t="shared" si="217"/>
        <v>0</v>
      </c>
      <c r="E1054" s="892">
        <f t="shared" si="218"/>
        <v>6.6101326375298974E-2</v>
      </c>
      <c r="F1054" s="892">
        <f t="shared" si="219"/>
        <v>0</v>
      </c>
      <c r="G1054" s="848"/>
      <c r="H1054" s="1252">
        <f t="shared" si="220"/>
        <v>8.0313111545988261E-2</v>
      </c>
      <c r="I1054" s="1252">
        <f t="shared" si="221"/>
        <v>1.4872798434442266E-2</v>
      </c>
      <c r="J1054" s="1252">
        <f t="shared" si="222"/>
        <v>5.8003913894324854E-2</v>
      </c>
      <c r="K1054" s="1252">
        <f t="shared" si="223"/>
        <v>2.5283757338551857E-2</v>
      </c>
      <c r="L1054" s="848"/>
      <c r="M1054" s="1235">
        <f t="shared" si="213"/>
        <v>27</v>
      </c>
      <c r="N1054" s="848"/>
      <c r="O1054" s="848"/>
      <c r="P1054" s="848"/>
      <c r="Q1054" s="450"/>
      <c r="R1054" s="848">
        <f t="shared" si="214"/>
        <v>27</v>
      </c>
      <c r="S1054" s="45"/>
      <c r="T1054" s="45"/>
      <c r="U1054" s="1068">
        <v>1054</v>
      </c>
      <c r="V1054" s="45"/>
    </row>
    <row r="1055" spans="1:22" ht="15.75" customHeight="1">
      <c r="A1055" s="1251" t="str">
        <f t="shared" si="215"/>
        <v>Other crop: Sunflower</v>
      </c>
      <c r="B1055" s="1225">
        <v>11</v>
      </c>
      <c r="C1055" s="892">
        <f t="shared" si="216"/>
        <v>0</v>
      </c>
      <c r="D1055" s="892">
        <f t="shared" si="217"/>
        <v>0</v>
      </c>
      <c r="E1055" s="892">
        <f t="shared" si="218"/>
        <v>0</v>
      </c>
      <c r="F1055" s="892">
        <f t="shared" si="219"/>
        <v>0</v>
      </c>
      <c r="G1055" s="848"/>
      <c r="H1055" s="1252">
        <f t="shared" si="220"/>
        <v>1.4220482713633398E-2</v>
      </c>
      <c r="I1055" s="1252">
        <f t="shared" si="221"/>
        <v>9.2433137638617088E-2</v>
      </c>
      <c r="J1055" s="1252">
        <f t="shared" si="222"/>
        <v>0</v>
      </c>
      <c r="K1055" s="1252">
        <f t="shared" si="223"/>
        <v>0</v>
      </c>
      <c r="L1055" s="848"/>
      <c r="M1055" s="1235">
        <f t="shared" si="213"/>
        <v>28</v>
      </c>
      <c r="N1055" s="848"/>
      <c r="O1055" s="848"/>
      <c r="P1055" s="848"/>
      <c r="Q1055" s="450"/>
      <c r="R1055" s="848">
        <f t="shared" si="214"/>
        <v>28</v>
      </c>
      <c r="S1055" s="45"/>
      <c r="T1055" s="45"/>
      <c r="U1055" s="1068">
        <v>1055</v>
      </c>
      <c r="V1055" s="45"/>
    </row>
    <row r="1056" spans="1:22" ht="15.75" customHeight="1">
      <c r="A1056" s="1251" t="str">
        <f t="shared" ref="A1056:A1061" si="224">IF(OR(A1055="",LOOKUP(B1056,$T$820:$T$898,A$820:A$898)=A1055),"",LOOKUP(B1056,$T$820:$T$898,A$820:A$898))</f>
        <v>Labour: Land clearing, construction, herding, slaughtering, planting</v>
      </c>
      <c r="B1056" s="1225">
        <v>12</v>
      </c>
      <c r="C1056" s="892">
        <f t="shared" si="216"/>
        <v>2.7061783617556609E-2</v>
      </c>
      <c r="D1056" s="892">
        <f t="shared" si="217"/>
        <v>5.4123567235113273E-3</v>
      </c>
      <c r="E1056" s="892">
        <f t="shared" si="218"/>
        <v>1.5786040443574692E-2</v>
      </c>
      <c r="F1056" s="892">
        <f t="shared" si="219"/>
        <v>3.1572080887149363E-3</v>
      </c>
      <c r="G1056" s="848"/>
      <c r="H1056" s="1252">
        <f t="shared" si="220"/>
        <v>0</v>
      </c>
      <c r="I1056" s="1252">
        <f t="shared" si="221"/>
        <v>0</v>
      </c>
      <c r="J1056" s="1252">
        <f t="shared" si="222"/>
        <v>0</v>
      </c>
      <c r="K1056" s="1252">
        <f t="shared" si="223"/>
        <v>0</v>
      </c>
      <c r="L1056" s="848"/>
      <c r="M1056" s="1235" t="str">
        <f t="shared" si="213"/>
        <v/>
      </c>
      <c r="N1056" s="848"/>
      <c r="O1056" s="848"/>
      <c r="P1056" s="848"/>
      <c r="Q1056" s="450"/>
      <c r="R1056" s="848" t="str">
        <f t="shared" si="214"/>
        <v/>
      </c>
      <c r="S1056" s="45"/>
      <c r="T1056" s="45"/>
      <c r="U1056" s="1068">
        <v>1056</v>
      </c>
      <c r="V1056" s="45"/>
    </row>
    <row r="1057" spans="1:22" ht="15.75" customHeight="1">
      <c r="A1057" s="1251" t="str">
        <f t="shared" si="224"/>
        <v>Labour: Weeding</v>
      </c>
      <c r="B1057" s="1225">
        <v>13</v>
      </c>
      <c r="C1057" s="892">
        <f t="shared" si="216"/>
        <v>8.1185350852669827E-2</v>
      </c>
      <c r="D1057" s="892">
        <f>IF($A1057="","",LOOKUP($B1057,$T$820:$T$898,M$820:M$898))</f>
        <v>1.6237070170533968E-2</v>
      </c>
      <c r="E1057" s="892">
        <f>IF($A1057="","",LOOKUP($B1057,$T$820:$T$898,D$820:D$898))</f>
        <v>6.3144161774298768E-2</v>
      </c>
      <c r="F1057" s="892">
        <f>IF($A1057="","",LOOKUP($B1057,$T$820:$T$898,N$820:N$898))</f>
        <v>1.2628832354859745E-2</v>
      </c>
      <c r="G1057" s="848"/>
      <c r="H1057" s="1252">
        <f>IF($A1057="","",LOOKUP($B1057,$T$820:$T$898,E$820:E$898))</f>
        <v>0</v>
      </c>
      <c r="I1057" s="1252">
        <f>IF($A1057="","",LOOKUP($B1057,$T$820:$T$898,O$820:O$898))</f>
        <v>0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8"/>
      <c r="M1057" s="1235"/>
      <c r="N1057" s="848"/>
      <c r="O1057" s="848"/>
      <c r="P1057" s="848"/>
      <c r="Q1057" s="450"/>
      <c r="R1057" s="848"/>
      <c r="S1057" s="45"/>
      <c r="T1057" s="45"/>
      <c r="U1057" s="1068">
        <v>1057</v>
      </c>
      <c r="V1057" s="45"/>
    </row>
    <row r="1058" spans="1:22" ht="15.75" customHeight="1">
      <c r="A1058" s="1251" t="str">
        <f t="shared" si="224"/>
        <v>Labour: Harvesting</v>
      </c>
      <c r="B1058" s="1225">
        <v>14</v>
      </c>
      <c r="C1058" s="892">
        <f t="shared" si="216"/>
        <v>1.3530891808778304E-2</v>
      </c>
      <c r="D1058" s="892">
        <f>IF($A1058="","",LOOKUP($B1058,$T$820:$T$898,M$820:M$898))</f>
        <v>2.7061783617556637E-3</v>
      </c>
      <c r="E1058" s="892">
        <f>IF($A1058="","",LOOKUP($B1058,$T$820:$T$898,D$820:D$898))</f>
        <v>2.8414872798434444E-2</v>
      </c>
      <c r="F1058" s="892">
        <f>IF($A1058="","",LOOKUP($B1058,$T$820:$T$898,N$820:N$898))</f>
        <v>5.6829745596868875E-3</v>
      </c>
      <c r="G1058" s="848"/>
      <c r="H1058" s="1252">
        <f>IF($A1058="","",LOOKUP($B1058,$T$820:$T$898,E$820:E$898))</f>
        <v>0</v>
      </c>
      <c r="I1058" s="1252">
        <f>IF($A1058="","",LOOKUP($B1058,$T$820:$T$898,O$820:O$898))</f>
        <v>0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8"/>
      <c r="M1058" s="1235"/>
      <c r="N1058" s="848"/>
      <c r="O1058" s="848"/>
      <c r="P1058" s="848"/>
      <c r="Q1058" s="450"/>
      <c r="R1058" s="848"/>
      <c r="S1058" s="45"/>
      <c r="T1058" s="45"/>
      <c r="U1058" s="1068">
        <v>1058</v>
      </c>
      <c r="V1058" s="45"/>
    </row>
    <row r="1059" spans="1:22" ht="15.75" customHeight="1">
      <c r="A1059" s="1251" t="str">
        <f t="shared" si="224"/>
        <v/>
      </c>
      <c r="B1059" s="1225">
        <v>15</v>
      </c>
      <c r="C1059" s="892" t="str">
        <f t="shared" si="216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0"/>
      <c r="R1059" s="848"/>
      <c r="S1059" s="45"/>
      <c r="T1059" s="45"/>
      <c r="U1059" s="1068">
        <v>1059</v>
      </c>
      <c r="V1059" s="45"/>
    </row>
    <row r="1060" spans="1:22" ht="15.75" customHeight="1">
      <c r="A1060" s="1251" t="str">
        <f t="shared" si="224"/>
        <v/>
      </c>
      <c r="B1060" s="1225">
        <v>16</v>
      </c>
      <c r="C1060" s="892" t="str">
        <f t="shared" si="216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0"/>
      <c r="R1060" s="848"/>
      <c r="S1060" s="45"/>
      <c r="T1060" s="45"/>
      <c r="U1060" s="1068">
        <v>1060</v>
      </c>
      <c r="V1060" s="45"/>
    </row>
    <row r="1061" spans="1:22" ht="15.75" customHeight="1">
      <c r="A1061" s="1251" t="str">
        <f t="shared" si="224"/>
        <v/>
      </c>
      <c r="B1061" s="1225">
        <v>16</v>
      </c>
      <c r="C1061" s="892" t="str">
        <f t="shared" si="216"/>
        <v/>
      </c>
      <c r="D1061" s="892" t="str">
        <f>IF($A1061="","",LOOKUP($B1061,$T$820:$T$898,M$820:M$898))</f>
        <v/>
      </c>
      <c r="E1061" s="892" t="str">
        <f>IF($A1061="","",LOOKUP($B1061,$T$820:$T$898,D$820:D$898))</f>
        <v/>
      </c>
      <c r="F1061" s="892" t="str">
        <f>IF($A1061="","",LOOKUP($B1061,$T$820:$T$898,N$820:N$898))</f>
        <v/>
      </c>
      <c r="G1061" s="848"/>
      <c r="H1061" s="1252" t="str">
        <f>IF($A1061="","",LOOKUP($B1061,$T$820:$T$898,E$820:E$898))</f>
        <v/>
      </c>
      <c r="I1061" s="1252" t="str">
        <f>IF($A1061="","",LOOKUP($B1061,$T$820:$T$898,O$820:O$898))</f>
        <v/>
      </c>
      <c r="J1061" s="1252" t="str">
        <f>IF($A1061="","",LOOKUP($B1061,$T$820:$T$898,F$820:F$898))</f>
        <v/>
      </c>
      <c r="K1061" s="1252" t="str">
        <f>IF($A1061="","",LOOKUP($B1061,$T$820:$T$898,P$820:P$898))</f>
        <v/>
      </c>
      <c r="L1061" s="848"/>
      <c r="M1061" s="1235"/>
      <c r="N1061" s="848"/>
      <c r="O1061" s="848"/>
      <c r="P1061" s="848"/>
      <c r="Q1061" s="450"/>
      <c r="R1061" s="848"/>
      <c r="S1061" s="45"/>
      <c r="T1061" s="45"/>
      <c r="U1061" s="1068">
        <v>1061</v>
      </c>
      <c r="V1061" s="45"/>
    </row>
    <row r="1062" spans="1:22" ht="15.75" customHeight="1">
      <c r="A1062" s="1251" t="s">
        <v>518</v>
      </c>
      <c r="B1062" s="1225"/>
      <c r="C1062" s="892">
        <f>SUM(C889:C895)</f>
        <v>0</v>
      </c>
      <c r="D1062" s="892">
        <f>SUM(M889:M895)</f>
        <v>0</v>
      </c>
      <c r="E1062" s="892">
        <f>SUM(D889:D895)</f>
        <v>0</v>
      </c>
      <c r="F1062" s="892">
        <f>SUM(N889:N895)</f>
        <v>0</v>
      </c>
      <c r="G1062" s="848"/>
      <c r="H1062" s="892">
        <f>SUM(E889:E895)</f>
        <v>0</v>
      </c>
      <c r="I1062" s="892">
        <f>SUM(O889:O895)</f>
        <v>0</v>
      </c>
      <c r="J1062" s="892">
        <f>SUM(F889:F895)</f>
        <v>0</v>
      </c>
      <c r="K1062" s="892">
        <f>SUM(P889:P895)</f>
        <v>0</v>
      </c>
      <c r="L1062" s="848"/>
      <c r="M1062" s="1235">
        <f>IF(LOOKUP(R1062,R$1069:R$1092,R$1069:R$1092)=R1062,R1062,"")</f>
        <v>0</v>
      </c>
      <c r="N1062" s="848"/>
      <c r="O1062" s="848"/>
      <c r="P1062" s="848"/>
      <c r="Q1062" s="450"/>
      <c r="R1062" s="848"/>
      <c r="S1062" s="848"/>
      <c r="T1062" s="45"/>
      <c r="U1062" s="1068">
        <v>1062</v>
      </c>
      <c r="V1062" s="45"/>
    </row>
    <row r="1063" spans="1:22" ht="15.75" customHeight="1">
      <c r="A1063" s="1251" t="s">
        <v>711</v>
      </c>
      <c r="B1063" s="1225"/>
      <c r="C1063" s="892">
        <f>SUM(C887)</f>
        <v>7.6041375454291302E-3</v>
      </c>
      <c r="D1063" s="892">
        <f>SUM(M887)</f>
        <v>-7.6041375454291302E-3</v>
      </c>
      <c r="E1063" s="892">
        <f>SUM(D887)</f>
        <v>0</v>
      </c>
      <c r="F1063" s="892">
        <f>SUM(N887)</f>
        <v>0</v>
      </c>
      <c r="G1063" s="848"/>
      <c r="H1063" s="892">
        <f>SUM(E887)</f>
        <v>0</v>
      </c>
      <c r="I1063" s="892">
        <f>SUM(O887)</f>
        <v>0</v>
      </c>
      <c r="J1063" s="892">
        <f>SUM(F887)</f>
        <v>0</v>
      </c>
      <c r="K1063" s="892">
        <f>SUM(P887)</f>
        <v>0</v>
      </c>
      <c r="L1063" s="848"/>
      <c r="M1063" s="1235">
        <f>IF(LOOKUP(R1063,R$1069:R$1092,R$1069:R$1092)=R1063,R1063,"")</f>
        <v>0</v>
      </c>
      <c r="N1063" s="848"/>
      <c r="O1063" s="848"/>
      <c r="P1063" s="848"/>
      <c r="Q1063" s="450"/>
      <c r="R1063" s="848"/>
      <c r="S1063" s="848"/>
      <c r="T1063" s="45"/>
      <c r="U1063" s="1068">
        <v>1063</v>
      </c>
      <c r="V1063" s="45"/>
    </row>
    <row r="1064" spans="1:22" ht="15.75" customHeight="1">
      <c r="A1064" s="1251" t="s">
        <v>712</v>
      </c>
      <c r="B1064" s="1225"/>
      <c r="C1064" s="892">
        <f>SUM(C880,C883,C885:C886)</f>
        <v>8.8845401174168295E-3</v>
      </c>
      <c r="D1064" s="892">
        <f>SUM(M880,M883,M885:M886)</f>
        <v>-8.8845401174168295E-3</v>
      </c>
      <c r="E1064" s="892">
        <f>SUM(D880,D883,D885:D886)</f>
        <v>3.1972167862578824E-2</v>
      </c>
      <c r="F1064" s="892">
        <f>SUM(N880,N883,N885:N886)</f>
        <v>-3.1972167862578824E-2</v>
      </c>
      <c r="G1064" s="848"/>
      <c r="H1064" s="892">
        <f>SUM(E880,E883,E885:E886)</f>
        <v>2.9119373776908021E-2</v>
      </c>
      <c r="I1064" s="892">
        <f>SUM(O880,O883,O885:O886)</f>
        <v>-2.9119373776908021E-2</v>
      </c>
      <c r="J1064" s="892">
        <f>SUM(F880,F883,F885:F886)</f>
        <v>3.7432485322896281E-2</v>
      </c>
      <c r="K1064" s="892">
        <f>SUM(P880,P883,P885:P886)</f>
        <v>-3.7432485322896281E-2</v>
      </c>
      <c r="L1064" s="848"/>
      <c r="M1064" s="848"/>
      <c r="N1064" s="848"/>
      <c r="O1064" s="848"/>
      <c r="P1064" s="848"/>
      <c r="Q1064" s="450"/>
      <c r="R1064" s="848"/>
      <c r="S1064" s="848"/>
      <c r="T1064" s="45"/>
      <c r="U1064" s="1068">
        <v>1064</v>
      </c>
      <c r="V1064" s="45"/>
    </row>
    <row r="1065" spans="1:22" ht="15.75" customHeight="1">
      <c r="A1065" s="1251" t="s">
        <v>713</v>
      </c>
      <c r="B1065" s="1225"/>
      <c r="C1065" s="892">
        <f>SUM(C861:C879,C881:C882,C884)</f>
        <v>9.9977634889572259E-2</v>
      </c>
      <c r="D1065" s="892">
        <f>SUM(M861:M879,M881:M882,M884)</f>
        <v>-9.9977634889572259E-2</v>
      </c>
      <c r="E1065" s="892">
        <f>SUM(D861:D879,D881:D882,D884)</f>
        <v>6.7179821700369652E-2</v>
      </c>
      <c r="F1065" s="892">
        <f>SUM(N861:N879,N881:N882,N884)</f>
        <v>-6.7179821700369652E-2</v>
      </c>
      <c r="G1065" s="848"/>
      <c r="H1065" s="892">
        <f>SUM(E861:E879,E881:E882,E884)</f>
        <v>0.14894455316373123</v>
      </c>
      <c r="I1065" s="892">
        <f>SUM(O861:O879,O881:O882,O884)</f>
        <v>-0.14894455316373123</v>
      </c>
      <c r="J1065" s="892">
        <f>SUM(F861:F879,F881:F882,F884)</f>
        <v>0.21108153946510111</v>
      </c>
      <c r="K1065" s="892">
        <f>SUM(P861:P879,P881:P882,P884)</f>
        <v>-0.21108153946510111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8">
        <v>1065</v>
      </c>
      <c r="V1065" s="45"/>
    </row>
    <row r="1066" spans="1:22" ht="15.75" customHeight="1">
      <c r="A1066" s="1253" t="s">
        <v>519</v>
      </c>
      <c r="B1066" s="1225"/>
      <c r="C1066" s="892">
        <f>SUM(C859:C860)</f>
        <v>8.0514397539837856E-2</v>
      </c>
      <c r="D1066" s="1254">
        <f>SUM(M859:M860)</f>
        <v>0</v>
      </c>
      <c r="E1066" s="892">
        <f>SUM(D859:D860)</f>
        <v>0.12524461839530335</v>
      </c>
      <c r="F1066" s="1254">
        <f>SUM(N859:N860)</f>
        <v>0</v>
      </c>
      <c r="G1066" s="848"/>
      <c r="H1066" s="892">
        <f>SUM(E859:E860)</f>
        <v>0</v>
      </c>
      <c r="I1066" s="1254">
        <f>SUM(O859:O860)</f>
        <v>0</v>
      </c>
      <c r="J1066" s="892">
        <f>SUM(F859:F860)</f>
        <v>0</v>
      </c>
      <c r="K1066" s="1254">
        <f>SUM(P859:P860)</f>
        <v>0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8">
        <v>1066</v>
      </c>
      <c r="V1066" s="45"/>
    </row>
    <row r="1067" spans="1:22" ht="15.75" customHeight="1">
      <c r="A1067" s="1255" t="s">
        <v>74</v>
      </c>
      <c r="B1067" s="1225"/>
      <c r="C1067" s="892">
        <f>SUM(C1045:C1066)</f>
        <v>1.0054305283757339</v>
      </c>
      <c r="D1067" s="892">
        <f>SUM(D1045:D1066)</f>
        <v>-9.2110707296617259E-2</v>
      </c>
      <c r="E1067" s="892">
        <f>SUM(E1045:E1066)</f>
        <v>1.0601264767703125</v>
      </c>
      <c r="F1067" s="892">
        <f>SUM(F1045:F1066)</f>
        <v>-7.768297455968691E-2</v>
      </c>
      <c r="G1067" s="1256"/>
      <c r="H1067" s="1252">
        <f>SUM(H1045:H1066)</f>
        <v>1.2336347031963468</v>
      </c>
      <c r="I1067" s="1252">
        <f>SUM(I1045:I1066)</f>
        <v>1.451877364644488</v>
      </c>
      <c r="J1067" s="1252">
        <f>SUM(J1045:J1066)</f>
        <v>1.361423352902805</v>
      </c>
      <c r="K1067" s="1252">
        <f>SUM(K1045:K1066)</f>
        <v>10.584140900195695</v>
      </c>
      <c r="L1067" s="848"/>
      <c r="M1067" s="848"/>
      <c r="N1067" s="848"/>
      <c r="O1067" s="848"/>
      <c r="P1067" s="848"/>
      <c r="Q1067" s="450"/>
      <c r="R1067" s="848"/>
      <c r="S1067" s="45"/>
      <c r="T1067" s="45"/>
      <c r="U1067" s="1068">
        <v>1067</v>
      </c>
      <c r="V1067" s="45"/>
    </row>
    <row r="1068" spans="1:22" ht="15.75" customHeight="1">
      <c r="A1068" s="478"/>
      <c r="B1068" s="1225"/>
      <c r="C1068" s="1257"/>
      <c r="D1068" s="1257"/>
      <c r="E1068" s="1257"/>
      <c r="F1068" s="1257"/>
      <c r="G1068" s="848"/>
      <c r="H1068" s="1258"/>
      <c r="I1068" s="1258"/>
      <c r="J1068" s="1258"/>
      <c r="K1068" s="1258"/>
      <c r="L1068" s="848"/>
      <c r="M1068" s="848"/>
      <c r="N1068" s="848"/>
      <c r="O1068" s="848"/>
      <c r="P1068" s="848"/>
      <c r="Q1068" s="450"/>
      <c r="R1068" s="848" t="s">
        <v>516</v>
      </c>
      <c r="S1068" s="45"/>
      <c r="T1068" s="45"/>
      <c r="U1068" s="1068">
        <v>1068</v>
      </c>
      <c r="V1068" s="45"/>
    </row>
    <row r="1069" spans="1:22" ht="15.75" customHeight="1">
      <c r="A1069" s="1232" t="s">
        <v>16</v>
      </c>
      <c r="B1069" s="1225"/>
      <c r="C1069" s="1233" t="str">
        <f>C1037</f>
        <v>VP</v>
      </c>
      <c r="D1069" s="1233" t="str">
        <f>C1037</f>
        <v>VP</v>
      </c>
      <c r="E1069" s="1233" t="str">
        <f>E1037</f>
        <v>P</v>
      </c>
      <c r="F1069" s="1233" t="str">
        <f>E1037</f>
        <v>P</v>
      </c>
      <c r="G1069" s="848"/>
      <c r="H1069" s="1234" t="str">
        <f>H1037</f>
        <v>M</v>
      </c>
      <c r="I1069" s="1234" t="str">
        <f>H1037</f>
        <v>M</v>
      </c>
      <c r="J1069" s="1234" t="str">
        <f>J1037</f>
        <v>BO</v>
      </c>
      <c r="K1069" s="1234" t="str">
        <f>J1037</f>
        <v>BO</v>
      </c>
      <c r="L1069" s="848"/>
      <c r="M1069" s="1234" t="s">
        <v>516</v>
      </c>
      <c r="N1069" s="848"/>
      <c r="O1069" s="848"/>
      <c r="P1069" s="848"/>
      <c r="Q1069" s="450"/>
      <c r="R1069" s="848">
        <v>0</v>
      </c>
      <c r="S1069" s="45"/>
      <c r="T1069" s="45"/>
      <c r="U1069" s="1068">
        <v>1069</v>
      </c>
      <c r="V1069" s="45"/>
    </row>
    <row r="1070" spans="1:22" ht="15.75" customHeight="1">
      <c r="A1070" s="1251" t="str">
        <f t="shared" ref="A1070:A1092" si="225">IF(OR(A1069="",LOOKUP(B1070,$T$904:$T$984,A$904:A$984)=A1069),"",LOOKUP(B1070,$T$904:$T$984,A$904:A$984))</f>
        <v>Cows' milk sales - season 1</v>
      </c>
      <c r="B1070" s="1225">
        <v>1</v>
      </c>
      <c r="C1070" s="1128">
        <f>LOOKUP($B1070,$T$904:$T$984,C$904:C$984)</f>
        <v>0</v>
      </c>
      <c r="D1070" s="1128">
        <f>LOOKUP($B1070,$T$904:$T$984,M$904:M$984)</f>
        <v>0</v>
      </c>
      <c r="E1070" s="1128">
        <f>LOOKUP($B1070,$T$904:$T$984,D$904:D$984)</f>
        <v>0</v>
      </c>
      <c r="F1070" s="1128">
        <f>LOOKUP($B1070,$T$904:$T$984,N$904:N$984)</f>
        <v>0</v>
      </c>
      <c r="G1070" s="848"/>
      <c r="H1070" s="1235">
        <f>LOOKUP($B1070,$T$904:$T$984,E$904:E$984)</f>
        <v>2600</v>
      </c>
      <c r="I1070" s="1235">
        <f>LOOKUP($B1070,$T$904:$T$984,O$904:O$984)</f>
        <v>1300</v>
      </c>
      <c r="J1070" s="1235">
        <f>LOOKUP($B1070,$T$904:$T$984,F$904:F$984)</f>
        <v>21000</v>
      </c>
      <c r="K1070" s="1235">
        <f>LOOKUP($B1070,$T$904:$T$984,P$904:P$984)</f>
        <v>4250</v>
      </c>
      <c r="L1070" s="848"/>
      <c r="M1070" s="1012">
        <f t="shared" ref="M1070:M1092" si="226">IF(LOOKUP(R1070,R$1045:R$1063,R$1045:R$1063)=R1070,R1070,"")</f>
        <v>3</v>
      </c>
      <c r="N1070" s="848"/>
      <c r="O1070" s="848"/>
      <c r="P1070" s="848"/>
      <c r="Q1070" s="450"/>
      <c r="R1070" s="848">
        <f t="shared" ref="R1070:R1094" si="227">IF($A1070="","",IF(LOOKUP($B1070,$T$904:$T$984,R$904:R$984)=0,"",LOOKUP($B1070,$T$904:$T$984,R$904:R$984)))</f>
        <v>3</v>
      </c>
      <c r="S1070" s="45"/>
      <c r="T1070" s="45"/>
      <c r="U1070" s="1068">
        <v>1070</v>
      </c>
      <c r="V1070" s="45"/>
    </row>
    <row r="1071" spans="1:22" ht="15.75" customHeight="1">
      <c r="A1071" s="1251" t="str">
        <f t="shared" si="225"/>
        <v>Cattle sales - local: no. sold</v>
      </c>
      <c r="B1071" s="1225">
        <v>2</v>
      </c>
      <c r="C1071" s="1128">
        <f t="shared" ref="C1071:C1092" si="228">IF($A1071="","",LOOKUP($B1071,$T$904:$T$984,C$904:C$984))</f>
        <v>0</v>
      </c>
      <c r="D1071" s="1128">
        <f t="shared" ref="D1071:D1092" si="229">IF($A1071="","",LOOKUP($B1071,$T$904:$T$984,M$904:M$984))</f>
        <v>0</v>
      </c>
      <c r="E1071" s="1128">
        <f t="shared" ref="E1071:E1092" si="230">IF($A1071="","",LOOKUP($B1071,$T$904:$T$984,D$904:D$984))</f>
        <v>0</v>
      </c>
      <c r="F1071" s="1128">
        <f t="shared" ref="F1071:F1092" si="231">IF($A1071="","",LOOKUP($B1071,$T$904:$T$984,N$904:N$984))</f>
        <v>0</v>
      </c>
      <c r="G1071" s="848"/>
      <c r="H1071" s="1235">
        <f t="shared" ref="H1071:H1092" si="232">IF($A1071="","",LOOKUP($B1071,$T$904:$T$984,E$904:E$984))</f>
        <v>1300</v>
      </c>
      <c r="I1071" s="1235">
        <f t="shared" ref="I1071:I1092" si="233">IF($A1071="","",LOOKUP($B1071,$T$904:$T$984,O$904:O$984))</f>
        <v>650</v>
      </c>
      <c r="J1071" s="1235">
        <f t="shared" ref="J1071:J1092" si="234">IF($A1071="","",LOOKUP($B1071,$T$904:$T$984,F$904:F$984))</f>
        <v>12000</v>
      </c>
      <c r="K1071" s="1235">
        <f t="shared" ref="K1071:K1092" si="235">IF($A1071="","",LOOKUP($B1071,$T$904:$T$984,P$904:P$984))</f>
        <v>6000</v>
      </c>
      <c r="L1071" s="848"/>
      <c r="M1071" s="1012" t="str">
        <f t="shared" si="226"/>
        <v/>
      </c>
      <c r="N1071" s="848"/>
      <c r="O1071" s="848"/>
      <c r="P1071" s="848"/>
      <c r="Q1071" s="450"/>
      <c r="R1071" s="848" t="str">
        <f t="shared" si="227"/>
        <v/>
      </c>
      <c r="S1071" s="45"/>
      <c r="T1071" s="45"/>
      <c r="U1071" s="1068">
        <v>1071</v>
      </c>
      <c r="V1071" s="45"/>
    </row>
    <row r="1072" spans="1:22" ht="15.75" customHeight="1">
      <c r="A1072" s="1251" t="str">
        <f t="shared" si="225"/>
        <v>Goat sales - local: no. sold</v>
      </c>
      <c r="B1072" s="1225">
        <v>3</v>
      </c>
      <c r="C1072" s="1128">
        <f t="shared" si="228"/>
        <v>45</v>
      </c>
      <c r="D1072" s="1128">
        <f t="shared" si="229"/>
        <v>0</v>
      </c>
      <c r="E1072" s="1128">
        <f t="shared" si="230"/>
        <v>240</v>
      </c>
      <c r="F1072" s="1128">
        <f t="shared" si="231"/>
        <v>-120</v>
      </c>
      <c r="G1072" s="848"/>
      <c r="H1072" s="1235">
        <f t="shared" si="232"/>
        <v>600</v>
      </c>
      <c r="I1072" s="1235">
        <f t="shared" si="233"/>
        <v>-120</v>
      </c>
      <c r="J1072" s="1235">
        <f t="shared" si="234"/>
        <v>240</v>
      </c>
      <c r="K1072" s="1235">
        <f t="shared" si="235"/>
        <v>60</v>
      </c>
      <c r="L1072" s="848"/>
      <c r="M1072" s="1012" t="str">
        <f t="shared" si="226"/>
        <v/>
      </c>
      <c r="N1072" s="848"/>
      <c r="O1072" s="848"/>
      <c r="P1072" s="848"/>
      <c r="Q1072" s="450"/>
      <c r="R1072" s="848" t="str">
        <f t="shared" si="227"/>
        <v/>
      </c>
      <c r="S1072" s="45"/>
      <c r="T1072" s="45"/>
      <c r="U1072" s="1068">
        <v>1072</v>
      </c>
      <c r="V1072" s="45"/>
    </row>
    <row r="1073" spans="1:22" ht="15.75" customHeight="1">
      <c r="A1073" s="1251" t="str">
        <f t="shared" si="225"/>
        <v>Sheep sales - local: no. sold</v>
      </c>
      <c r="B1073" s="1225">
        <v>4</v>
      </c>
      <c r="C1073" s="1128">
        <f t="shared" si="228"/>
        <v>0</v>
      </c>
      <c r="D1073" s="1128">
        <f t="shared" si="229"/>
        <v>0</v>
      </c>
      <c r="E1073" s="1128">
        <f t="shared" si="230"/>
        <v>0</v>
      </c>
      <c r="F1073" s="1128">
        <f t="shared" si="231"/>
        <v>0</v>
      </c>
      <c r="G1073" s="848"/>
      <c r="H1073" s="1235">
        <f t="shared" si="232"/>
        <v>120</v>
      </c>
      <c r="I1073" s="1235">
        <f t="shared" si="233"/>
        <v>0</v>
      </c>
      <c r="J1073" s="1235">
        <f t="shared" si="234"/>
        <v>60</v>
      </c>
      <c r="K1073" s="1235">
        <f t="shared" si="235"/>
        <v>0</v>
      </c>
      <c r="L1073" s="848"/>
      <c r="M1073" s="1012" t="str">
        <f t="shared" si="226"/>
        <v/>
      </c>
      <c r="N1073" s="848"/>
      <c r="O1073" s="848"/>
      <c r="P1073" s="848"/>
      <c r="Q1073" s="450"/>
      <c r="R1073" s="848" t="str">
        <f t="shared" si="227"/>
        <v/>
      </c>
      <c r="S1073" s="45"/>
      <c r="T1073" s="45"/>
      <c r="U1073" s="1068">
        <v>1073</v>
      </c>
      <c r="V1073" s="45"/>
    </row>
    <row r="1074" spans="1:22" ht="15.75" customHeight="1">
      <c r="A1074" s="1251" t="str">
        <f t="shared" si="225"/>
        <v>Chicken sales: no. sold</v>
      </c>
      <c r="B1074" s="1225">
        <v>5</v>
      </c>
      <c r="C1074" s="1128">
        <f t="shared" si="228"/>
        <v>125</v>
      </c>
      <c r="D1074" s="1128">
        <f t="shared" si="229"/>
        <v>0</v>
      </c>
      <c r="E1074" s="1128">
        <f t="shared" si="230"/>
        <v>200</v>
      </c>
      <c r="F1074" s="1128">
        <f t="shared" si="231"/>
        <v>0</v>
      </c>
      <c r="G1074" s="848"/>
      <c r="H1074" s="1235">
        <f t="shared" si="232"/>
        <v>250</v>
      </c>
      <c r="I1074" s="1235">
        <f t="shared" si="233"/>
        <v>0</v>
      </c>
      <c r="J1074" s="1235">
        <f t="shared" si="234"/>
        <v>250</v>
      </c>
      <c r="K1074" s="1235">
        <f t="shared" si="235"/>
        <v>0</v>
      </c>
      <c r="L1074" s="848"/>
      <c r="M1074" s="1012" t="str">
        <f t="shared" si="226"/>
        <v/>
      </c>
      <c r="N1074" s="848"/>
      <c r="O1074" s="848"/>
      <c r="P1074" s="848"/>
      <c r="Q1074" s="450"/>
      <c r="R1074" s="848" t="str">
        <f t="shared" si="227"/>
        <v/>
      </c>
      <c r="S1074" s="45"/>
      <c r="T1074" s="45"/>
      <c r="U1074" s="1068">
        <v>1074</v>
      </c>
      <c r="V1074" s="45"/>
    </row>
    <row r="1075" spans="1:22" ht="15.75" customHeight="1">
      <c r="A1075" s="1251" t="str">
        <f t="shared" si="225"/>
        <v>Maize: kg produced</v>
      </c>
      <c r="B1075" s="1225">
        <v>6</v>
      </c>
      <c r="C1075" s="1128">
        <f t="shared" si="228"/>
        <v>0</v>
      </c>
      <c r="D1075" s="1128">
        <f t="shared" si="229"/>
        <v>0</v>
      </c>
      <c r="E1075" s="1128">
        <f t="shared" si="230"/>
        <v>0</v>
      </c>
      <c r="F1075" s="1128">
        <f t="shared" si="231"/>
        <v>0</v>
      </c>
      <c r="G1075" s="848"/>
      <c r="H1075" s="1235">
        <f t="shared" si="232"/>
        <v>4225</v>
      </c>
      <c r="I1075" s="1235">
        <f t="shared" si="233"/>
        <v>-4225</v>
      </c>
      <c r="J1075" s="1235">
        <f t="shared" si="234"/>
        <v>29900</v>
      </c>
      <c r="K1075" s="1235">
        <f t="shared" si="235"/>
        <v>-29900</v>
      </c>
      <c r="L1075" s="848"/>
      <c r="M1075" s="1012">
        <f t="shared" si="226"/>
        <v>12</v>
      </c>
      <c r="N1075" s="848"/>
      <c r="O1075" s="848"/>
      <c r="P1075" s="848"/>
      <c r="Q1075" s="450"/>
      <c r="R1075" s="848">
        <f t="shared" si="227"/>
        <v>12</v>
      </c>
      <c r="S1075" s="45"/>
      <c r="T1075" s="45"/>
      <c r="U1075" s="1068">
        <v>1075</v>
      </c>
      <c r="V1075" s="45"/>
    </row>
    <row r="1076" spans="1:22" ht="15.75" customHeight="1">
      <c r="A1076" s="1251" t="str">
        <f t="shared" si="225"/>
        <v>Beans: kg produced</v>
      </c>
      <c r="B1076" s="1225">
        <v>7</v>
      </c>
      <c r="C1076" s="1128">
        <f t="shared" si="228"/>
        <v>0</v>
      </c>
      <c r="D1076" s="1128">
        <f t="shared" si="229"/>
        <v>0</v>
      </c>
      <c r="E1076" s="1128">
        <f t="shared" si="230"/>
        <v>0</v>
      </c>
      <c r="F1076" s="1128">
        <f t="shared" si="231"/>
        <v>0</v>
      </c>
      <c r="G1076" s="848"/>
      <c r="H1076" s="1235">
        <f t="shared" si="232"/>
        <v>300</v>
      </c>
      <c r="I1076" s="1235">
        <f t="shared" si="233"/>
        <v>0</v>
      </c>
      <c r="J1076" s="1235">
        <f t="shared" si="234"/>
        <v>1500</v>
      </c>
      <c r="K1076" s="1235">
        <f t="shared" si="235"/>
        <v>0</v>
      </c>
      <c r="L1076" s="848"/>
      <c r="M1076" s="1012">
        <f t="shared" si="226"/>
        <v>17</v>
      </c>
      <c r="N1076" s="848"/>
      <c r="O1076" s="848"/>
      <c r="P1076" s="848"/>
      <c r="Q1076" s="450"/>
      <c r="R1076" s="848">
        <f t="shared" si="227"/>
        <v>17</v>
      </c>
      <c r="S1076" s="45"/>
      <c r="T1076" s="45"/>
      <c r="U1076" s="1068">
        <v>1076</v>
      </c>
      <c r="V1076" s="45"/>
    </row>
    <row r="1077" spans="1:22" ht="15.75" customHeight="1">
      <c r="A1077" s="1251" t="str">
        <f t="shared" si="225"/>
        <v>Groundnuts (dry): no. local meas</v>
      </c>
      <c r="B1077" s="1225">
        <v>8</v>
      </c>
      <c r="C1077" s="1128">
        <f t="shared" si="228"/>
        <v>0</v>
      </c>
      <c r="D1077" s="1128">
        <f t="shared" si="229"/>
        <v>0</v>
      </c>
      <c r="E1077" s="1128">
        <f t="shared" si="230"/>
        <v>0</v>
      </c>
      <c r="F1077" s="1128">
        <f t="shared" si="231"/>
        <v>0</v>
      </c>
      <c r="G1077" s="848"/>
      <c r="H1077" s="1235">
        <f t="shared" si="232"/>
        <v>200</v>
      </c>
      <c r="I1077" s="1235">
        <f t="shared" si="233"/>
        <v>-200</v>
      </c>
      <c r="J1077" s="1235">
        <f t="shared" si="234"/>
        <v>600</v>
      </c>
      <c r="K1077" s="1235">
        <f t="shared" si="235"/>
        <v>-600</v>
      </c>
      <c r="L1077" s="848"/>
      <c r="M1077" s="1012">
        <f t="shared" si="226"/>
        <v>25</v>
      </c>
      <c r="N1077" s="848"/>
      <c r="O1077" s="848"/>
      <c r="P1077" s="848"/>
      <c r="Q1077" s="450"/>
      <c r="R1077" s="848">
        <f t="shared" si="227"/>
        <v>25</v>
      </c>
      <c r="S1077" s="45"/>
      <c r="T1077" s="45"/>
      <c r="U1077" s="1068">
        <v>1077</v>
      </c>
      <c r="V1077" s="45"/>
    </row>
    <row r="1078" spans="1:22" ht="15.75" customHeight="1">
      <c r="A1078" s="1251" t="str">
        <f t="shared" si="225"/>
        <v>Sweet Potatoes: local merasure</v>
      </c>
      <c r="B1078" s="1225">
        <v>9</v>
      </c>
      <c r="C1078" s="1128">
        <f t="shared" si="228"/>
        <v>0</v>
      </c>
      <c r="D1078" s="1128">
        <f t="shared" si="229"/>
        <v>0</v>
      </c>
      <c r="E1078" s="1128">
        <f t="shared" si="230"/>
        <v>0</v>
      </c>
      <c r="F1078" s="1128">
        <f t="shared" si="231"/>
        <v>0</v>
      </c>
      <c r="G1078" s="848"/>
      <c r="H1078" s="1235">
        <f t="shared" si="232"/>
        <v>100</v>
      </c>
      <c r="I1078" s="1235">
        <f t="shared" si="233"/>
        <v>-100</v>
      </c>
      <c r="J1078" s="1235">
        <f t="shared" si="234"/>
        <v>170</v>
      </c>
      <c r="K1078" s="1235">
        <f t="shared" si="235"/>
        <v>-170</v>
      </c>
      <c r="L1078" s="848"/>
      <c r="M1078" s="1012">
        <f t="shared" si="226"/>
        <v>27</v>
      </c>
      <c r="N1078" s="848"/>
      <c r="O1078" s="848"/>
      <c r="P1078" s="848"/>
      <c r="Q1078" s="450"/>
      <c r="R1078" s="848">
        <f t="shared" si="227"/>
        <v>27</v>
      </c>
      <c r="S1078" s="45"/>
      <c r="T1078" s="45"/>
      <c r="U1078" s="1068">
        <v>1078</v>
      </c>
      <c r="V1078" s="45"/>
    </row>
    <row r="1079" spans="1:22" ht="15.75" customHeight="1">
      <c r="A1079" s="1251" t="str">
        <f t="shared" si="225"/>
        <v>Other crop: Sunflower</v>
      </c>
      <c r="B1079" s="1225">
        <v>10</v>
      </c>
      <c r="C1079" s="1128">
        <f t="shared" si="228"/>
        <v>0</v>
      </c>
      <c r="D1079" s="1128">
        <f t="shared" si="229"/>
        <v>0</v>
      </c>
      <c r="E1079" s="1128">
        <f t="shared" si="230"/>
        <v>0</v>
      </c>
      <c r="F1079" s="1128">
        <f t="shared" si="231"/>
        <v>0</v>
      </c>
      <c r="G1079" s="848"/>
      <c r="H1079" s="1235">
        <f t="shared" si="232"/>
        <v>650</v>
      </c>
      <c r="I1079" s="1235">
        <f t="shared" si="233"/>
        <v>-650</v>
      </c>
      <c r="J1079" s="1235">
        <f t="shared" si="234"/>
        <v>0</v>
      </c>
      <c r="K1079" s="1235">
        <f t="shared" si="235"/>
        <v>0</v>
      </c>
      <c r="L1079" s="848"/>
      <c r="M1079" s="1012">
        <f t="shared" si="226"/>
        <v>28</v>
      </c>
      <c r="N1079" s="848"/>
      <c r="O1079" s="848"/>
      <c r="P1079" s="848"/>
      <c r="Q1079" s="450"/>
      <c r="R1079" s="848">
        <f t="shared" si="227"/>
        <v>28</v>
      </c>
      <c r="S1079" s="45"/>
      <c r="T1079" s="45"/>
      <c r="U1079" s="1068">
        <v>1079</v>
      </c>
      <c r="V1079" s="45"/>
    </row>
    <row r="1080" spans="1:22" ht="15.75" customHeight="1">
      <c r="A1080" s="1251" t="str">
        <f t="shared" si="225"/>
        <v>Cotton kg sold</v>
      </c>
      <c r="B1080" s="1225">
        <v>11</v>
      </c>
      <c r="C1080" s="1128">
        <f t="shared" si="228"/>
        <v>300</v>
      </c>
      <c r="D1080" s="1128">
        <f t="shared" si="229"/>
        <v>0</v>
      </c>
      <c r="E1080" s="1128">
        <f t="shared" si="230"/>
        <v>600</v>
      </c>
      <c r="F1080" s="1128">
        <f t="shared" si="231"/>
        <v>0</v>
      </c>
      <c r="G1080" s="848"/>
      <c r="H1080" s="1235">
        <f t="shared" si="232"/>
        <v>1890</v>
      </c>
      <c r="I1080" s="1235">
        <f t="shared" si="233"/>
        <v>0</v>
      </c>
      <c r="J1080" s="1235">
        <f t="shared" si="234"/>
        <v>2000</v>
      </c>
      <c r="K1080" s="1235">
        <f t="shared" si="235"/>
        <v>0</v>
      </c>
      <c r="L1080" s="848"/>
      <c r="M1080" s="1012" t="str">
        <f t="shared" si="226"/>
        <v/>
      </c>
      <c r="N1080" s="848"/>
      <c r="O1080" s="848"/>
      <c r="P1080" s="848"/>
      <c r="Q1080" s="450"/>
      <c r="R1080" s="848" t="str">
        <f t="shared" si="227"/>
        <v/>
      </c>
      <c r="S1080" s="45"/>
      <c r="T1080" s="45"/>
      <c r="U1080" s="1068">
        <v>1080</v>
      </c>
      <c r="V1080" s="45"/>
    </row>
    <row r="1081" spans="1:22" ht="15.75" customHeight="1">
      <c r="A1081" s="1251" t="str">
        <f t="shared" si="225"/>
        <v>Cucumbers: kg produced</v>
      </c>
      <c r="B1081" s="1225">
        <v>12</v>
      </c>
      <c r="C1081" s="1128">
        <f t="shared" si="228"/>
        <v>0</v>
      </c>
      <c r="D1081" s="1128">
        <f t="shared" si="229"/>
        <v>0</v>
      </c>
      <c r="E1081" s="1128">
        <f t="shared" si="230"/>
        <v>0</v>
      </c>
      <c r="F1081" s="1128">
        <f t="shared" si="231"/>
        <v>0</v>
      </c>
      <c r="G1081" s="848"/>
      <c r="H1081" s="1235">
        <f t="shared" si="232"/>
        <v>450</v>
      </c>
      <c r="I1081" s="1235">
        <f t="shared" si="233"/>
        <v>0</v>
      </c>
      <c r="J1081" s="1235">
        <f t="shared" si="234"/>
        <v>0</v>
      </c>
      <c r="K1081" s="1235">
        <f t="shared" si="235"/>
        <v>0</v>
      </c>
      <c r="L1081" s="848"/>
      <c r="M1081" s="1012" t="str">
        <f t="shared" si="226"/>
        <v/>
      </c>
      <c r="N1081" s="848"/>
      <c r="O1081" s="848"/>
      <c r="P1081" s="848"/>
      <c r="Q1081" s="450"/>
      <c r="R1081" s="848" t="str">
        <f t="shared" si="227"/>
        <v/>
      </c>
      <c r="S1081" s="45"/>
      <c r="T1081" s="45"/>
      <c r="U1081" s="1068">
        <v>1081</v>
      </c>
      <c r="V1081" s="45"/>
    </row>
    <row r="1082" spans="1:22" ht="15.75" customHeight="1">
      <c r="A1082" s="1251" t="str">
        <f t="shared" si="225"/>
        <v>Rape: kg produced</v>
      </c>
      <c r="B1082" s="1225">
        <v>13</v>
      </c>
      <c r="C1082" s="1128">
        <f t="shared" si="228"/>
        <v>0</v>
      </c>
      <c r="D1082" s="1128">
        <f t="shared" si="229"/>
        <v>0</v>
      </c>
      <c r="E1082" s="1128">
        <f t="shared" si="230"/>
        <v>0</v>
      </c>
      <c r="F1082" s="1128">
        <f t="shared" si="231"/>
        <v>0</v>
      </c>
      <c r="G1082" s="848"/>
      <c r="H1082" s="1235">
        <f t="shared" si="232"/>
        <v>1500</v>
      </c>
      <c r="I1082" s="1235">
        <f t="shared" si="233"/>
        <v>0</v>
      </c>
      <c r="J1082" s="1235">
        <f t="shared" si="234"/>
        <v>0</v>
      </c>
      <c r="K1082" s="1235">
        <f t="shared" si="235"/>
        <v>0</v>
      </c>
      <c r="L1082" s="848"/>
      <c r="M1082" s="1012" t="str">
        <f t="shared" si="226"/>
        <v/>
      </c>
      <c r="N1082" s="848"/>
      <c r="O1082" s="848"/>
      <c r="P1082" s="848"/>
      <c r="Q1082" s="450"/>
      <c r="R1082" s="848" t="str">
        <f t="shared" si="227"/>
        <v/>
      </c>
      <c r="S1082" s="45"/>
      <c r="T1082" s="45"/>
      <c r="U1082" s="1068">
        <v>1082</v>
      </c>
      <c r="V1082" s="45"/>
    </row>
    <row r="1083" spans="1:22" ht="15.75" customHeight="1">
      <c r="A1083" s="1251" t="str">
        <f t="shared" si="225"/>
        <v>Agricultural cash income -- see Data2</v>
      </c>
      <c r="B1083" s="1225">
        <v>14</v>
      </c>
      <c r="C1083" s="1128">
        <f t="shared" si="228"/>
        <v>950</v>
      </c>
      <c r="D1083" s="1128">
        <f t="shared" si="229"/>
        <v>190</v>
      </c>
      <c r="E1083" s="1128">
        <f t="shared" si="230"/>
        <v>560</v>
      </c>
      <c r="F1083" s="1128">
        <f t="shared" si="231"/>
        <v>112</v>
      </c>
      <c r="G1083" s="848"/>
      <c r="H1083" s="1235">
        <f t="shared" si="232"/>
        <v>0</v>
      </c>
      <c r="I1083" s="1235">
        <f t="shared" si="233"/>
        <v>0</v>
      </c>
      <c r="J1083" s="1235">
        <f t="shared" si="234"/>
        <v>0</v>
      </c>
      <c r="K1083" s="1235">
        <f t="shared" si="235"/>
        <v>0</v>
      </c>
      <c r="L1083" s="848"/>
      <c r="M1083" s="1012" t="str">
        <f t="shared" si="226"/>
        <v/>
      </c>
      <c r="N1083" s="848"/>
      <c r="O1083" s="848"/>
      <c r="P1083" s="848"/>
      <c r="Q1083" s="450"/>
      <c r="R1083" s="848" t="str">
        <f t="shared" si="227"/>
        <v/>
      </c>
      <c r="S1083" s="45"/>
      <c r="T1083" s="45"/>
      <c r="U1083" s="1068">
        <v>1083</v>
      </c>
      <c r="V1083" s="45"/>
    </row>
    <row r="1084" spans="1:22" ht="15.75" customHeight="1">
      <c r="A1084" s="1251" t="str">
        <f t="shared" si="225"/>
        <v>Construction cash income -- see Data2</v>
      </c>
      <c r="B1084" s="1225">
        <v>15</v>
      </c>
      <c r="C1084" s="1128">
        <f t="shared" si="228"/>
        <v>480</v>
      </c>
      <c r="D1084" s="1128">
        <f t="shared" si="229"/>
        <v>96</v>
      </c>
      <c r="E1084" s="1128">
        <f t="shared" si="230"/>
        <v>1360</v>
      </c>
      <c r="F1084" s="1128">
        <f t="shared" si="231"/>
        <v>272</v>
      </c>
      <c r="G1084" s="848"/>
      <c r="H1084" s="1235">
        <f t="shared" si="232"/>
        <v>0</v>
      </c>
      <c r="I1084" s="1235">
        <f t="shared" si="233"/>
        <v>0</v>
      </c>
      <c r="J1084" s="1235">
        <f t="shared" si="234"/>
        <v>0</v>
      </c>
      <c r="K1084" s="1235">
        <f t="shared" si="235"/>
        <v>0</v>
      </c>
      <c r="L1084" s="848"/>
      <c r="M1084" s="1012" t="str">
        <f t="shared" si="226"/>
        <v/>
      </c>
      <c r="N1084" s="848"/>
      <c r="O1084" s="848"/>
      <c r="P1084" s="848"/>
      <c r="Q1084" s="450"/>
      <c r="R1084" s="848" t="str">
        <f t="shared" si="227"/>
        <v/>
      </c>
      <c r="S1084" s="45"/>
      <c r="T1084" s="45"/>
      <c r="U1084" s="1068">
        <v>1084</v>
      </c>
      <c r="V1084" s="45"/>
    </row>
    <row r="1085" spans="1:22" ht="15.75" customHeight="1">
      <c r="A1085" s="1251" t="str">
        <f t="shared" si="225"/>
        <v>Self-employment -- see Data2</v>
      </c>
      <c r="B1085" s="1225">
        <v>16</v>
      </c>
      <c r="C1085" s="1128">
        <f t="shared" si="228"/>
        <v>950</v>
      </c>
      <c r="D1085" s="1128">
        <f t="shared" si="229"/>
        <v>190</v>
      </c>
      <c r="E1085" s="1128">
        <f t="shared" si="230"/>
        <v>1830</v>
      </c>
      <c r="F1085" s="1128">
        <f t="shared" si="231"/>
        <v>366</v>
      </c>
      <c r="G1085" s="848"/>
      <c r="H1085" s="1235">
        <f t="shared" si="232"/>
        <v>0</v>
      </c>
      <c r="I1085" s="1235">
        <f t="shared" si="233"/>
        <v>0</v>
      </c>
      <c r="J1085" s="1235">
        <f t="shared" si="234"/>
        <v>0</v>
      </c>
      <c r="K1085" s="1235">
        <f t="shared" si="235"/>
        <v>0</v>
      </c>
      <c r="L1085" s="848"/>
      <c r="M1085" s="1012" t="str">
        <f t="shared" si="226"/>
        <v/>
      </c>
      <c r="N1085" s="848"/>
      <c r="O1085" s="848"/>
      <c r="P1085" s="848"/>
      <c r="Q1085" s="450"/>
      <c r="R1085" s="848" t="str">
        <f t="shared" si="227"/>
        <v/>
      </c>
      <c r="S1085" s="45"/>
      <c r="T1085" s="45"/>
      <c r="U1085" s="1068">
        <v>1085</v>
      </c>
      <c r="V1085" s="45"/>
    </row>
    <row r="1086" spans="1:22" ht="15.75" customHeight="1">
      <c r="A1086" s="1251" t="str">
        <f t="shared" si="225"/>
        <v>Small business -- see Data2</v>
      </c>
      <c r="B1086" s="1225">
        <v>17</v>
      </c>
      <c r="C1086" s="1128">
        <f t="shared" si="228"/>
        <v>860</v>
      </c>
      <c r="D1086" s="1128">
        <f t="shared" si="229"/>
        <v>0</v>
      </c>
      <c r="E1086" s="1128">
        <f t="shared" si="230"/>
        <v>2440</v>
      </c>
      <c r="F1086" s="1128">
        <f t="shared" si="231"/>
        <v>0</v>
      </c>
      <c r="G1086" s="848"/>
      <c r="H1086" s="1235">
        <f t="shared" si="232"/>
        <v>5400</v>
      </c>
      <c r="I1086" s="1235">
        <f t="shared" si="233"/>
        <v>0</v>
      </c>
      <c r="J1086" s="1235">
        <f t="shared" si="234"/>
        <v>29200</v>
      </c>
      <c r="K1086" s="1235">
        <f t="shared" si="235"/>
        <v>0</v>
      </c>
      <c r="L1086" s="848"/>
      <c r="M1086" s="1012" t="str">
        <f t="shared" si="226"/>
        <v/>
      </c>
      <c r="N1086" s="848"/>
      <c r="O1086" s="848"/>
      <c r="P1086" s="848"/>
      <c r="Q1086" s="450"/>
      <c r="R1086" s="848" t="str">
        <f t="shared" si="227"/>
        <v/>
      </c>
      <c r="S1086" s="45"/>
      <c r="T1086" s="45"/>
      <c r="U1086" s="1068">
        <v>1086</v>
      </c>
      <c r="V1086" s="45"/>
    </row>
    <row r="1087" spans="1:22" ht="15.75" customHeight="1">
      <c r="A1087" s="1251" t="str">
        <f t="shared" si="225"/>
        <v/>
      </c>
      <c r="B1087" s="1225">
        <v>18</v>
      </c>
      <c r="C1087" s="1128" t="str">
        <f t="shared" si="228"/>
        <v/>
      </c>
      <c r="D1087" s="1128" t="str">
        <f t="shared" si="229"/>
        <v/>
      </c>
      <c r="E1087" s="1128" t="str">
        <f t="shared" si="230"/>
        <v/>
      </c>
      <c r="F1087" s="1128" t="str">
        <f t="shared" si="231"/>
        <v/>
      </c>
      <c r="G1087" s="848"/>
      <c r="H1087" s="1235" t="str">
        <f t="shared" si="232"/>
        <v/>
      </c>
      <c r="I1087" s="1235" t="str">
        <f t="shared" si="233"/>
        <v/>
      </c>
      <c r="J1087" s="1235" t="str">
        <f t="shared" si="234"/>
        <v/>
      </c>
      <c r="K1087" s="1235" t="str">
        <f t="shared" si="235"/>
        <v/>
      </c>
      <c r="L1087" s="848"/>
      <c r="M1087" s="1012" t="str">
        <f t="shared" si="226"/>
        <v/>
      </c>
      <c r="N1087" s="848"/>
      <c r="O1087" s="848"/>
      <c r="P1087" s="848"/>
      <c r="Q1087" s="450"/>
      <c r="R1087" s="848" t="str">
        <f t="shared" si="227"/>
        <v/>
      </c>
      <c r="S1087" s="45"/>
      <c r="T1087" s="45"/>
      <c r="U1087" s="1068">
        <v>1087</v>
      </c>
      <c r="V1087" s="45"/>
    </row>
    <row r="1088" spans="1:22" ht="15.75" customHeight="1">
      <c r="A1088" s="1251" t="str">
        <f t="shared" si="225"/>
        <v/>
      </c>
      <c r="B1088" s="1225">
        <v>19</v>
      </c>
      <c r="C1088" s="1128" t="str">
        <f t="shared" si="228"/>
        <v/>
      </c>
      <c r="D1088" s="1128" t="str">
        <f t="shared" si="229"/>
        <v/>
      </c>
      <c r="E1088" s="1128" t="str">
        <f t="shared" si="230"/>
        <v/>
      </c>
      <c r="F1088" s="1128" t="str">
        <f t="shared" si="231"/>
        <v/>
      </c>
      <c r="G1088" s="848"/>
      <c r="H1088" s="1235" t="str">
        <f t="shared" si="232"/>
        <v/>
      </c>
      <c r="I1088" s="1235" t="str">
        <f t="shared" si="233"/>
        <v/>
      </c>
      <c r="J1088" s="1235" t="str">
        <f t="shared" si="234"/>
        <v/>
      </c>
      <c r="K1088" s="1235" t="str">
        <f t="shared" si="235"/>
        <v/>
      </c>
      <c r="L1088" s="848"/>
      <c r="M1088" s="1012" t="str">
        <f t="shared" si="226"/>
        <v/>
      </c>
      <c r="N1088" s="848"/>
      <c r="O1088" s="848"/>
      <c r="P1088" s="848"/>
      <c r="Q1088" s="450"/>
      <c r="R1088" s="848" t="str">
        <f t="shared" si="227"/>
        <v/>
      </c>
      <c r="S1088" s="45"/>
      <c r="T1088" s="45"/>
      <c r="U1088" s="1068">
        <v>1088</v>
      </c>
      <c r="V1088" s="45"/>
    </row>
    <row r="1089" spans="1:22" ht="15.75" customHeight="1">
      <c r="A1089" s="1251" t="str">
        <f t="shared" si="225"/>
        <v/>
      </c>
      <c r="B1089" s="1225">
        <v>20</v>
      </c>
      <c r="C1089" s="1128" t="str">
        <f t="shared" si="228"/>
        <v/>
      </c>
      <c r="D1089" s="1128" t="str">
        <f t="shared" si="229"/>
        <v/>
      </c>
      <c r="E1089" s="1128" t="str">
        <f t="shared" si="230"/>
        <v/>
      </c>
      <c r="F1089" s="1128" t="str">
        <f t="shared" si="231"/>
        <v/>
      </c>
      <c r="G1089" s="848"/>
      <c r="H1089" s="1235" t="str">
        <f t="shared" si="232"/>
        <v/>
      </c>
      <c r="I1089" s="1235" t="str">
        <f t="shared" si="233"/>
        <v/>
      </c>
      <c r="J1089" s="1235" t="str">
        <f t="shared" si="234"/>
        <v/>
      </c>
      <c r="K1089" s="1235" t="str">
        <f t="shared" si="235"/>
        <v/>
      </c>
      <c r="L1089" s="848"/>
      <c r="M1089" s="1012" t="str">
        <f t="shared" si="226"/>
        <v/>
      </c>
      <c r="N1089" s="848"/>
      <c r="O1089" s="848"/>
      <c r="P1089" s="848"/>
      <c r="Q1089" s="450"/>
      <c r="R1089" s="848" t="str">
        <f t="shared" si="227"/>
        <v/>
      </c>
      <c r="S1089" s="45"/>
      <c r="T1089" s="45"/>
      <c r="U1089" s="1068">
        <v>1089</v>
      </c>
      <c r="V1089" s="45"/>
    </row>
    <row r="1090" spans="1:22" ht="15.75" customHeight="1">
      <c r="A1090" s="1251" t="str">
        <f t="shared" si="225"/>
        <v/>
      </c>
      <c r="B1090" s="1225">
        <v>21</v>
      </c>
      <c r="C1090" s="1128" t="str">
        <f t="shared" si="228"/>
        <v/>
      </c>
      <c r="D1090" s="1128" t="str">
        <f t="shared" si="229"/>
        <v/>
      </c>
      <c r="E1090" s="1128" t="str">
        <f t="shared" si="230"/>
        <v/>
      </c>
      <c r="F1090" s="1128" t="str">
        <f t="shared" si="231"/>
        <v/>
      </c>
      <c r="G1090" s="848"/>
      <c r="H1090" s="1235" t="str">
        <f t="shared" si="232"/>
        <v/>
      </c>
      <c r="I1090" s="1235" t="str">
        <f t="shared" si="233"/>
        <v/>
      </c>
      <c r="J1090" s="1235" t="str">
        <f t="shared" si="234"/>
        <v/>
      </c>
      <c r="K1090" s="1235" t="str">
        <f t="shared" si="235"/>
        <v/>
      </c>
      <c r="L1090" s="848"/>
      <c r="M1090" s="1012" t="str">
        <f t="shared" si="226"/>
        <v/>
      </c>
      <c r="N1090" s="848"/>
      <c r="O1090" s="848"/>
      <c r="P1090" s="848"/>
      <c r="Q1090" s="450"/>
      <c r="R1090" s="848" t="str">
        <f t="shared" si="227"/>
        <v/>
      </c>
      <c r="S1090" s="45"/>
      <c r="T1090" s="45"/>
      <c r="U1090" s="1068">
        <v>1090</v>
      </c>
      <c r="V1090" s="45"/>
    </row>
    <row r="1091" spans="1:22" ht="15.75" customHeight="1">
      <c r="A1091" s="1251" t="str">
        <f t="shared" si="225"/>
        <v/>
      </c>
      <c r="B1091" s="1225">
        <v>22</v>
      </c>
      <c r="C1091" s="1128" t="str">
        <f t="shared" si="228"/>
        <v/>
      </c>
      <c r="D1091" s="1128" t="str">
        <f t="shared" si="229"/>
        <v/>
      </c>
      <c r="E1091" s="1128" t="str">
        <f t="shared" si="230"/>
        <v/>
      </c>
      <c r="F1091" s="1128" t="str">
        <f t="shared" si="231"/>
        <v/>
      </c>
      <c r="G1091" s="848"/>
      <c r="H1091" s="1235" t="str">
        <f t="shared" si="232"/>
        <v/>
      </c>
      <c r="I1091" s="1235" t="str">
        <f t="shared" si="233"/>
        <v/>
      </c>
      <c r="J1091" s="1235" t="str">
        <f t="shared" si="234"/>
        <v/>
      </c>
      <c r="K1091" s="1235" t="str">
        <f t="shared" si="235"/>
        <v/>
      </c>
      <c r="L1091" s="848"/>
      <c r="M1091" s="1012" t="str">
        <f t="shared" si="226"/>
        <v/>
      </c>
      <c r="N1091" s="848"/>
      <c r="O1091" s="848"/>
      <c r="P1091" s="848"/>
      <c r="Q1091" s="450"/>
      <c r="R1091" s="848" t="str">
        <f t="shared" si="227"/>
        <v/>
      </c>
      <c r="S1091" s="45"/>
      <c r="T1091" s="45"/>
      <c r="U1091" s="1068">
        <v>1091</v>
      </c>
      <c r="V1091" s="45"/>
    </row>
    <row r="1092" spans="1:22" ht="15.75" customHeight="1">
      <c r="A1092" s="1251" t="str">
        <f t="shared" si="225"/>
        <v/>
      </c>
      <c r="B1092" s="1225">
        <v>23</v>
      </c>
      <c r="C1092" s="1128" t="str">
        <f t="shared" si="228"/>
        <v/>
      </c>
      <c r="D1092" s="1128" t="str">
        <f t="shared" si="229"/>
        <v/>
      </c>
      <c r="E1092" s="1128" t="str">
        <f t="shared" si="230"/>
        <v/>
      </c>
      <c r="F1092" s="1128" t="str">
        <f t="shared" si="231"/>
        <v/>
      </c>
      <c r="G1092" s="848"/>
      <c r="H1092" s="1235" t="str">
        <f t="shared" si="232"/>
        <v/>
      </c>
      <c r="I1092" s="1235" t="str">
        <f t="shared" si="233"/>
        <v/>
      </c>
      <c r="J1092" s="1235" t="str">
        <f t="shared" si="234"/>
        <v/>
      </c>
      <c r="K1092" s="1235" t="str">
        <f t="shared" si="235"/>
        <v/>
      </c>
      <c r="L1092" s="848"/>
      <c r="M1092" s="1012" t="str">
        <f t="shared" si="226"/>
        <v/>
      </c>
      <c r="N1092" s="848"/>
      <c r="O1092" s="848"/>
      <c r="P1092" s="848"/>
      <c r="Q1092" s="450"/>
      <c r="R1092" s="848" t="str">
        <f t="shared" si="227"/>
        <v/>
      </c>
      <c r="S1092" s="45"/>
      <c r="T1092" s="45"/>
      <c r="U1092" s="1068">
        <v>1092</v>
      </c>
      <c r="V1092" s="45"/>
    </row>
    <row r="1093" spans="1:22" ht="15.75" customHeight="1">
      <c r="A1093" s="1251" t="str">
        <f t="shared" ref="A1093:A1094" si="236">IF(OR(A1092="",LOOKUP(B1093,$T$904:$T$984,A$904:A$984)=A1092),"",LOOKUP(B1093,$T$904:$T$984,A$904:A$984))</f>
        <v/>
      </c>
      <c r="B1093" s="1225">
        <v>24</v>
      </c>
      <c r="C1093" s="1128" t="str">
        <f t="shared" ref="C1093:C1094" si="237">IF($A1093="","",LOOKUP($B1093,$T$904:$T$984,C$904:C$984))</f>
        <v/>
      </c>
      <c r="D1093" s="1128" t="str">
        <f t="shared" ref="D1093:D1094" si="238">IF($A1093="","",LOOKUP($B1093,$T$904:$T$984,M$904:M$984))</f>
        <v/>
      </c>
      <c r="E1093" s="1128" t="str">
        <f t="shared" ref="E1093:E1094" si="239">IF($A1093="","",LOOKUP($B1093,$T$904:$T$984,D$904:D$984))</f>
        <v/>
      </c>
      <c r="F1093" s="1128" t="str">
        <f t="shared" ref="F1093:F1094" si="240">IF($A1093="","",LOOKUP($B1093,$T$904:$T$984,N$904:N$984))</f>
        <v/>
      </c>
      <c r="G1093" s="848"/>
      <c r="H1093" s="1235" t="str">
        <f t="shared" ref="H1093:H1094" si="241">IF($A1093="","",LOOKUP($B1093,$T$904:$T$984,E$904:E$984))</f>
        <v/>
      </c>
      <c r="I1093" s="1235" t="str">
        <f t="shared" ref="I1093:I1094" si="242">IF($A1093="","",LOOKUP($B1093,$T$904:$T$984,O$904:O$984))</f>
        <v/>
      </c>
      <c r="J1093" s="1235" t="str">
        <f t="shared" ref="J1093:J1094" si="243">IF($A1093="","",LOOKUP($B1093,$T$904:$T$984,F$904:F$984))</f>
        <v/>
      </c>
      <c r="K1093" s="1235" t="str">
        <f t="shared" ref="K1093:K1094" si="244">IF($A1093="","",LOOKUP($B1093,$T$904:$T$984,P$904:P$984))</f>
        <v/>
      </c>
      <c r="L1093" s="848"/>
      <c r="M1093" s="1012" t="str">
        <f t="shared" ref="M1093:M1094" si="245">IF(LOOKUP(R1093,R$1045:R$1063,R$1045:R$1063)=R1093,R1093,"")</f>
        <v/>
      </c>
      <c r="N1093" s="848"/>
      <c r="O1093" s="848"/>
      <c r="P1093" s="848"/>
      <c r="Q1093" s="450"/>
      <c r="R1093" s="848" t="str">
        <f t="shared" si="227"/>
        <v/>
      </c>
      <c r="S1093" s="45"/>
      <c r="T1093" s="45"/>
      <c r="U1093" s="1068"/>
      <c r="V1093" s="45"/>
    </row>
    <row r="1094" spans="1:22" ht="15.75" customHeight="1">
      <c r="A1094" s="1251" t="str">
        <f t="shared" si="236"/>
        <v/>
      </c>
      <c r="B1094" s="1225">
        <v>25</v>
      </c>
      <c r="C1094" s="1128" t="str">
        <f t="shared" si="237"/>
        <v/>
      </c>
      <c r="D1094" s="1128" t="str">
        <f t="shared" si="238"/>
        <v/>
      </c>
      <c r="E1094" s="1128" t="str">
        <f t="shared" si="239"/>
        <v/>
      </c>
      <c r="F1094" s="1128" t="str">
        <f t="shared" si="240"/>
        <v/>
      </c>
      <c r="G1094" s="848"/>
      <c r="H1094" s="1235" t="str">
        <f t="shared" si="241"/>
        <v/>
      </c>
      <c r="I1094" s="1235" t="str">
        <f t="shared" si="242"/>
        <v/>
      </c>
      <c r="J1094" s="1235" t="str">
        <f t="shared" si="243"/>
        <v/>
      </c>
      <c r="K1094" s="1235" t="str">
        <f t="shared" si="244"/>
        <v/>
      </c>
      <c r="L1094" s="848"/>
      <c r="M1094" s="1012" t="str">
        <f t="shared" si="245"/>
        <v/>
      </c>
      <c r="N1094" s="848"/>
      <c r="O1094" s="848"/>
      <c r="P1094" s="848"/>
      <c r="Q1094" s="450"/>
      <c r="R1094" s="848" t="str">
        <f t="shared" si="227"/>
        <v/>
      </c>
      <c r="S1094" s="45"/>
      <c r="T1094" s="45"/>
      <c r="U1094" s="1068"/>
      <c r="V1094" s="45"/>
    </row>
    <row r="1095" spans="1:22" ht="15.75" customHeight="1">
      <c r="A1095" s="1255" t="s">
        <v>74</v>
      </c>
      <c r="B1095" s="1225"/>
      <c r="C1095" s="1128">
        <f>SUM(C1070:C1092)</f>
        <v>3710</v>
      </c>
      <c r="D1095" s="1128">
        <f>SUM(D1070:D1092)</f>
        <v>476</v>
      </c>
      <c r="E1095" s="1128">
        <f>SUM(E1070:E1092)</f>
        <v>7230</v>
      </c>
      <c r="F1095" s="1128">
        <f>SUM(F1070:F1092)</f>
        <v>630</v>
      </c>
      <c r="G1095" s="848"/>
      <c r="H1095" s="1235">
        <f>SUM(H1070:H1092)</f>
        <v>19585</v>
      </c>
      <c r="I1095" s="1235">
        <f>SUM(I1070:I1092)</f>
        <v>-3345</v>
      </c>
      <c r="J1095" s="1235">
        <f>SUM(J1070:J1092)</f>
        <v>96920</v>
      </c>
      <c r="K1095" s="1235">
        <f>SUM(K1070:K1092)</f>
        <v>-20360</v>
      </c>
      <c r="L1095" s="848"/>
      <c r="M1095" s="848"/>
      <c r="N1095" s="848"/>
      <c r="O1095" s="848"/>
      <c r="P1095" s="848"/>
      <c r="Q1095" s="450"/>
      <c r="R1095" s="450"/>
      <c r="S1095" s="45"/>
      <c r="T1095" s="45"/>
      <c r="U1095" s="1068">
        <v>1093</v>
      </c>
      <c r="V1095" s="45"/>
    </row>
    <row r="1096" spans="1:22" ht="15.75" customHeight="1">
      <c r="A1096" s="43"/>
      <c r="B1096" s="1225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7"/>
      <c r="N1096" s="847"/>
      <c r="O1096" s="847"/>
      <c r="P1096" s="847"/>
      <c r="Q1096" s="15"/>
      <c r="R1096" s="450"/>
      <c r="S1096" s="45"/>
      <c r="T1096" s="45"/>
      <c r="U1096" s="1068">
        <v>1094</v>
      </c>
      <c r="V1096" s="45"/>
    </row>
    <row r="1097" spans="1:22" ht="15.75" customHeight="1">
      <c r="A1097" s="1161" t="s">
        <v>410</v>
      </c>
      <c r="B1097" s="1225"/>
      <c r="C1097" s="848"/>
      <c r="D1097" s="848"/>
      <c r="E1097" s="848"/>
      <c r="F1097" s="848"/>
      <c r="G1097" s="848"/>
      <c r="H1097" s="847"/>
      <c r="I1097" s="847"/>
      <c r="J1097" s="847"/>
      <c r="K1097" s="847"/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8">
        <v>1095</v>
      </c>
      <c r="V1097" s="45"/>
    </row>
    <row r="1098" spans="1:22" ht="15.75" customHeight="1">
      <c r="A1098" s="43" t="s">
        <v>520</v>
      </c>
      <c r="B1098" s="1225"/>
      <c r="C1098" s="1259">
        <f>C900</f>
        <v>1.0054305283757341</v>
      </c>
      <c r="D1098" s="1259">
        <f>M900</f>
        <v>-9.2110707296617259E-2</v>
      </c>
      <c r="E1098" s="1259">
        <f>D900</f>
        <v>1.0601264767703122</v>
      </c>
      <c r="F1098" s="1259">
        <f>N900</f>
        <v>-7.7682974559686896E-2</v>
      </c>
      <c r="G1098" s="848"/>
      <c r="H1098" s="1260">
        <f>E900</f>
        <v>1.2336347031963468</v>
      </c>
      <c r="I1098" s="1260">
        <f>O900</f>
        <v>1.451877364644488</v>
      </c>
      <c r="J1098" s="1260">
        <f>F900</f>
        <v>1.3614233529028055</v>
      </c>
      <c r="K1098" s="1260">
        <f>P900</f>
        <v>10.584140900195695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8">
        <v>1096</v>
      </c>
      <c r="V1098" s="45"/>
    </row>
    <row r="1099" spans="1:22" ht="15.75" customHeight="1">
      <c r="A1099" s="43" t="s">
        <v>521</v>
      </c>
      <c r="B1099" s="1225"/>
      <c r="C1099" s="1257" t="str">
        <f>IF(SUM(C1044:C1066)=C1098,"OK",SUM(C1044:C1066))</f>
        <v>OK</v>
      </c>
      <c r="D1099" s="1257" t="str">
        <f>IF(SUM(D1044:D1066)=D1098,"OK",SUM(D1044:D1066))</f>
        <v>OK</v>
      </c>
      <c r="E1099" s="1257" t="str">
        <f>IF(SUM(E1044:E1066)=E1098,"OK",SUM(E1044:E1066))</f>
        <v>OK</v>
      </c>
      <c r="F1099" s="1257" t="str">
        <f>IF(SUM(F1044:F1066)=F1098,"OK",SUM(F1044:F1066))</f>
        <v>OK</v>
      </c>
      <c r="G1099" s="848"/>
      <c r="H1099" s="1257" t="str">
        <f>IF(SUM(H1044:H1066)=H1098,"OK",SUM(H1044:H1066))</f>
        <v>OK</v>
      </c>
      <c r="I1099" s="1257" t="str">
        <f>IF(SUM(I1044:I1066)=I1098,"OK",SUM(I1044:I1066))</f>
        <v>OK</v>
      </c>
      <c r="J1099" s="1257" t="str">
        <f>IF(SUM(J1044:J1066)=J1098,"OK",SUM(J1044:J1066))</f>
        <v>OK</v>
      </c>
      <c r="K1099" s="1257" t="str">
        <f>IF(SUM(K1044:K1066)=K1098,"OK",SUM(K1044:K1066))</f>
        <v>OK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8">
        <v>1097</v>
      </c>
      <c r="V1099" s="45"/>
    </row>
    <row r="1100" spans="1:22" ht="15.75" customHeight="1">
      <c r="A1100" s="43" t="s">
        <v>522</v>
      </c>
      <c r="B1100" s="1225"/>
      <c r="C1100" s="1226">
        <f>C986</f>
        <v>3710</v>
      </c>
      <c r="D1100" s="1226">
        <f>M986</f>
        <v>476</v>
      </c>
      <c r="E1100" s="1226">
        <f>D986</f>
        <v>7230</v>
      </c>
      <c r="F1100" s="1226">
        <f>N986</f>
        <v>630</v>
      </c>
      <c r="G1100" s="848"/>
      <c r="H1100" s="1261">
        <f>E986</f>
        <v>19585</v>
      </c>
      <c r="I1100" s="1261">
        <f>O986</f>
        <v>-3345</v>
      </c>
      <c r="J1100" s="1261">
        <f>F986</f>
        <v>96920</v>
      </c>
      <c r="K1100" s="1261">
        <f>P986</f>
        <v>-20360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8">
        <v>1098</v>
      </c>
      <c r="V1100" s="45"/>
    </row>
    <row r="1101" spans="1:22" ht="15.75" customHeight="1">
      <c r="A1101" s="43" t="s">
        <v>521</v>
      </c>
      <c r="B1101" s="1225"/>
      <c r="C1101" s="1226" t="str">
        <f>IF(SUM(C1069:C1092)=C1100,"OK",SUM(C1069:C1092))</f>
        <v>OK</v>
      </c>
      <c r="D1101" s="1226" t="str">
        <f>IF(SUM(D1069:D1092)=D1100,"OK",SUM(D1069:D1092))</f>
        <v>OK</v>
      </c>
      <c r="E1101" s="1226" t="str">
        <f>IF(SUM(E1069:E1092)=E1100,"OK",SUM(E1069:E1092))</f>
        <v>OK</v>
      </c>
      <c r="F1101" s="1226" t="str">
        <f>IF(SUM(F1069:F1092)=F1100,"OK",SUM(F1069:F1092))</f>
        <v>OK</v>
      </c>
      <c r="G1101" s="848"/>
      <c r="H1101" s="1226" t="str">
        <f>IF(SUM(H1069:H1092)=H1100,"OK",SUM(H1069:H1092))</f>
        <v>OK</v>
      </c>
      <c r="I1101" s="1226" t="str">
        <f>IF(SUM(I1069:I1092)=I1100,"OK",SUM(I1069:I1092))</f>
        <v>OK</v>
      </c>
      <c r="J1101" s="1226" t="str">
        <f>IF(SUM(J1069:J1092)=J1100,"OK",SUM(J1069:J1092))</f>
        <v>OK</v>
      </c>
      <c r="K1101" s="1226" t="str">
        <f>IF(SUM(K1069:K1092)=K1100,"OK",SUM(K1069:K1092))</f>
        <v>OK</v>
      </c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8">
        <v>1099</v>
      </c>
      <c r="V1101" s="45"/>
    </row>
    <row r="1102" spans="1:22" ht="15.75" customHeight="1">
      <c r="A1102" s="43"/>
      <c r="B1102" s="1225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8">
        <v>1100</v>
      </c>
      <c r="V1102" s="45"/>
    </row>
    <row r="1103" spans="1:22" ht="15.75" customHeight="1">
      <c r="A1103" s="1161" t="s">
        <v>523</v>
      </c>
      <c r="B1103" s="1225"/>
      <c r="C1103" s="848"/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8">
        <v>1101</v>
      </c>
      <c r="V1103" s="45"/>
    </row>
    <row r="1104" spans="1:22" ht="15.75" customHeight="1">
      <c r="A1104" s="1161" t="str">
        <f>"cut-off for significance (% " &amp; $Q$1 &amp; ")"</f>
        <v>cut-off for significance (% kcal)</v>
      </c>
      <c r="B1104" s="1225"/>
      <c r="C1104" s="694">
        <v>0.05</v>
      </c>
      <c r="D1104" s="848"/>
      <c r="E1104" s="848"/>
      <c r="F1104" s="848"/>
      <c r="G1104" s="848"/>
      <c r="H1104" s="847"/>
      <c r="I1104" s="847"/>
      <c r="J1104" s="847"/>
      <c r="K1104" s="847"/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8">
        <v>1102</v>
      </c>
      <c r="V1104" s="45"/>
    </row>
    <row r="1105" spans="1:22" ht="15.75" customHeight="1">
      <c r="A1105" s="43"/>
      <c r="B1105" s="1225"/>
      <c r="C1105" s="1233" t="str">
        <f>WB!B9</f>
        <v>VP</v>
      </c>
      <c r="D1105" s="1233" t="str">
        <f>WB!B10</f>
        <v>P</v>
      </c>
      <c r="E1105" s="1233" t="str">
        <f>WB!B11</f>
        <v>M</v>
      </c>
      <c r="F1105" s="1233" t="str">
        <f>WB!B12</f>
        <v>BO</v>
      </c>
      <c r="G1105" s="848"/>
      <c r="H1105" s="1234" t="str">
        <f>C1105</f>
        <v>VP</v>
      </c>
      <c r="I1105" s="1234" t="str">
        <f>D1105</f>
        <v>P</v>
      </c>
      <c r="J1105" s="1234" t="str">
        <f>E1105</f>
        <v>M</v>
      </c>
      <c r="K1105" s="1234" t="str">
        <f>F1105</f>
        <v>BO</v>
      </c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8">
        <v>1103</v>
      </c>
      <c r="V1105" s="45"/>
    </row>
    <row r="1106" spans="1:22" ht="15.75" customHeight="1">
      <c r="A1106" s="43" t="str">
        <f>"cost of 100% " &amp; $Q$1</f>
        <v>cost of 100% kcal</v>
      </c>
      <c r="B1106" s="1225"/>
      <c r="C1106" s="1226">
        <f>C1039*365*C1040*C1041</f>
        <v>1490.4166666666667</v>
      </c>
      <c r="D1106" s="1226">
        <f>E1039*365*E1040*E1041</f>
        <v>1916.2500000000002</v>
      </c>
      <c r="E1106" s="1226">
        <f>H1039*365*H1040*H1041</f>
        <v>2129.166666666667</v>
      </c>
      <c r="F1106" s="1226">
        <f>J1039*365*J1040*J1041</f>
        <v>2129.166666666667</v>
      </c>
      <c r="G1106" s="848"/>
      <c r="H1106" s="45"/>
      <c r="I1106" s="45"/>
      <c r="J1106" s="45"/>
      <c r="K1106" s="847"/>
      <c r="L1106" s="848"/>
      <c r="M1106" s="848"/>
      <c r="N1106" s="848"/>
      <c r="O1106" s="848"/>
      <c r="P1106" s="848"/>
      <c r="Q1106" s="15"/>
      <c r="R1106" s="450"/>
      <c r="S1106" s="45"/>
      <c r="T1106" s="45"/>
      <c r="U1106" s="1068">
        <v>1104</v>
      </c>
      <c r="V1106" s="45"/>
    </row>
    <row r="1107" spans="1:22" ht="15.75" customHeight="1">
      <c r="A1107" s="43"/>
      <c r="B1107" s="1225"/>
      <c r="C1107" s="1226"/>
      <c r="D1107" s="1226"/>
      <c r="E1107" s="1226"/>
      <c r="F1107" s="1226"/>
      <c r="G1107" s="848"/>
      <c r="H1107" s="45"/>
      <c r="I1107" s="45"/>
      <c r="J1107" s="45"/>
      <c r="K1107" s="847"/>
      <c r="L1107" s="848"/>
      <c r="M1107" s="1262" t="s">
        <v>524</v>
      </c>
      <c r="N1107" s="848"/>
      <c r="O1107" s="848"/>
      <c r="P1107" s="848"/>
      <c r="Q1107" s="15"/>
      <c r="R1107" s="450"/>
      <c r="S1107" s="45"/>
      <c r="T1107" s="45"/>
      <c r="U1107" s="1068">
        <v>1105</v>
      </c>
      <c r="V1107" s="45"/>
    </row>
    <row r="1108" spans="1:22" ht="15.75" customHeight="1">
      <c r="A1108" s="1161" t="s">
        <v>525</v>
      </c>
      <c r="B1108" s="1225"/>
      <c r="C1108" s="848"/>
      <c r="D1108" s="1226"/>
      <c r="E1108" s="1226"/>
      <c r="F1108" s="1226"/>
      <c r="G1108" s="848"/>
      <c r="H1108" s="847"/>
      <c r="I1108" s="45"/>
      <c r="J1108" s="45"/>
      <c r="K1108" s="847"/>
      <c r="L1108" s="848"/>
      <c r="M1108" s="1263" t="s">
        <v>526</v>
      </c>
      <c r="N1108" s="1264" t="s">
        <v>348</v>
      </c>
      <c r="O1108" s="848"/>
      <c r="P1108" s="848"/>
      <c r="Q1108" s="15"/>
      <c r="R1108" s="450"/>
      <c r="S1108" s="45"/>
      <c r="T1108" s="45"/>
      <c r="U1108" s="1068">
        <v>1106</v>
      </c>
      <c r="V1108" s="45"/>
    </row>
    <row r="1109" spans="1:22" ht="15.75" customHeight="1">
      <c r="A1109" s="1259" t="str">
        <f t="shared" ref="A1109:A1128" si="246">A830</f>
        <v>Green cons - Season 1: no of months</v>
      </c>
      <c r="B1109" s="848"/>
      <c r="C1109" s="1257">
        <f t="shared" ref="C1109:F1110" si="247">MAX(SUM(C830,M830),SUM(C830))</f>
        <v>4.1666666666666664E-2</v>
      </c>
      <c r="D1109" s="1257">
        <f t="shared" si="247"/>
        <v>4.1666666666666664E-2</v>
      </c>
      <c r="E1109" s="1257">
        <f t="shared" si="247"/>
        <v>8.3333333333333329E-2</v>
      </c>
      <c r="F1109" s="1257">
        <f t="shared" si="247"/>
        <v>8.3333333333333329E-2</v>
      </c>
      <c r="G1109" s="848"/>
      <c r="H1109" s="45"/>
      <c r="I1109" s="45"/>
      <c r="J1109" s="45"/>
      <c r="K1109" s="45"/>
      <c r="L1109" s="43"/>
      <c r="M1109" s="1248" t="str">
        <f t="shared" ref="M1109:M1142" si="248">IF(OR(SUM((C1109&gt;C$1104),(D1109&gt;C$1104),(E1109&gt;C$1104),(F1109&gt;C$1104))&gt;1,C1109&gt;C$1104*2,D1109&gt;C$1104*2,E1109&gt;C$1104*2,F1109&gt;C$1104*2),"yes","")</f>
        <v>yes</v>
      </c>
      <c r="N1109" s="1265"/>
      <c r="O1109" s="848"/>
      <c r="P1109" s="848"/>
      <c r="Q1109" s="15"/>
      <c r="R1109" s="450"/>
      <c r="S1109" s="45"/>
      <c r="T1109" s="45"/>
      <c r="U1109" s="1068">
        <v>1107</v>
      </c>
      <c r="V1109" s="45"/>
    </row>
    <row r="1110" spans="1:22" ht="15.75" customHeight="1">
      <c r="A1110" s="1259" t="str">
        <f t="shared" si="246"/>
        <v xml:space="preserve">Green beans </v>
      </c>
      <c r="B1110" s="848"/>
      <c r="C1110" s="1257">
        <f t="shared" si="247"/>
        <v>1.6666666666666666E-2</v>
      </c>
      <c r="D1110" s="1257">
        <f t="shared" si="247"/>
        <v>1.6666666666666666E-2</v>
      </c>
      <c r="E1110" s="1257">
        <f t="shared" si="247"/>
        <v>0</v>
      </c>
      <c r="F1110" s="1257">
        <f t="shared" si="247"/>
        <v>0</v>
      </c>
      <c r="G1110" s="848"/>
      <c r="H1110" s="45"/>
      <c r="I1110" s="45"/>
      <c r="J1110" s="45"/>
      <c r="K1110" s="45"/>
      <c r="L1110" s="43"/>
      <c r="M1110" s="1248" t="str">
        <f t="shared" si="248"/>
        <v/>
      </c>
      <c r="N1110" s="1265"/>
      <c r="O1110" s="848"/>
      <c r="P1110" s="848"/>
      <c r="Q1110" s="15"/>
      <c r="R1110" s="450"/>
      <c r="S1110" s="45"/>
      <c r="T1110" s="45"/>
      <c r="U1110" s="1068">
        <v>1108</v>
      </c>
      <c r="V1110" s="45"/>
    </row>
    <row r="1111" spans="1:22" ht="15.75" customHeight="1">
      <c r="A1111" s="1266" t="str">
        <f t="shared" si="246"/>
        <v>Maize: kg produced</v>
      </c>
      <c r="B1111" s="848"/>
      <c r="C1111" s="1257">
        <f t="shared" ref="C1111:C1128" si="249">IF(C$1106=0,0,MAX((SUM(C832,M832)+SUM(C933,M933)/C$1106),(SUM(C832)+SUM(C933)/C$1106)))</f>
        <v>0.33827229521945767</v>
      </c>
      <c r="D1111" s="1257">
        <f t="shared" ref="D1111:D1128" si="250">IF(D$1106=0,0,MAX((SUM(D832,N832)+SUM(D933,N933)/D$1106),(SUM(D832)+SUM(D933)/D$1106)))</f>
        <v>0.39465101108936723</v>
      </c>
      <c r="E1111" s="1257">
        <f t="shared" ref="E1111:E1128" si="251">IF(E$1106=0,0,MAX((SUM(E832,O832)+SUM(E933,O933)/E$1106),(SUM(E832)+SUM(E933)/E$1106)))</f>
        <v>2.4342465753424656</v>
      </c>
      <c r="F1111" s="1257">
        <f t="shared" ref="F1111:F1128" si="252">IF(F$1106=0,0,MAX((SUM(F832,P832)+SUM(F933,P933)/F$1106),(SUM(F832)+SUM(F933)/F$1106)))</f>
        <v>14.516634050880626</v>
      </c>
      <c r="G1111" s="848"/>
      <c r="H1111" s="1258">
        <f t="shared" ref="H1111:H1128" si="253">IF(C$1106=0,0,MAX(SUM(C933,M933)/C$1106,SUM(C933)/C$1106))</f>
        <v>0</v>
      </c>
      <c r="I1111" s="1258">
        <f t="shared" ref="I1111:I1128" si="254">IF(D$1106=0,0,MAX(SUM(D933,N933)/D$1106,SUM(D933)/D$1106))</f>
        <v>0</v>
      </c>
      <c r="J1111" s="1258">
        <f t="shared" ref="J1111:J1128" si="255">IF(E$1106=0,0,MAX(SUM(E933,O933)/E$1106,SUM(E933)/E$1106))</f>
        <v>1.9843444227005869</v>
      </c>
      <c r="K1111" s="1258">
        <f t="shared" ref="K1111:K1128" si="256">IF(F$1106=0,0,MAX(SUM(F933,P933)/F$1106,SUM(F933)/F$1106))</f>
        <v>14.043052837573384</v>
      </c>
      <c r="L1111" s="43"/>
      <c r="M1111" s="1248" t="str">
        <f t="shared" si="248"/>
        <v>yes</v>
      </c>
      <c r="N1111" s="1262" t="str">
        <f t="shared" ref="N1111:N1130" si="257">IF(OR(SUM((H1111&gt;C$1104),(I1111&gt;C$1104),(J1111&gt;C$1104),(K1111&gt;C$1104))&gt;1,H1111&gt;C$1104*2,I1111&gt;C$1104*2,J1111&gt;C$1104*2,K1111&gt;C$1104*2),"yes","")</f>
        <v>yes</v>
      </c>
      <c r="O1111" s="848"/>
      <c r="P1111" s="848"/>
      <c r="Q1111" s="15"/>
      <c r="R1111" s="450"/>
      <c r="S1111" s="45"/>
      <c r="T1111" s="45"/>
      <c r="U1111" s="1068">
        <v>1109</v>
      </c>
      <c r="V1111" s="45"/>
    </row>
    <row r="1112" spans="1:22" ht="15.75" customHeight="1">
      <c r="A1112" s="1266" t="str">
        <f t="shared" si="246"/>
        <v>Sorghum: kg produced</v>
      </c>
      <c r="B1112" s="848"/>
      <c r="C1112" s="1257">
        <f t="shared" si="249"/>
        <v>0</v>
      </c>
      <c r="D1112" s="1257">
        <f t="shared" si="250"/>
        <v>0</v>
      </c>
      <c r="E1112" s="1257">
        <f t="shared" si="251"/>
        <v>0</v>
      </c>
      <c r="F1112" s="1257">
        <f t="shared" si="252"/>
        <v>0</v>
      </c>
      <c r="G1112" s="848"/>
      <c r="H1112" s="1258">
        <f t="shared" si="253"/>
        <v>0</v>
      </c>
      <c r="I1112" s="1258">
        <f t="shared" si="254"/>
        <v>0</v>
      </c>
      <c r="J1112" s="1258">
        <f t="shared" si="255"/>
        <v>0</v>
      </c>
      <c r="K1112" s="1258">
        <f t="shared" si="256"/>
        <v>0</v>
      </c>
      <c r="L1112" s="43"/>
      <c r="M1112" s="1248" t="str">
        <f t="shared" si="248"/>
        <v/>
      </c>
      <c r="N1112" s="1262" t="str">
        <f t="shared" si="257"/>
        <v/>
      </c>
      <c r="O1112" s="848"/>
      <c r="P1112" s="848"/>
      <c r="Q1112" s="15"/>
      <c r="R1112" s="450"/>
      <c r="S1112" s="45"/>
      <c r="T1112" s="45"/>
      <c r="U1112" s="1068">
        <v>1110</v>
      </c>
      <c r="V1112" s="45"/>
    </row>
    <row r="1113" spans="1:22" ht="15.75" customHeight="1">
      <c r="A1113" s="1266" t="str">
        <f t="shared" si="246"/>
        <v>High value cereal: kg produced</v>
      </c>
      <c r="B1113" s="848"/>
      <c r="C1113" s="1257">
        <f t="shared" si="249"/>
        <v>0</v>
      </c>
      <c r="D1113" s="1257">
        <f t="shared" si="250"/>
        <v>0</v>
      </c>
      <c r="E1113" s="1257">
        <f t="shared" si="251"/>
        <v>0</v>
      </c>
      <c r="F1113" s="1257">
        <f t="shared" si="252"/>
        <v>0</v>
      </c>
      <c r="G1113" s="848"/>
      <c r="H1113" s="1258">
        <f t="shared" si="253"/>
        <v>0</v>
      </c>
      <c r="I1113" s="1258">
        <f t="shared" si="254"/>
        <v>0</v>
      </c>
      <c r="J1113" s="1258">
        <f t="shared" si="255"/>
        <v>0</v>
      </c>
      <c r="K1113" s="1258">
        <f t="shared" si="256"/>
        <v>0</v>
      </c>
      <c r="L1113" s="43"/>
      <c r="M1113" s="1248" t="str">
        <f t="shared" si="248"/>
        <v/>
      </c>
      <c r="N1113" s="1262" t="str">
        <f t="shared" si="257"/>
        <v/>
      </c>
      <c r="O1113" s="848"/>
      <c r="P1113" s="848"/>
      <c r="Q1113" s="15"/>
      <c r="R1113" s="450"/>
      <c r="S1113" s="45"/>
      <c r="T1113" s="45"/>
      <c r="U1113" s="1068">
        <v>1111</v>
      </c>
      <c r="V1113" s="45"/>
    </row>
    <row r="1114" spans="1:22" ht="15.75" customHeight="1">
      <c r="A1114" s="1266" t="str">
        <f t="shared" si="246"/>
        <v>High value cereal: kg produced</v>
      </c>
      <c r="B1114" s="848"/>
      <c r="C1114" s="1257">
        <f t="shared" si="249"/>
        <v>0</v>
      </c>
      <c r="D1114" s="1257">
        <f t="shared" si="250"/>
        <v>0</v>
      </c>
      <c r="E1114" s="1257">
        <f t="shared" si="251"/>
        <v>0</v>
      </c>
      <c r="F1114" s="1257">
        <f t="shared" si="252"/>
        <v>0</v>
      </c>
      <c r="G1114" s="848"/>
      <c r="H1114" s="1258">
        <f t="shared" si="253"/>
        <v>0</v>
      </c>
      <c r="I1114" s="1258">
        <f t="shared" si="254"/>
        <v>0</v>
      </c>
      <c r="J1114" s="1258">
        <f t="shared" si="255"/>
        <v>0</v>
      </c>
      <c r="K1114" s="1258">
        <f t="shared" si="256"/>
        <v>0</v>
      </c>
      <c r="L1114" s="43"/>
      <c r="M1114" s="1248" t="str">
        <f t="shared" si="248"/>
        <v/>
      </c>
      <c r="N1114" s="1262" t="str">
        <f t="shared" si="257"/>
        <v/>
      </c>
      <c r="O1114" s="848"/>
      <c r="P1114" s="848"/>
      <c r="Q1114" s="15"/>
      <c r="R1114" s="450"/>
      <c r="S1114" s="45"/>
      <c r="T1114" s="45"/>
      <c r="U1114" s="1068">
        <v>1112</v>
      </c>
      <c r="V1114" s="45"/>
    </row>
    <row r="1115" spans="1:22" ht="15.75" customHeight="1">
      <c r="A1115" s="1266" t="str">
        <f t="shared" si="246"/>
        <v>Cowpeas: kg produced</v>
      </c>
      <c r="B1115" s="848"/>
      <c r="C1115" s="1257">
        <f t="shared" si="249"/>
        <v>6.3367812878576082E-2</v>
      </c>
      <c r="D1115" s="1257">
        <f t="shared" si="250"/>
        <v>0</v>
      </c>
      <c r="E1115" s="1257">
        <f t="shared" si="251"/>
        <v>0</v>
      </c>
      <c r="F1115" s="1257">
        <f t="shared" si="252"/>
        <v>0</v>
      </c>
      <c r="G1115" s="848"/>
      <c r="H1115" s="1258">
        <f t="shared" si="253"/>
        <v>0</v>
      </c>
      <c r="I1115" s="1258">
        <f t="shared" si="254"/>
        <v>0</v>
      </c>
      <c r="J1115" s="1258">
        <f t="shared" si="255"/>
        <v>0</v>
      </c>
      <c r="K1115" s="1258">
        <f t="shared" si="256"/>
        <v>0</v>
      </c>
      <c r="L1115" s="43"/>
      <c r="M1115" s="1248" t="str">
        <f t="shared" si="248"/>
        <v/>
      </c>
      <c r="N1115" s="1262" t="str">
        <f t="shared" si="257"/>
        <v/>
      </c>
      <c r="O1115" s="848"/>
      <c r="P1115" s="848"/>
      <c r="Q1115" s="15"/>
      <c r="R1115" s="450"/>
      <c r="S1115" s="45"/>
      <c r="T1115" s="45"/>
      <c r="U1115" s="1068">
        <v>1113</v>
      </c>
      <c r="V1115" s="45"/>
    </row>
    <row r="1116" spans="1:22" ht="15.75" customHeight="1">
      <c r="A1116" s="1266" t="str">
        <f t="shared" si="246"/>
        <v>Beans: kg produced</v>
      </c>
      <c r="B1116" s="848"/>
      <c r="C1116" s="1257">
        <f t="shared" si="249"/>
        <v>9.4772155437517477E-2</v>
      </c>
      <c r="D1116" s="1257">
        <f t="shared" si="250"/>
        <v>4.9141117634268316E-2</v>
      </c>
      <c r="E1116" s="1257">
        <f t="shared" si="251"/>
        <v>0.16301369863013698</v>
      </c>
      <c r="F1116" s="1257">
        <f t="shared" si="252"/>
        <v>0.74872798434442256</v>
      </c>
      <c r="G1116" s="848"/>
      <c r="H1116" s="1258">
        <f t="shared" si="253"/>
        <v>0</v>
      </c>
      <c r="I1116" s="1258">
        <f t="shared" si="254"/>
        <v>0</v>
      </c>
      <c r="J1116" s="1258">
        <f t="shared" si="255"/>
        <v>0.14090019569471623</v>
      </c>
      <c r="K1116" s="1258">
        <f t="shared" si="256"/>
        <v>0.70450097847358106</v>
      </c>
      <c r="L1116" s="43"/>
      <c r="M1116" s="1248" t="str">
        <f t="shared" si="248"/>
        <v>yes</v>
      </c>
      <c r="N1116" s="1262" t="str">
        <f t="shared" si="257"/>
        <v>yes</v>
      </c>
      <c r="O1116" s="848"/>
      <c r="P1116" s="848"/>
      <c r="Q1116" s="15"/>
      <c r="R1116" s="450"/>
      <c r="S1116" s="45"/>
      <c r="T1116" s="45"/>
      <c r="U1116" s="1068">
        <v>1114</v>
      </c>
      <c r="V1116" s="45"/>
    </row>
    <row r="1117" spans="1:22" ht="15.75" customHeight="1">
      <c r="A1117" s="1266" t="str">
        <f t="shared" si="246"/>
        <v>Millet: kg produced</v>
      </c>
      <c r="B1117" s="848"/>
      <c r="C1117" s="1257">
        <f t="shared" si="249"/>
        <v>0</v>
      </c>
      <c r="D1117" s="1257">
        <f t="shared" si="250"/>
        <v>0</v>
      </c>
      <c r="E1117" s="1257">
        <f t="shared" si="251"/>
        <v>0</v>
      </c>
      <c r="F1117" s="1257">
        <f t="shared" si="252"/>
        <v>0</v>
      </c>
      <c r="G1117" s="848"/>
      <c r="H1117" s="1258">
        <f t="shared" si="253"/>
        <v>0</v>
      </c>
      <c r="I1117" s="1258">
        <f t="shared" si="254"/>
        <v>0</v>
      </c>
      <c r="J1117" s="1258">
        <f t="shared" si="255"/>
        <v>0</v>
      </c>
      <c r="K1117" s="1258">
        <f t="shared" si="256"/>
        <v>0</v>
      </c>
      <c r="L1117" s="43"/>
      <c r="M1117" s="1248" t="str">
        <f t="shared" si="248"/>
        <v/>
      </c>
      <c r="N1117" s="1262" t="str">
        <f t="shared" si="257"/>
        <v/>
      </c>
      <c r="O1117" s="848"/>
      <c r="P1117" s="848"/>
      <c r="Q1117" s="15"/>
      <c r="R1117" s="450"/>
      <c r="S1117" s="45"/>
      <c r="T1117" s="45"/>
      <c r="U1117" s="1068">
        <v>1115</v>
      </c>
      <c r="V1117" s="45"/>
    </row>
    <row r="1118" spans="1:22" ht="15.75" customHeight="1">
      <c r="A1118" s="1266" t="str">
        <f t="shared" si="246"/>
        <v>Finger millet: kg produced</v>
      </c>
      <c r="B1118" s="848"/>
      <c r="C1118" s="1257">
        <f t="shared" si="249"/>
        <v>0</v>
      </c>
      <c r="D1118" s="1257">
        <f t="shared" si="250"/>
        <v>0</v>
      </c>
      <c r="E1118" s="1257">
        <f t="shared" si="251"/>
        <v>0</v>
      </c>
      <c r="F1118" s="1257">
        <f t="shared" si="252"/>
        <v>0</v>
      </c>
      <c r="G1118" s="848"/>
      <c r="H1118" s="1258">
        <f t="shared" si="253"/>
        <v>0</v>
      </c>
      <c r="I1118" s="1258">
        <f t="shared" si="254"/>
        <v>0</v>
      </c>
      <c r="J1118" s="1258">
        <f t="shared" si="255"/>
        <v>0</v>
      </c>
      <c r="K1118" s="1258">
        <f t="shared" si="256"/>
        <v>0</v>
      </c>
      <c r="L1118" s="43"/>
      <c r="M1118" s="1248" t="str">
        <f t="shared" si="248"/>
        <v/>
      </c>
      <c r="N1118" s="1262" t="str">
        <f t="shared" si="257"/>
        <v/>
      </c>
      <c r="O1118" s="848"/>
      <c r="P1118" s="848"/>
      <c r="Q1118" s="15"/>
      <c r="R1118" s="450"/>
      <c r="S1118" s="45"/>
      <c r="T1118" s="45"/>
      <c r="U1118" s="1068">
        <v>1116</v>
      </c>
      <c r="V1118" s="45"/>
    </row>
    <row r="1119" spans="1:22" ht="15.75" customHeight="1">
      <c r="A1119" s="1266" t="str">
        <f t="shared" si="246"/>
        <v>Wheat: kg produced</v>
      </c>
      <c r="B1119" s="848"/>
      <c r="C1119" s="1257">
        <f t="shared" si="249"/>
        <v>0</v>
      </c>
      <c r="D1119" s="1257">
        <f t="shared" si="250"/>
        <v>0</v>
      </c>
      <c r="E1119" s="1257">
        <f t="shared" si="251"/>
        <v>0</v>
      </c>
      <c r="F1119" s="1257">
        <f t="shared" si="252"/>
        <v>0</v>
      </c>
      <c r="G1119" s="848"/>
      <c r="H1119" s="1258">
        <f t="shared" si="253"/>
        <v>0</v>
      </c>
      <c r="I1119" s="1258">
        <f t="shared" si="254"/>
        <v>0</v>
      </c>
      <c r="J1119" s="1258">
        <f t="shared" si="255"/>
        <v>0</v>
      </c>
      <c r="K1119" s="1258">
        <f t="shared" si="256"/>
        <v>0</v>
      </c>
      <c r="L1119" s="43"/>
      <c r="M1119" s="1248" t="str">
        <f t="shared" si="248"/>
        <v/>
      </c>
      <c r="N1119" s="1262" t="str">
        <f t="shared" si="257"/>
        <v/>
      </c>
      <c r="O1119" s="848"/>
      <c r="P1119" s="848"/>
      <c r="Q1119" s="15"/>
      <c r="R1119" s="450"/>
      <c r="S1119" s="45"/>
      <c r="T1119" s="45"/>
      <c r="U1119" s="1068">
        <v>1117</v>
      </c>
      <c r="V1119" s="45"/>
    </row>
    <row r="1120" spans="1:22" ht="15.75" customHeight="1">
      <c r="A1120" s="1266" t="str">
        <f t="shared" si="246"/>
        <v>Cassava: no. local meas.</v>
      </c>
      <c r="B1120" s="848"/>
      <c r="C1120" s="1257">
        <f t="shared" si="249"/>
        <v>0</v>
      </c>
      <c r="D1120" s="1257">
        <f t="shared" si="250"/>
        <v>0</v>
      </c>
      <c r="E1120" s="1257">
        <f t="shared" si="251"/>
        <v>0</v>
      </c>
      <c r="F1120" s="1257">
        <f t="shared" si="252"/>
        <v>0</v>
      </c>
      <c r="G1120" s="848"/>
      <c r="H1120" s="1258">
        <f t="shared" si="253"/>
        <v>0</v>
      </c>
      <c r="I1120" s="1258">
        <f t="shared" si="254"/>
        <v>0</v>
      </c>
      <c r="J1120" s="1258">
        <f t="shared" si="255"/>
        <v>0</v>
      </c>
      <c r="K1120" s="1258">
        <f t="shared" si="256"/>
        <v>0</v>
      </c>
      <c r="L1120" s="43"/>
      <c r="M1120" s="1248" t="str">
        <f t="shared" si="248"/>
        <v/>
      </c>
      <c r="N1120" s="1262" t="str">
        <f t="shared" si="257"/>
        <v/>
      </c>
      <c r="O1120" s="848"/>
      <c r="P1120" s="848"/>
      <c r="Q1120" s="15"/>
      <c r="R1120" s="450"/>
      <c r="S1120" s="45"/>
      <c r="T1120" s="45"/>
      <c r="U1120" s="1068">
        <v>1118</v>
      </c>
      <c r="V1120" s="45"/>
    </row>
    <row r="1121" spans="1:22" ht="15.75" customHeight="1">
      <c r="A1121" s="1266" t="str">
        <f t="shared" si="246"/>
        <v>Water melon: no. local meas</v>
      </c>
      <c r="B1121" s="848"/>
      <c r="C1121" s="1257">
        <f t="shared" si="249"/>
        <v>0</v>
      </c>
      <c r="D1121" s="1257">
        <f t="shared" si="250"/>
        <v>0</v>
      </c>
      <c r="E1121" s="1257">
        <f t="shared" si="251"/>
        <v>0</v>
      </c>
      <c r="F1121" s="1257">
        <f t="shared" si="252"/>
        <v>0</v>
      </c>
      <c r="G1121" s="848"/>
      <c r="H1121" s="1258">
        <f t="shared" si="253"/>
        <v>0</v>
      </c>
      <c r="I1121" s="1258">
        <f t="shared" si="254"/>
        <v>0</v>
      </c>
      <c r="J1121" s="1258">
        <f t="shared" si="255"/>
        <v>0</v>
      </c>
      <c r="K1121" s="1258">
        <f t="shared" si="256"/>
        <v>0</v>
      </c>
      <c r="L1121" s="43"/>
      <c r="M1121" s="1248" t="str">
        <f t="shared" si="248"/>
        <v/>
      </c>
      <c r="N1121" s="1262" t="str">
        <f t="shared" si="257"/>
        <v/>
      </c>
      <c r="O1121" s="848"/>
      <c r="P1121" s="848"/>
      <c r="Q1121" s="15"/>
      <c r="R1121" s="450"/>
      <c r="S1121" s="45"/>
      <c r="T1121" s="45"/>
      <c r="U1121" s="1068">
        <v>1119</v>
      </c>
      <c r="V1121" s="45"/>
    </row>
    <row r="1122" spans="1:22" ht="15.75" customHeight="1">
      <c r="A1122" s="1266" t="str">
        <f t="shared" si="246"/>
        <v>Other melons: no. local meas</v>
      </c>
      <c r="B1122" s="848"/>
      <c r="C1122" s="1257">
        <f t="shared" si="249"/>
        <v>0</v>
      </c>
      <c r="D1122" s="1257">
        <f t="shared" si="250"/>
        <v>0</v>
      </c>
      <c r="E1122" s="1257">
        <f t="shared" si="251"/>
        <v>0</v>
      </c>
      <c r="F1122" s="1257">
        <f t="shared" si="252"/>
        <v>0</v>
      </c>
      <c r="G1122" s="848"/>
      <c r="H1122" s="1258">
        <f t="shared" si="253"/>
        <v>0</v>
      </c>
      <c r="I1122" s="1258">
        <f t="shared" si="254"/>
        <v>0</v>
      </c>
      <c r="J1122" s="1258">
        <f t="shared" si="255"/>
        <v>0</v>
      </c>
      <c r="K1122" s="1258">
        <f t="shared" si="256"/>
        <v>0</v>
      </c>
      <c r="L1122" s="43"/>
      <c r="M1122" s="1248" t="str">
        <f t="shared" si="248"/>
        <v/>
      </c>
      <c r="N1122" s="1262" t="str">
        <f t="shared" si="257"/>
        <v/>
      </c>
      <c r="O1122" s="848"/>
      <c r="P1122" s="848"/>
      <c r="Q1122" s="15"/>
      <c r="R1122" s="450"/>
      <c r="S1122" s="45"/>
      <c r="T1122" s="45"/>
      <c r="U1122" s="1068">
        <v>1120</v>
      </c>
      <c r="V1122" s="45"/>
    </row>
    <row r="1123" spans="1:22" ht="15.75" customHeight="1">
      <c r="A1123" s="1266" t="str">
        <f t="shared" si="246"/>
        <v>Other root crops: no. local meas</v>
      </c>
      <c r="B1123" s="848"/>
      <c r="C1123" s="1257">
        <f t="shared" si="249"/>
        <v>0</v>
      </c>
      <c r="D1123" s="1257">
        <f t="shared" si="250"/>
        <v>0</v>
      </c>
      <c r="E1123" s="1257">
        <f t="shared" si="251"/>
        <v>0</v>
      </c>
      <c r="F1123" s="1257">
        <f t="shared" si="252"/>
        <v>0</v>
      </c>
      <c r="G1123" s="848"/>
      <c r="H1123" s="1258">
        <f t="shared" si="253"/>
        <v>0</v>
      </c>
      <c r="I1123" s="1258">
        <f t="shared" si="254"/>
        <v>0</v>
      </c>
      <c r="J1123" s="1258">
        <f t="shared" si="255"/>
        <v>0</v>
      </c>
      <c r="K1123" s="1258">
        <f t="shared" si="256"/>
        <v>0</v>
      </c>
      <c r="L1123" s="43"/>
      <c r="M1123" s="1248" t="str">
        <f t="shared" si="248"/>
        <v/>
      </c>
      <c r="N1123" s="1262" t="str">
        <f t="shared" si="257"/>
        <v/>
      </c>
      <c r="O1123" s="848"/>
      <c r="P1123" s="848"/>
      <c r="Q1123" s="15"/>
      <c r="R1123" s="450"/>
      <c r="S1123" s="45"/>
      <c r="T1123" s="45"/>
      <c r="U1123" s="1068">
        <v>1121</v>
      </c>
      <c r="V1123" s="45"/>
    </row>
    <row r="1124" spans="1:22" ht="15.75" customHeight="1">
      <c r="A1124" s="1266" t="str">
        <f t="shared" si="246"/>
        <v>Groundnuts (dry): no. local meas</v>
      </c>
      <c r="B1124" s="848"/>
      <c r="C1124" s="1257">
        <f t="shared" si="249"/>
        <v>8.0933743360357843E-2</v>
      </c>
      <c r="D1124" s="1257">
        <f t="shared" si="250"/>
        <v>8.3931289410741461E-2</v>
      </c>
      <c r="E1124" s="1257">
        <f t="shared" si="251"/>
        <v>0.16947162426614482</v>
      </c>
      <c r="F1124" s="1257">
        <f t="shared" si="252"/>
        <v>0.3573385518590998</v>
      </c>
      <c r="G1124" s="848"/>
      <c r="H1124" s="1258">
        <f t="shared" si="253"/>
        <v>0</v>
      </c>
      <c r="I1124" s="1258">
        <f t="shared" si="254"/>
        <v>0</v>
      </c>
      <c r="J1124" s="1258">
        <f t="shared" si="255"/>
        <v>9.3933463796477476E-2</v>
      </c>
      <c r="K1124" s="1258">
        <f t="shared" si="256"/>
        <v>0.28180039138943247</v>
      </c>
      <c r="L1124" s="43"/>
      <c r="M1124" s="1248" t="str">
        <f t="shared" si="248"/>
        <v>yes</v>
      </c>
      <c r="N1124" s="1262" t="str">
        <f t="shared" si="257"/>
        <v>yes</v>
      </c>
      <c r="O1124" s="848"/>
      <c r="P1124" s="848"/>
      <c r="Q1124" s="15"/>
      <c r="R1124" s="450"/>
      <c r="S1124" s="45"/>
      <c r="T1124" s="45"/>
      <c r="U1124" s="1068">
        <v>1122</v>
      </c>
      <c r="V1124" s="45"/>
    </row>
    <row r="1125" spans="1:22" ht="15.75" customHeight="1">
      <c r="A1125" s="1266" t="str">
        <f t="shared" si="246"/>
        <v>Roundnuts (bambara): no. local meas</v>
      </c>
      <c r="B1125" s="848"/>
      <c r="C1125" s="1257">
        <f t="shared" si="249"/>
        <v>0</v>
      </c>
      <c r="D1125" s="1257">
        <f t="shared" si="250"/>
        <v>0</v>
      </c>
      <c r="E1125" s="1257">
        <f t="shared" si="251"/>
        <v>0</v>
      </c>
      <c r="F1125" s="1257">
        <f t="shared" si="252"/>
        <v>0</v>
      </c>
      <c r="G1125" s="848"/>
      <c r="H1125" s="1258">
        <f t="shared" si="253"/>
        <v>0</v>
      </c>
      <c r="I1125" s="1258">
        <f t="shared" si="254"/>
        <v>0</v>
      </c>
      <c r="J1125" s="1258">
        <f t="shared" si="255"/>
        <v>0</v>
      </c>
      <c r="K1125" s="1258">
        <f t="shared" si="256"/>
        <v>0</v>
      </c>
      <c r="L1125" s="43"/>
      <c r="M1125" s="1248" t="str">
        <f t="shared" si="248"/>
        <v/>
      </c>
      <c r="N1125" s="1262" t="str">
        <f t="shared" si="257"/>
        <v/>
      </c>
      <c r="O1125" s="848"/>
      <c r="P1125" s="848"/>
      <c r="Q1125" s="15"/>
      <c r="R1125" s="450"/>
      <c r="S1125" s="45"/>
      <c r="T1125" s="45"/>
      <c r="U1125" s="1068">
        <v>1123</v>
      </c>
      <c r="V1125" s="45"/>
    </row>
    <row r="1126" spans="1:22" ht="15.75" customHeight="1">
      <c r="A1126" s="1266" t="str">
        <f t="shared" si="246"/>
        <v>Sweet Potatoes: local merasure</v>
      </c>
      <c r="B1126" s="848"/>
      <c r="C1126" s="1257">
        <f t="shared" si="249"/>
        <v>5.0992451775230638E-2</v>
      </c>
      <c r="D1126" s="1257">
        <f t="shared" si="250"/>
        <v>6.6101326375298974E-2</v>
      </c>
      <c r="E1126" s="1257">
        <f t="shared" si="251"/>
        <v>0.12727984344422699</v>
      </c>
      <c r="F1126" s="1257">
        <f t="shared" si="252"/>
        <v>0.1378473581213307</v>
      </c>
      <c r="G1126" s="848"/>
      <c r="H1126" s="1258">
        <f t="shared" si="253"/>
        <v>0</v>
      </c>
      <c r="I1126" s="1258">
        <f t="shared" si="254"/>
        <v>0</v>
      </c>
      <c r="J1126" s="1258">
        <f t="shared" si="255"/>
        <v>4.6966731898238738E-2</v>
      </c>
      <c r="K1126" s="1258">
        <f t="shared" si="256"/>
        <v>7.9843444227005858E-2</v>
      </c>
      <c r="L1126" s="43"/>
      <c r="M1126" s="1248" t="str">
        <f t="shared" si="248"/>
        <v>yes</v>
      </c>
      <c r="N1126" s="1262" t="str">
        <f t="shared" si="257"/>
        <v/>
      </c>
      <c r="O1126" s="848"/>
      <c r="P1126" s="848"/>
      <c r="Q1126" s="15"/>
      <c r="R1126" s="450"/>
      <c r="S1126" s="45"/>
      <c r="T1126" s="45"/>
      <c r="U1126" s="1068">
        <v>1124</v>
      </c>
      <c r="V1126" s="45"/>
    </row>
    <row r="1127" spans="1:22" ht="15.75" customHeight="1">
      <c r="A1127" s="1266" t="str">
        <f t="shared" si="246"/>
        <v>Other crop: Sunflower</v>
      </c>
      <c r="B1127" s="848"/>
      <c r="C1127" s="1257">
        <f t="shared" si="249"/>
        <v>0</v>
      </c>
      <c r="D1127" s="1257">
        <f t="shared" si="250"/>
        <v>0</v>
      </c>
      <c r="E1127" s="1257">
        <f t="shared" si="251"/>
        <v>0.31950424005218525</v>
      </c>
      <c r="F1127" s="1257">
        <f t="shared" si="252"/>
        <v>0</v>
      </c>
      <c r="G1127" s="848"/>
      <c r="H1127" s="1258">
        <f t="shared" si="253"/>
        <v>0</v>
      </c>
      <c r="I1127" s="1258">
        <f t="shared" si="254"/>
        <v>0</v>
      </c>
      <c r="J1127" s="1258">
        <f t="shared" si="255"/>
        <v>0.30528375733855184</v>
      </c>
      <c r="K1127" s="1258">
        <f t="shared" si="256"/>
        <v>0</v>
      </c>
      <c r="L1127" s="43"/>
      <c r="M1127" s="1248" t="str">
        <f t="shared" si="248"/>
        <v>yes</v>
      </c>
      <c r="N1127" s="1262" t="str">
        <f t="shared" si="257"/>
        <v>yes</v>
      </c>
      <c r="O1127" s="848"/>
      <c r="P1127" s="848"/>
      <c r="Q1127" s="15"/>
      <c r="R1127" s="450"/>
      <c r="S1127" s="45"/>
      <c r="T1127" s="45"/>
      <c r="U1127" s="1068">
        <v>1125</v>
      </c>
      <c r="V1127" s="45"/>
    </row>
    <row r="1128" spans="1:22" ht="15.75" customHeight="1">
      <c r="A1128" s="1266" t="str">
        <f t="shared" si="246"/>
        <v>Other crop: number</v>
      </c>
      <c r="B1128" s="848"/>
      <c r="C1128" s="1257">
        <f t="shared" si="249"/>
        <v>0</v>
      </c>
      <c r="D1128" s="1257">
        <f t="shared" si="250"/>
        <v>0</v>
      </c>
      <c r="E1128" s="1257">
        <f t="shared" si="251"/>
        <v>0</v>
      </c>
      <c r="F1128" s="1257">
        <f t="shared" si="252"/>
        <v>0</v>
      </c>
      <c r="G1128" s="848"/>
      <c r="H1128" s="1258">
        <f t="shared" si="253"/>
        <v>0</v>
      </c>
      <c r="I1128" s="1258">
        <f t="shared" si="254"/>
        <v>0</v>
      </c>
      <c r="J1128" s="1258">
        <f t="shared" si="255"/>
        <v>0</v>
      </c>
      <c r="K1128" s="1258">
        <f t="shared" si="256"/>
        <v>0</v>
      </c>
      <c r="L1128" s="43"/>
      <c r="M1128" s="1248" t="str">
        <f t="shared" si="248"/>
        <v/>
      </c>
      <c r="N1128" s="1262" t="str">
        <f t="shared" si="257"/>
        <v/>
      </c>
      <c r="O1128" s="848"/>
      <c r="P1128" s="848"/>
      <c r="Q1128" s="15"/>
      <c r="R1128" s="450"/>
      <c r="S1128" s="45"/>
      <c r="T1128" s="45"/>
      <c r="U1128" s="1068">
        <v>1126</v>
      </c>
      <c r="V1128" s="45"/>
    </row>
    <row r="1129" spans="1:22" ht="15.75" customHeight="1">
      <c r="A1129" s="1266" t="str">
        <f>A851</f>
        <v>FISHING -- see worksheet Data 3</v>
      </c>
      <c r="B1129" s="848"/>
      <c r="C1129" s="1257">
        <f t="shared" ref="C1129:F1130" si="258">IF(C$1106=0,0,MAX((SUM(C851,M851)+SUM(C963,M963)/C$1106),(SUM(C851)+SUM(C963)/C$1106)))</f>
        <v>0</v>
      </c>
      <c r="D1129" s="1257">
        <f t="shared" si="258"/>
        <v>0</v>
      </c>
      <c r="E1129" s="1257">
        <f t="shared" si="258"/>
        <v>0</v>
      </c>
      <c r="F1129" s="1257">
        <f t="shared" si="258"/>
        <v>0</v>
      </c>
      <c r="G1129" s="848"/>
      <c r="H1129" s="1258">
        <f t="shared" ref="H1129:K1130" si="259">IF(C$1106=0,0,MAX(SUM(C963,M963)/C$1106,SUM(C963)/C$1106))</f>
        <v>0</v>
      </c>
      <c r="I1129" s="1258">
        <f t="shared" si="259"/>
        <v>0</v>
      </c>
      <c r="J1129" s="1258">
        <f t="shared" si="259"/>
        <v>0</v>
      </c>
      <c r="K1129" s="1258">
        <f t="shared" si="259"/>
        <v>0</v>
      </c>
      <c r="L1129" s="43"/>
      <c r="M1129" s="1248" t="str">
        <f t="shared" si="248"/>
        <v/>
      </c>
      <c r="N1129" s="1262" t="str">
        <f t="shared" si="257"/>
        <v/>
      </c>
      <c r="O1129" s="848"/>
      <c r="P1129" s="848"/>
      <c r="Q1129" s="15"/>
      <c r="R1129" s="450"/>
      <c r="S1129" s="45"/>
      <c r="T1129" s="45"/>
      <c r="U1129" s="1068">
        <v>1127</v>
      </c>
      <c r="V1129" s="45"/>
    </row>
    <row r="1130" spans="1:22" ht="15.75" customHeight="1">
      <c r="A1130" s="1266" t="str">
        <f>A852</f>
        <v>WILD FOODS -- see worksheet Data 3</v>
      </c>
      <c r="B1130" s="848"/>
      <c r="C1130" s="1257">
        <f t="shared" si="258"/>
        <v>0</v>
      </c>
      <c r="D1130" s="1257">
        <f t="shared" si="258"/>
        <v>0</v>
      </c>
      <c r="E1130" s="1257">
        <f t="shared" si="258"/>
        <v>0</v>
      </c>
      <c r="F1130" s="1257">
        <f t="shared" si="258"/>
        <v>0</v>
      </c>
      <c r="G1130" s="848"/>
      <c r="H1130" s="1258">
        <f t="shared" si="259"/>
        <v>0</v>
      </c>
      <c r="I1130" s="1258">
        <f t="shared" si="259"/>
        <v>0</v>
      </c>
      <c r="J1130" s="1258">
        <f t="shared" si="259"/>
        <v>0</v>
      </c>
      <c r="K1130" s="1258">
        <f t="shared" si="259"/>
        <v>0</v>
      </c>
      <c r="L1130" s="43"/>
      <c r="M1130" s="1248" t="str">
        <f t="shared" si="248"/>
        <v/>
      </c>
      <c r="N1130" s="1262" t="str">
        <f t="shared" si="257"/>
        <v/>
      </c>
      <c r="O1130" s="848"/>
      <c r="P1130" s="848"/>
      <c r="Q1130" s="15"/>
      <c r="R1130" s="450"/>
      <c r="S1130" s="45"/>
      <c r="T1130" s="45"/>
      <c r="U1130" s="1068">
        <v>1128</v>
      </c>
      <c r="V1130" s="45"/>
    </row>
    <row r="1131" spans="1:22" ht="15.75" customHeight="1">
      <c r="A1131" s="43" t="str">
        <f>A932</f>
        <v>Green maize sold: quantity</v>
      </c>
      <c r="B1131" s="848"/>
      <c r="C1131" s="1257">
        <f>IF(C$1106=0,0,MAX(SUM(C932,M932)/C$1106,SUM(C932)/C$1106))</f>
        <v>0</v>
      </c>
      <c r="D1131" s="1257">
        <f>IF(D$1106=0,0,MAX(SUM(D932,N932)/D$1106,SUM(D932)/D$1106))</f>
        <v>0</v>
      </c>
      <c r="E1131" s="1257">
        <f>IF(E$1106=0,0,MAX(SUM(E932,O932)/E$1106,SUM(E932)/E$1106))</f>
        <v>0</v>
      </c>
      <c r="F1131" s="1257">
        <f>IF(F$1106=0,0,MAX(SUM(F932,P932)/F$1106,SUM(F932)/F$1106))</f>
        <v>0</v>
      </c>
      <c r="G1131" s="848"/>
      <c r="H1131" s="45"/>
      <c r="I1131" s="45"/>
      <c r="J1131" s="45"/>
      <c r="K1131" s="847"/>
      <c r="L1131" s="848"/>
      <c r="M1131" s="1248" t="str">
        <f t="shared" si="248"/>
        <v/>
      </c>
      <c r="N1131" s="1248" t="str">
        <f t="shared" ref="N1131:N1142" si="260">M1131</f>
        <v/>
      </c>
      <c r="O1131" s="848"/>
      <c r="P1131" s="848"/>
      <c r="Q1131" s="15"/>
      <c r="R1131" s="450"/>
      <c r="S1131" s="45"/>
      <c r="T1131" s="45"/>
      <c r="U1131" s="1068">
        <v>1129</v>
      </c>
      <c r="V1131" s="45"/>
    </row>
    <row r="1132" spans="1:22" ht="15.75" customHeight="1">
      <c r="A1132" s="43" t="str">
        <f t="shared" ref="A1132:A1142" si="261">A951</f>
        <v>Cotton kg sold</v>
      </c>
      <c r="B1132" s="848"/>
      <c r="C1132" s="1257">
        <f t="shared" ref="C1132:C1142" si="262">IF(C$1106=0,0,MAX(SUM(C951,M951)/C$1106,SUM(C951)/C$1106))</f>
        <v>0.20128599384959461</v>
      </c>
      <c r="D1132" s="1257">
        <f t="shared" ref="D1132:D1142" si="263">IF(D$1106=0,0,MAX(SUM(D951,N951)/D$1106,SUM(D951)/D$1106))</f>
        <v>0.3131115459882583</v>
      </c>
      <c r="E1132" s="1257">
        <f t="shared" ref="E1132:E1142" si="264">IF(E$1106=0,0,MAX(SUM(E951,O951)/E$1106,SUM(E951)/E$1106))</f>
        <v>0.88767123287671224</v>
      </c>
      <c r="F1132" s="1257">
        <f t="shared" ref="F1132:F1142" si="265">IF(F$1106=0,0,MAX(SUM(F951,P951)/F$1106,SUM(F951)/F$1106))</f>
        <v>0.93933463796477479</v>
      </c>
      <c r="G1132" s="848"/>
      <c r="H1132" s="45"/>
      <c r="I1132" s="45"/>
      <c r="J1132" s="45"/>
      <c r="K1132" s="847"/>
      <c r="L1132" s="848"/>
      <c r="M1132" s="1248" t="str">
        <f t="shared" si="248"/>
        <v>yes</v>
      </c>
      <c r="N1132" s="1248" t="str">
        <f t="shared" si="260"/>
        <v>yes</v>
      </c>
      <c r="O1132" s="848"/>
      <c r="P1132" s="848"/>
      <c r="Q1132" s="15"/>
      <c r="R1132" s="450"/>
      <c r="S1132" s="45"/>
      <c r="T1132" s="45"/>
      <c r="U1132" s="1068">
        <v>1130</v>
      </c>
      <c r="V1132" s="45"/>
    </row>
    <row r="1133" spans="1:22" ht="15.75" customHeight="1">
      <c r="A1133" s="43" t="str">
        <f t="shared" si="261"/>
        <v>Cucumbers: kg produced</v>
      </c>
      <c r="B1133" s="848"/>
      <c r="C1133" s="1257">
        <f t="shared" si="262"/>
        <v>0</v>
      </c>
      <c r="D1133" s="1257">
        <f t="shared" si="263"/>
        <v>0</v>
      </c>
      <c r="E1133" s="1257">
        <f t="shared" si="264"/>
        <v>0.21135029354207432</v>
      </c>
      <c r="F1133" s="1257">
        <f t="shared" si="265"/>
        <v>0</v>
      </c>
      <c r="G1133" s="848"/>
      <c r="H1133" s="45"/>
      <c r="I1133" s="45"/>
      <c r="J1133" s="45"/>
      <c r="K1133" s="847"/>
      <c r="L1133" s="848"/>
      <c r="M1133" s="1248" t="str">
        <f t="shared" si="248"/>
        <v>yes</v>
      </c>
      <c r="N1133" s="1248" t="str">
        <f t="shared" si="260"/>
        <v>yes</v>
      </c>
      <c r="O1133" s="848"/>
      <c r="P1133" s="848"/>
      <c r="Q1133" s="15"/>
      <c r="R1133" s="450"/>
      <c r="S1133" s="45"/>
      <c r="T1133" s="45"/>
      <c r="U1133" s="1068">
        <v>1131</v>
      </c>
      <c r="V1133" s="45"/>
    </row>
    <row r="1134" spans="1:22" ht="15.75" customHeight="1">
      <c r="A1134" s="43" t="str">
        <f t="shared" si="261"/>
        <v>Rape: kg produced</v>
      </c>
      <c r="B1134" s="848"/>
      <c r="C1134" s="1257">
        <f t="shared" si="262"/>
        <v>0</v>
      </c>
      <c r="D1134" s="1257">
        <f t="shared" si="263"/>
        <v>0</v>
      </c>
      <c r="E1134" s="1257">
        <f t="shared" si="264"/>
        <v>0.70450097847358106</v>
      </c>
      <c r="F1134" s="1257">
        <f t="shared" si="265"/>
        <v>0</v>
      </c>
      <c r="G1134" s="848"/>
      <c r="H1134" s="45"/>
      <c r="I1134" s="45"/>
      <c r="J1134" s="45"/>
      <c r="K1134" s="847"/>
      <c r="L1134" s="848"/>
      <c r="M1134" s="1248" t="str">
        <f t="shared" si="248"/>
        <v>yes</v>
      </c>
      <c r="N1134" s="1248" t="str">
        <f t="shared" si="260"/>
        <v>yes</v>
      </c>
      <c r="O1134" s="848"/>
      <c r="P1134" s="848"/>
      <c r="Q1134" s="15"/>
      <c r="R1134" s="450"/>
      <c r="S1134" s="45"/>
      <c r="T1134" s="45"/>
      <c r="U1134" s="1068">
        <v>1132</v>
      </c>
      <c r="V1134" s="45"/>
    </row>
    <row r="1135" spans="1:22" ht="15.75" customHeight="1">
      <c r="A1135" s="43" t="str">
        <f t="shared" si="261"/>
        <v>Other cashcrop: kg produced</v>
      </c>
      <c r="B1135" s="848"/>
      <c r="C1135" s="1257">
        <f t="shared" si="262"/>
        <v>0</v>
      </c>
      <c r="D1135" s="1257">
        <f t="shared" si="263"/>
        <v>0</v>
      </c>
      <c r="E1135" s="1257">
        <f t="shared" si="264"/>
        <v>0</v>
      </c>
      <c r="F1135" s="1257">
        <f t="shared" si="265"/>
        <v>0</v>
      </c>
      <c r="G1135" s="848"/>
      <c r="H1135" s="45"/>
      <c r="I1135" s="45"/>
      <c r="J1135" s="45"/>
      <c r="K1135" s="847"/>
      <c r="L1135" s="848"/>
      <c r="M1135" s="1248" t="str">
        <f t="shared" si="248"/>
        <v/>
      </c>
      <c r="N1135" s="1248" t="str">
        <f t="shared" si="260"/>
        <v/>
      </c>
      <c r="O1135" s="848"/>
      <c r="P1135" s="848"/>
      <c r="Q1135" s="15"/>
      <c r="R1135" s="450"/>
      <c r="S1135" s="45"/>
      <c r="T1135" s="45"/>
      <c r="U1135" s="1068">
        <v>1133</v>
      </c>
      <c r="V1135" s="45"/>
    </row>
    <row r="1136" spans="1:22" ht="15.75" customHeight="1">
      <c r="A1136" s="43" t="str">
        <f t="shared" si="261"/>
        <v>Other cashcrop: kg produced</v>
      </c>
      <c r="B1136" s="848"/>
      <c r="C1136" s="1257">
        <f t="shared" si="262"/>
        <v>0</v>
      </c>
      <c r="D1136" s="1257">
        <f t="shared" si="263"/>
        <v>0</v>
      </c>
      <c r="E1136" s="1257">
        <f t="shared" si="264"/>
        <v>0</v>
      </c>
      <c r="F1136" s="1257">
        <f t="shared" si="265"/>
        <v>0</v>
      </c>
      <c r="G1136" s="848"/>
      <c r="H1136" s="45"/>
      <c r="I1136" s="45"/>
      <c r="J1136" s="45"/>
      <c r="K1136" s="847"/>
      <c r="L1136" s="848"/>
      <c r="M1136" s="1248" t="str">
        <f t="shared" si="248"/>
        <v/>
      </c>
      <c r="N1136" s="1248" t="str">
        <f t="shared" si="260"/>
        <v/>
      </c>
      <c r="O1136" s="848"/>
      <c r="P1136" s="848"/>
      <c r="Q1136" s="15"/>
      <c r="R1136" s="450"/>
      <c r="S1136" s="45"/>
      <c r="T1136" s="45"/>
      <c r="U1136" s="1068">
        <v>1134</v>
      </c>
      <c r="V1136" s="45"/>
    </row>
    <row r="1137" spans="1:22" ht="15.75" customHeight="1">
      <c r="A1137" s="43" t="str">
        <f t="shared" si="261"/>
        <v>Other cashcrop: kg produced</v>
      </c>
      <c r="B1137" s="848"/>
      <c r="C1137" s="1257">
        <f t="shared" si="262"/>
        <v>0</v>
      </c>
      <c r="D1137" s="1257">
        <f t="shared" si="263"/>
        <v>0</v>
      </c>
      <c r="E1137" s="1257">
        <f t="shared" si="264"/>
        <v>0</v>
      </c>
      <c r="F1137" s="1257">
        <f t="shared" si="265"/>
        <v>0</v>
      </c>
      <c r="G1137" s="848"/>
      <c r="H1137" s="45"/>
      <c r="I1137" s="45"/>
      <c r="J1137" s="45"/>
      <c r="K1137" s="847"/>
      <c r="L1137" s="848"/>
      <c r="M1137" s="1248" t="str">
        <f t="shared" si="248"/>
        <v/>
      </c>
      <c r="N1137" s="1248" t="str">
        <f t="shared" si="260"/>
        <v/>
      </c>
      <c r="O1137" s="848"/>
      <c r="P1137" s="848"/>
      <c r="Q1137" s="15"/>
      <c r="R1137" s="450"/>
      <c r="S1137" s="45"/>
      <c r="T1137" s="45"/>
      <c r="U1137" s="1068">
        <v>1135</v>
      </c>
      <c r="V1137" s="45"/>
    </row>
    <row r="1138" spans="1:22" ht="15.75" customHeight="1">
      <c r="A1138" s="43" t="str">
        <f t="shared" si="261"/>
        <v>Other cashcrop: kg produced</v>
      </c>
      <c r="B1138" s="848"/>
      <c r="C1138" s="1257">
        <f t="shared" si="262"/>
        <v>0</v>
      </c>
      <c r="D1138" s="1257">
        <f t="shared" si="263"/>
        <v>0</v>
      </c>
      <c r="E1138" s="1257">
        <f t="shared" si="264"/>
        <v>0</v>
      </c>
      <c r="F1138" s="1257">
        <f t="shared" si="265"/>
        <v>0</v>
      </c>
      <c r="G1138" s="848"/>
      <c r="H1138" s="45"/>
      <c r="I1138" s="45"/>
      <c r="J1138" s="45"/>
      <c r="K1138" s="847"/>
      <c r="L1138" s="848"/>
      <c r="M1138" s="1248" t="str">
        <f t="shared" si="248"/>
        <v/>
      </c>
      <c r="N1138" s="1248" t="str">
        <f t="shared" si="260"/>
        <v/>
      </c>
      <c r="O1138" s="848"/>
      <c r="P1138" s="848"/>
      <c r="Q1138" s="15"/>
      <c r="R1138" s="450"/>
      <c r="S1138" s="45"/>
      <c r="T1138" s="45"/>
      <c r="U1138" s="1068">
        <v>1136</v>
      </c>
      <c r="V1138" s="45"/>
    </row>
    <row r="1139" spans="1:22" ht="15.75" customHeight="1">
      <c r="A1139" s="43" t="str">
        <f t="shared" si="261"/>
        <v>Straw: quantity sold</v>
      </c>
      <c r="B1139" s="848"/>
      <c r="C1139" s="1257">
        <f t="shared" si="262"/>
        <v>0</v>
      </c>
      <c r="D1139" s="1257">
        <f t="shared" si="263"/>
        <v>0</v>
      </c>
      <c r="E1139" s="1257">
        <f t="shared" si="264"/>
        <v>0</v>
      </c>
      <c r="F1139" s="1257">
        <f t="shared" si="265"/>
        <v>0</v>
      </c>
      <c r="G1139" s="848"/>
      <c r="H1139" s="45"/>
      <c r="I1139" s="45"/>
      <c r="J1139" s="45"/>
      <c r="K1139" s="847"/>
      <c r="L1139" s="848"/>
      <c r="M1139" s="1248" t="str">
        <f t="shared" si="248"/>
        <v/>
      </c>
      <c r="N1139" s="1248" t="str">
        <f t="shared" si="260"/>
        <v/>
      </c>
      <c r="O1139" s="848"/>
      <c r="P1139" s="848"/>
      <c r="Q1139" s="15"/>
      <c r="R1139" s="450"/>
      <c r="S1139" s="45"/>
      <c r="T1139" s="45"/>
      <c r="U1139" s="1068">
        <v>1137</v>
      </c>
      <c r="V1139" s="45"/>
    </row>
    <row r="1140" spans="1:22" ht="15.75" customHeight="1">
      <c r="A1140" s="43" t="str">
        <f t="shared" si="261"/>
        <v>Trees: quantity sold</v>
      </c>
      <c r="B1140" s="848"/>
      <c r="C1140" s="1257">
        <f t="shared" si="262"/>
        <v>0</v>
      </c>
      <c r="D1140" s="1257">
        <f t="shared" si="263"/>
        <v>0</v>
      </c>
      <c r="E1140" s="1257">
        <f t="shared" si="264"/>
        <v>0</v>
      </c>
      <c r="F1140" s="1257">
        <f t="shared" si="265"/>
        <v>0</v>
      </c>
      <c r="G1140" s="848"/>
      <c r="H1140" s="45"/>
      <c r="I1140" s="45"/>
      <c r="J1140" s="45"/>
      <c r="K1140" s="847"/>
      <c r="L1140" s="848"/>
      <c r="M1140" s="1248" t="str">
        <f t="shared" si="248"/>
        <v/>
      </c>
      <c r="N1140" s="1248" t="str">
        <f t="shared" si="260"/>
        <v/>
      </c>
      <c r="O1140" s="848"/>
      <c r="P1140" s="848"/>
      <c r="Q1140" s="15"/>
      <c r="R1140" s="450"/>
      <c r="S1140" s="45"/>
      <c r="T1140" s="45"/>
      <c r="U1140" s="1068">
        <v>1138</v>
      </c>
      <c r="V1140" s="45"/>
    </row>
    <row r="1141" spans="1:22" ht="15.75" customHeight="1">
      <c r="A1141" s="43" t="str">
        <f t="shared" si="261"/>
        <v>Other cash crop: type</v>
      </c>
      <c r="B1141" s="848"/>
      <c r="C1141" s="1257">
        <f t="shared" si="262"/>
        <v>0</v>
      </c>
      <c r="D1141" s="1257">
        <f t="shared" si="263"/>
        <v>0</v>
      </c>
      <c r="E1141" s="1257">
        <f t="shared" si="264"/>
        <v>0</v>
      </c>
      <c r="F1141" s="1257">
        <f t="shared" si="265"/>
        <v>0</v>
      </c>
      <c r="G1141" s="848"/>
      <c r="H1141" s="45"/>
      <c r="I1141" s="45"/>
      <c r="J1141" s="45"/>
      <c r="K1141" s="847"/>
      <c r="L1141" s="848"/>
      <c r="M1141" s="1248" t="str">
        <f t="shared" si="248"/>
        <v/>
      </c>
      <c r="N1141" s="1248" t="str">
        <f t="shared" si="260"/>
        <v/>
      </c>
      <c r="O1141" s="848"/>
      <c r="P1141" s="848"/>
      <c r="Q1141" s="15"/>
      <c r="R1141" s="450"/>
      <c r="S1141" s="45"/>
      <c r="T1141" s="45"/>
      <c r="U1141" s="1068">
        <v>1139</v>
      </c>
      <c r="V1141" s="45"/>
    </row>
    <row r="1142" spans="1:22" ht="15.75" customHeight="1">
      <c r="A1142" s="43" t="str">
        <f t="shared" si="261"/>
        <v>Other cash crop: type</v>
      </c>
      <c r="B1142" s="848"/>
      <c r="C1142" s="1257">
        <f t="shared" si="262"/>
        <v>0</v>
      </c>
      <c r="D1142" s="1257">
        <f t="shared" si="263"/>
        <v>0</v>
      </c>
      <c r="E1142" s="1257">
        <f t="shared" si="264"/>
        <v>0</v>
      </c>
      <c r="F1142" s="1257">
        <f t="shared" si="265"/>
        <v>0</v>
      </c>
      <c r="G1142" s="848"/>
      <c r="H1142" s="45"/>
      <c r="I1142" s="45"/>
      <c r="J1142" s="45"/>
      <c r="K1142" s="847"/>
      <c r="L1142" s="848"/>
      <c r="M1142" s="1248" t="str">
        <f t="shared" si="248"/>
        <v/>
      </c>
      <c r="N1142" s="1248" t="str">
        <f t="shared" si="260"/>
        <v/>
      </c>
      <c r="O1142" s="848"/>
      <c r="P1142" s="848"/>
      <c r="Q1142" s="15"/>
      <c r="R1142" s="450"/>
      <c r="S1142" s="45"/>
      <c r="T1142" s="45"/>
      <c r="U1142" s="1068">
        <v>1140</v>
      </c>
      <c r="V1142" s="45"/>
    </row>
    <row r="1143" spans="1:22" ht="15.75" customHeight="1">
      <c r="A1143" s="1161" t="s">
        <v>527</v>
      </c>
      <c r="B1143" s="1225"/>
      <c r="C1143" s="1257"/>
      <c r="D1143" s="1257"/>
      <c r="E1143" s="1257"/>
      <c r="F1143" s="1257"/>
      <c r="G1143" s="848"/>
      <c r="H1143" s="847"/>
      <c r="I1143" s="45"/>
      <c r="J1143" s="45"/>
      <c r="K1143" s="847"/>
      <c r="L1143" s="848"/>
      <c r="M1143" s="1267" t="s">
        <v>528</v>
      </c>
      <c r="N1143" s="1264" t="s">
        <v>348</v>
      </c>
      <c r="O1143" s="848"/>
      <c r="P1143" s="848"/>
      <c r="Q1143" s="15"/>
      <c r="R1143" s="450"/>
      <c r="S1143" s="45"/>
      <c r="T1143" s="45"/>
      <c r="U1143" s="1068">
        <v>1141</v>
      </c>
      <c r="V1143" s="45"/>
    </row>
    <row r="1144" spans="1:22" ht="15.75" customHeight="1">
      <c r="A1144" s="43" t="str">
        <f>A820</f>
        <v>Camels' milk - season 1</v>
      </c>
      <c r="B1144" s="1225"/>
      <c r="C1144" s="1257">
        <f>IF(C$1106=0,0,MAX((SUM(C820,M820)+SUM(C904,M904,C906,M906)/C$1106),(SUM(C820)+SUM(C904,C906)/C$1106)))</f>
        <v>0</v>
      </c>
      <c r="D1144" s="1257">
        <f>IF(D$1106=0,0,MAX((SUM(D820,N820)+SUM(D904,N904,D906,N906)/D$1106),(SUM(D820)+SUM(D904,D906)/D$1106)))</f>
        <v>0</v>
      </c>
      <c r="E1144" s="1257">
        <f>IF(E$1106=0,0,MAX((SUM(E820,O820)+SUM(E904,O904,E906,O906)/E$1106),(SUM(E820)+SUM(E904,E906)/E$1106)))</f>
        <v>0</v>
      </c>
      <c r="F1144" s="1257">
        <f>IF(F$1106=0,0,MAX((SUM(F820,P820)+SUM(F904,P904,F906,P906)/F$1106),(SUM(F820)+SUM(F904,F906)/F$1106)))</f>
        <v>0</v>
      </c>
      <c r="G1144" s="848"/>
      <c r="H1144" s="1258"/>
      <c r="I1144" s="1258"/>
      <c r="J1144" s="1258"/>
      <c r="K1144" s="1258"/>
      <c r="L1144" s="43"/>
      <c r="M1144" s="1248" t="str">
        <f>IF(OR(SUM((C1144&gt;C$1104),(E1144&gt;C$1104),(D1144&gt;C$1104),(F1144&gt;C$1104))&gt;1,C1144&gt;C$1104*2,E1144&gt;C$1104*2,D1144&gt;C$1104*2,F1144&gt;C$1104*2),"yes","")</f>
        <v/>
      </c>
      <c r="N1144" s="1262"/>
      <c r="O1144" s="848"/>
      <c r="P1144" s="848"/>
      <c r="Q1144" s="15"/>
      <c r="R1144" s="450"/>
      <c r="S1144" s="45"/>
      <c r="T1144" s="45"/>
      <c r="U1144" s="1068">
        <v>1142</v>
      </c>
      <c r="V1144" s="45"/>
    </row>
    <row r="1145" spans="1:22" ht="15.75" customHeight="1">
      <c r="A1145" s="1268" t="str">
        <f>A904</f>
        <v>Camels' milk sales - season 1</v>
      </c>
      <c r="B1145" s="1225"/>
      <c r="C1145" s="1257"/>
      <c r="D1145" s="1257"/>
      <c r="E1145" s="1257"/>
      <c r="F1145" s="1257"/>
      <c r="G1145" s="848"/>
      <c r="H1145" s="1258">
        <f>IF(C$1106=0,0,MAX(SUM(C904,M904)/C$1106,SUM(C904)/C$1106))</f>
        <v>0</v>
      </c>
      <c r="I1145" s="1258">
        <f>IF(D$1106=0,0,MAX(SUM(D904,N904)/D$1106,SUM(D904)/D$1106))</f>
        <v>0</v>
      </c>
      <c r="J1145" s="1258">
        <f>IF(E$1106=0,0,MAX(SUM(E904,O904)/E$1106,SUM(E904)/E$1106))</f>
        <v>0</v>
      </c>
      <c r="K1145" s="1258">
        <f>IF(F$1106=0,0,MAX(SUM(F904,P904)/F$1106,SUM(F904)/F$1106))</f>
        <v>0</v>
      </c>
      <c r="L1145" s="43"/>
      <c r="M1145" s="43"/>
      <c r="N1145" s="1262" t="str">
        <f>IF(OR(SUM((H1145&gt;C$1104),(J1145&gt;C$1104),(I1145&gt;C$1104),(K1145&gt;C$1104))&gt;1,H1145&gt;C$1104*2,J1145&gt;C$1104*2,I1145&gt;C$1104*2,K1145&gt;C$1104*2),"yes","")</f>
        <v/>
      </c>
      <c r="O1145" s="848"/>
      <c r="P1145" s="848"/>
      <c r="Q1145" s="15"/>
      <c r="R1145" s="450"/>
      <c r="S1145" s="45"/>
      <c r="T1145" s="45"/>
      <c r="U1145" s="1068">
        <v>1143</v>
      </c>
      <c r="V1145" s="45"/>
    </row>
    <row r="1146" spans="1:22" ht="15.75" customHeight="1">
      <c r="A1146" s="1268" t="str">
        <f>A906</f>
        <v>Camels' ghee/butter sales</v>
      </c>
      <c r="B1146" s="1225"/>
      <c r="C1146" s="1257"/>
      <c r="D1146" s="1257"/>
      <c r="E1146" s="1257"/>
      <c r="F1146" s="1257"/>
      <c r="G1146" s="848"/>
      <c r="H1146" s="1258">
        <f>IF(C$1106=0,0,MAX(SUM(C906,M906)/C$1106,SUM(C906)/C$1106))</f>
        <v>0</v>
      </c>
      <c r="I1146" s="1258">
        <f>IF(D$1106=0,0,MAX(SUM(D906,N906)/D$1106,SUM(D906)/D$1106))</f>
        <v>0</v>
      </c>
      <c r="J1146" s="1258">
        <f>IF(E$1106=0,0,MAX(SUM(E906,O906)/E$1106,SUM(E906)/E$1106))</f>
        <v>0</v>
      </c>
      <c r="K1146" s="1258">
        <f>IF(F$1106=0,0,MAX(SUM(F906,P906)/F$1106,SUM(F906)/F$1106))</f>
        <v>0</v>
      </c>
      <c r="L1146" s="43"/>
      <c r="M1146" s="1248"/>
      <c r="N1146" s="1262" t="str">
        <f>IF(OR(SUM((H1146&gt;C$1104),(J1146&gt;C$1104),(I1146&gt;C$1104),(K1146&gt;C$1104))&gt;1,H1146&gt;C$1104*2,J1146&gt;C$1104*2,I1146&gt;C$1104*2,K1146&gt;C$1104*2),"yes","")</f>
        <v/>
      </c>
      <c r="O1146" s="848"/>
      <c r="P1146" s="848"/>
      <c r="Q1146" s="15"/>
      <c r="R1146" s="450"/>
      <c r="S1146" s="45"/>
      <c r="T1146" s="45"/>
      <c r="U1146" s="1068">
        <v>1144</v>
      </c>
      <c r="V1146" s="45"/>
    </row>
    <row r="1147" spans="1:22" ht="15.75" customHeight="1">
      <c r="A1147" s="43" t="str">
        <f>A821</f>
        <v>Camels' milk - season 2</v>
      </c>
      <c r="B1147" s="1225"/>
      <c r="C1147" s="1257">
        <f>IF(C$1106=0,0,MAX((SUM(C821,M821)+SUM(C905,M905)/C$1106),(SUM(C821)+SUM(C905)/C$1106)))</f>
        <v>0</v>
      </c>
      <c r="D1147" s="1257">
        <f>IF(D$1106=0,0,MAX((SUM(D821,N821)+SUM(D905,N905)/D$1106),(SUM(D821)+SUM(D905)/D$1106)))</f>
        <v>0</v>
      </c>
      <c r="E1147" s="1257">
        <f>IF(E$1106=0,0,MAX((SUM(E821,O821)+SUM(E905,O905)/E$1106),(SUM(E821)+SUM(E905)/E$1106)))</f>
        <v>0</v>
      </c>
      <c r="F1147" s="1257">
        <f>IF(F$1106=0,0,MAX((SUM(F821,P821)+SUM(F905,P905)/F$1106),(SUM(F821)+SUM(F905)/F$1106)))</f>
        <v>0</v>
      </c>
      <c r="G1147" s="848"/>
      <c r="H1147" s="1258"/>
      <c r="I1147" s="1258"/>
      <c r="J1147" s="1258"/>
      <c r="K1147" s="1258"/>
      <c r="L1147" s="43"/>
      <c r="M1147" s="1248" t="str">
        <f>IF(OR(SUM((C1147&gt;C$1104),(E1147&gt;C$1104),(D1147&gt;C$1104),(F1147&gt;C$1104))&gt;1,C1147&gt;C$1104*2,E1147&gt;C$1104*2,D1147&gt;C$1104*2,F1147&gt;C$1104*2),"yes","")</f>
        <v/>
      </c>
      <c r="N1147" s="1262"/>
      <c r="O1147" s="848"/>
      <c r="P1147" s="848"/>
      <c r="Q1147" s="15"/>
      <c r="R1147" s="450"/>
      <c r="S1147" s="45"/>
      <c r="T1147" s="45"/>
      <c r="U1147" s="1068">
        <v>1145</v>
      </c>
      <c r="V1147" s="45"/>
    </row>
    <row r="1148" spans="1:22" ht="15.75" customHeight="1">
      <c r="A1148" s="1268" t="str">
        <f>A905</f>
        <v>Camels' milk sales - season 2</v>
      </c>
      <c r="B1148" s="1225"/>
      <c r="C1148" s="1257"/>
      <c r="D1148" s="1257"/>
      <c r="E1148" s="1257"/>
      <c r="F1148" s="1257"/>
      <c r="G1148" s="848"/>
      <c r="H1148" s="1258">
        <f>IF(C$1106=0,0,MAX(SUM(C905,M905)/C$1106,SUM(C905)/C$1106))</f>
        <v>0</v>
      </c>
      <c r="I1148" s="1258">
        <f>IF(D$1106=0,0,MAX(SUM(D905,N905)/D$1106,SUM(D905)/D$1106))</f>
        <v>0</v>
      </c>
      <c r="J1148" s="1258">
        <f>IF(E$1106=0,0,MAX(SUM(E905,O905)/E$1106,SUM(E905)/E$1106))</f>
        <v>0</v>
      </c>
      <c r="K1148" s="1258">
        <f>IF(F$1106=0,0,MAX(SUM(F905,P905)/F$1106,SUM(F905)/F$1106))</f>
        <v>0</v>
      </c>
      <c r="L1148" s="43"/>
      <c r="M1148" s="43"/>
      <c r="N1148" s="1262" t="str">
        <f>IF(OR(SUM((H1148&gt;C$1104),(J1148&gt;C$1104),(I1148&gt;C$1104),(K1148&gt;C$1104))&gt;1,H1148&gt;C$1104*2,J1148&gt;C$1104*2,I1148&gt;C$1104*2,K1148&gt;C$1104*2),"yes","")</f>
        <v/>
      </c>
      <c r="O1148" s="848"/>
      <c r="P1148" s="848"/>
      <c r="Q1148" s="15"/>
      <c r="R1148" s="450"/>
      <c r="S1148" s="45"/>
      <c r="T1148" s="45"/>
      <c r="U1148" s="1068">
        <v>1146</v>
      </c>
      <c r="V1148" s="45"/>
    </row>
    <row r="1149" spans="1:22" ht="15.75" customHeight="1">
      <c r="A1149" s="43" t="str">
        <f>A822</f>
        <v>Cows' milk - season 1</v>
      </c>
      <c r="B1149" s="1225"/>
      <c r="C1149" s="1257">
        <f>IF(C$1106=0,0,MAX((SUM(C822,M822)+SUM(C907,M907,C909,M909)/C$1106),(SUM(C822)+SUM(C907,C909)/C$1106)))</f>
        <v>0</v>
      </c>
      <c r="D1149" s="1257">
        <f>IF(D$1106=0,0,MAX((SUM(D822,N822)+SUM(D907,N907,D909,N909)/D$1106),(SUM(D822)+SUM(D907,D909)/D$1106)))</f>
        <v>6.262230919765166E-2</v>
      </c>
      <c r="E1149" s="1257">
        <f>IF(E$1106=0,0,MAX((SUM(E822,O822)+SUM(E907,O907,E909,O909)/E$1106),(SUM(E822)+SUM(E907,E909)/E$1106)))</f>
        <v>2.0070450097847354</v>
      </c>
      <c r="F1149" s="1257">
        <f>IF(F$1106=0,0,MAX((SUM(F822,P822)+SUM(F907,P907,F909,P909)/F$1106),(SUM(F822)+SUM(F907,F909)/F$1106)))</f>
        <v>11.859099804305282</v>
      </c>
      <c r="G1149" s="848"/>
      <c r="H1149" s="1258"/>
      <c r="I1149" s="1258"/>
      <c r="J1149" s="1258"/>
      <c r="K1149" s="1258"/>
      <c r="L1149" s="43"/>
      <c r="M1149" s="1248" t="str">
        <f>IF(OR(SUM((C1149&gt;C$1104),(E1149&gt;C$1104),(D1149&gt;C$1104),(F1149&gt;C$1104))&gt;1,C1149&gt;C$1104*2,E1149&gt;C$1104*2,D1149&gt;C$1104*2,F1149&gt;C$1104*2),"yes","")</f>
        <v>yes</v>
      </c>
      <c r="N1149" s="1262"/>
      <c r="O1149" s="848"/>
      <c r="P1149" s="848"/>
      <c r="Q1149" s="15"/>
      <c r="R1149" s="450"/>
      <c r="S1149" s="45"/>
      <c r="T1149" s="45"/>
      <c r="U1149" s="1068">
        <v>1147</v>
      </c>
      <c r="V1149" s="45"/>
    </row>
    <row r="1150" spans="1:22" ht="15.75" customHeight="1">
      <c r="A1150" s="848" t="str">
        <f>A907</f>
        <v>Cows' milk sales - season 1</v>
      </c>
      <c r="B1150" s="1225"/>
      <c r="C1150" s="1257"/>
      <c r="D1150" s="1257"/>
      <c r="E1150" s="1257"/>
      <c r="F1150" s="1257"/>
      <c r="G1150" s="848"/>
      <c r="H1150" s="1258">
        <f>IF(C$1106=0,0,MAX(SUM(C907,M907)/C$1106,SUM(C907)/C$1106))</f>
        <v>0</v>
      </c>
      <c r="I1150" s="1258">
        <f>IF(D$1106=0,0,MAX(SUM(D907,N907)/D$1106,SUM(D907)/D$1106))</f>
        <v>0</v>
      </c>
      <c r="J1150" s="1258">
        <f>IF(E$1106=0,0,MAX(SUM(E907,O907)/E$1106,SUM(E907)/E$1106))</f>
        <v>1.8317025440313108</v>
      </c>
      <c r="K1150" s="1258">
        <f>IF(F$1106=0,0,MAX(SUM(F907,P907)/F$1106,SUM(F907)/F$1106))</f>
        <v>11.859099804305282</v>
      </c>
      <c r="L1150" s="43"/>
      <c r="M1150" s="43"/>
      <c r="N1150" s="1262" t="str">
        <f>IF(OR(SUM((H1150&gt;C$1104),(J1150&gt;C$1104),(I1150&gt;C$1104),(K1150&gt;C$1104))&gt;1,H1150&gt;C$1104*2,J1150&gt;C$1104*2,I1150&gt;C$1104*2,K1150&gt;C$1104*2),"yes","")</f>
        <v>yes</v>
      </c>
      <c r="O1150" s="848"/>
      <c r="P1150" s="848"/>
      <c r="Q1150" s="15"/>
      <c r="R1150" s="450"/>
      <c r="S1150" s="45"/>
      <c r="T1150" s="45"/>
      <c r="U1150" s="1068">
        <v>1148</v>
      </c>
      <c r="V1150" s="45"/>
    </row>
    <row r="1151" spans="1:22" ht="15.75" customHeight="1">
      <c r="A1151" s="848" t="str">
        <f>A909</f>
        <v>Cows' ghee/butter sales</v>
      </c>
      <c r="B1151" s="1225"/>
      <c r="C1151" s="1257"/>
      <c r="D1151" s="1257"/>
      <c r="E1151" s="1257"/>
      <c r="F1151" s="1257"/>
      <c r="G1151" s="848"/>
      <c r="H1151" s="1258">
        <f>IF(C$1106=0,0,MAX(SUM(C909,M909)/C$1106,SUM(C909)/C$1106))</f>
        <v>0</v>
      </c>
      <c r="I1151" s="1258">
        <f>IF(D$1106=0,0,MAX(SUM(D909,N909)/D$1106,SUM(D909)/D$1106))</f>
        <v>0</v>
      </c>
      <c r="J1151" s="1258">
        <f>IF(E$1106=0,0,MAX(SUM(E909,O909)/E$1106,SUM(E909)/E$1106))</f>
        <v>0</v>
      </c>
      <c r="K1151" s="1258">
        <f>IF(F$1106=0,0,MAX(SUM(F909,P909)/F$1106,SUM(F909)/F$1106))</f>
        <v>0</v>
      </c>
      <c r="L1151" s="43"/>
      <c r="M1151" s="1248"/>
      <c r="N1151" s="1262" t="str">
        <f>IF(OR(SUM((H1151&gt;C$1104),(J1151&gt;C$1104),(I1151&gt;C$1104),(K1151&gt;C$1104))&gt;1,H1151&gt;C$1104*2,J1151&gt;C$1104*2,I1151&gt;C$1104*2,K1151&gt;C$1104*2),"yes","")</f>
        <v/>
      </c>
      <c r="O1151" s="848"/>
      <c r="P1151" s="848"/>
      <c r="Q1151" s="15"/>
      <c r="R1151" s="450"/>
      <c r="S1151" s="45"/>
      <c r="T1151" s="45"/>
      <c r="U1151" s="1068">
        <v>1149</v>
      </c>
      <c r="V1151" s="45"/>
    </row>
    <row r="1152" spans="1:22" ht="15.75" customHeight="1">
      <c r="A1152" s="43" t="str">
        <f>A823</f>
        <v>Cows' milk - season 2</v>
      </c>
      <c r="B1152" s="1225"/>
      <c r="C1152" s="1257">
        <f>IF(C$1106=0,0,MAX((SUM(C823,M823)+SUM(C908,M908)/C$1106),(SUM(C823)+SUM(C908)/C$1106)))</f>
        <v>0</v>
      </c>
      <c r="D1152" s="1257">
        <f>IF(D$1106=0,0,MAX((SUM(D823,N823)+SUM(D908,N908)/D$1106),(SUM(D823)+SUM(D908)/D$1106)))</f>
        <v>8.3496412263535554E-3</v>
      </c>
      <c r="E1152" s="1257">
        <f>IF(E$1106=0,0,MAX((SUM(E823,O823)+SUM(E908,O908)/E$1106),(SUM(E823)+SUM(E908)/E$1106)))</f>
        <v>4.5088062622309202E-2</v>
      </c>
      <c r="F1152" s="1257">
        <f>IF(F$1106=0,0,MAX((SUM(F823,P823)+SUM(F908,P908)/F$1106),(SUM(F823)+SUM(F908)/F$1106)))</f>
        <v>9.936073059360731E-2</v>
      </c>
      <c r="G1152" s="848"/>
      <c r="H1152" s="1258"/>
      <c r="I1152" s="1258"/>
      <c r="J1152" s="1258"/>
      <c r="K1152" s="1258"/>
      <c r="L1152" s="43"/>
      <c r="M1152" s="1248" t="str">
        <f>IF(OR(SUM((C1152&gt;C$1104),(E1152&gt;C$1104),(D1152&gt;C$1104),(F1152&gt;C$1104))&gt;1,C1152&gt;C$1104*2,E1152&gt;C$1104*2,D1152&gt;C$1104*2,F1152&gt;C$1104*2),"yes","")</f>
        <v/>
      </c>
      <c r="N1152" s="1262"/>
      <c r="O1152" s="848"/>
      <c r="P1152" s="848"/>
      <c r="Q1152" s="15"/>
      <c r="R1152" s="450"/>
      <c r="S1152" s="45"/>
      <c r="T1152" s="45"/>
      <c r="U1152" s="1068">
        <v>1150</v>
      </c>
      <c r="V1152" s="45"/>
    </row>
    <row r="1153" spans="1:22" ht="15.75" customHeight="1">
      <c r="A1153" s="848" t="str">
        <f>A908</f>
        <v>Cows' milk sales - season 2</v>
      </c>
      <c r="B1153" s="1225"/>
      <c r="C1153" s="1257"/>
      <c r="D1153" s="1257"/>
      <c r="E1153" s="1257"/>
      <c r="F1153" s="1257"/>
      <c r="G1153" s="848"/>
      <c r="H1153" s="1258">
        <f>IF(C$1106=0,0,MAX(SUM(C908,M908)/C$1106,SUM(C908)/C$1106))</f>
        <v>0</v>
      </c>
      <c r="I1153" s="1258">
        <f>IF(D$1106=0,0,MAX(SUM(D908,N908)/D$1106,SUM(D908)/D$1106))</f>
        <v>0</v>
      </c>
      <c r="J1153" s="1258">
        <f>IF(E$1106=0,0,MAX(SUM(E908,O908)/E$1106,SUM(E908)/E$1106))</f>
        <v>0</v>
      </c>
      <c r="K1153" s="1258">
        <f>IF(F$1106=0,0,MAX(SUM(F908,P908)/F$1106,SUM(F908)/F$1106))</f>
        <v>0</v>
      </c>
      <c r="L1153" s="43"/>
      <c r="M1153" s="43"/>
      <c r="N1153" s="1262" t="str">
        <f>IF(OR(SUM((H1153&gt;C$1104),(J1153&gt;C$1104),(I1153&gt;C$1104),(K1153&gt;C$1104))&gt;1,H1153&gt;C$1104*2,J1153&gt;C$1104*2,I1153&gt;C$1104*2,K1153&gt;C$1104*2),"yes","")</f>
        <v/>
      </c>
      <c r="O1153" s="848"/>
      <c r="P1153" s="848"/>
      <c r="Q1153" s="15"/>
      <c r="R1153" s="450"/>
      <c r="S1153" s="45"/>
      <c r="T1153" s="45"/>
      <c r="U1153" s="1068">
        <v>1151</v>
      </c>
      <c r="V1153" s="45"/>
    </row>
    <row r="1154" spans="1:22" ht="15.75" customHeight="1">
      <c r="A1154" s="43" t="str">
        <f>A824</f>
        <v>Sheep's milk - season 1</v>
      </c>
      <c r="B1154" s="1225"/>
      <c r="C1154" s="1257">
        <f>IF(C$1106=0,0,MAX((SUM(C824,M824)+SUM(C910,M910,C912,M912)/C$1106),(SUM(C824)+SUM(C910,C912)/C$1106)))</f>
        <v>0</v>
      </c>
      <c r="D1154" s="1257">
        <f>IF(D$1106=0,0,MAX((SUM(D824,N824)+SUM(D910,N910,D912,N912)/D$1106),(SUM(D824)+SUM(D910,D912)/D$1106)))</f>
        <v>0</v>
      </c>
      <c r="E1154" s="1257">
        <f>IF(E$1106=0,0,MAX((SUM(E824,O824)+SUM(E910,O910,E912,O912)/E$1106),(SUM(E824)+SUM(E910,E912)/E$1106)))</f>
        <v>0</v>
      </c>
      <c r="F1154" s="1257">
        <f>IF(F$1106=0,0,MAX((SUM(F824,P824)+SUM(F910,P910,F912,P912)/F$1106),(SUM(F824)+SUM(F910,F912)/F$1106)))</f>
        <v>0</v>
      </c>
      <c r="G1154" s="848"/>
      <c r="H1154" s="1258"/>
      <c r="I1154" s="1258"/>
      <c r="J1154" s="1258"/>
      <c r="K1154" s="1258"/>
      <c r="L1154" s="43"/>
      <c r="M1154" s="1248" t="str">
        <f>IF(OR(SUM((C1154&gt;C$1104),(E1154&gt;C$1104),(D1154&gt;C$1104),(F1154&gt;C$1104))&gt;1,C1154&gt;C$1104*2,E1154&gt;C$1104*2,D1154&gt;C$1104*2,F1154&gt;C$1104*2),"yes","")</f>
        <v/>
      </c>
      <c r="N1154" s="1262"/>
      <c r="O1154" s="848"/>
      <c r="P1154" s="848"/>
      <c r="Q1154" s="15"/>
      <c r="R1154" s="450"/>
      <c r="S1154" s="45"/>
      <c r="T1154" s="45"/>
      <c r="U1154" s="1068">
        <v>1152</v>
      </c>
      <c r="V1154" s="45"/>
    </row>
    <row r="1155" spans="1:22" ht="15.75" customHeight="1">
      <c r="A1155" s="848" t="str">
        <f>A910</f>
        <v>Sheep's milk sales - season 1</v>
      </c>
      <c r="B1155" s="1225"/>
      <c r="C1155" s="1257"/>
      <c r="D1155" s="1257"/>
      <c r="E1155" s="1257"/>
      <c r="F1155" s="1257"/>
      <c r="G1155" s="848"/>
      <c r="H1155" s="1258">
        <f>IF(C$1106=0,0,MAX(SUM(C910,M910)/C$1106,SUM(C910)/C$1106))</f>
        <v>0</v>
      </c>
      <c r="I1155" s="1258">
        <f>IF(D$1106=0,0,MAX(SUM(D910,N910)/D$1106,SUM(D910)/D$1106))</f>
        <v>0</v>
      </c>
      <c r="J1155" s="1258">
        <f>IF(E$1106=0,0,MAX(SUM(E910,O910)/E$1106,SUM(E910)/E$1106))</f>
        <v>0</v>
      </c>
      <c r="K1155" s="1258">
        <f>IF(F$1106=0,0,MAX(SUM(F910,P910)/F$1106,SUM(F910)/F$1106))</f>
        <v>0</v>
      </c>
      <c r="L1155" s="43"/>
      <c r="M1155" s="43"/>
      <c r="N1155" s="1262" t="str">
        <f>IF(OR(SUM((H1155&gt;C$1104),(J1155&gt;C$1104),(I1155&gt;C$1104),(K1155&gt;C$1104))&gt;1,H1155&gt;C$1104*2,J1155&gt;C$1104*2,I1155&gt;C$1104*2,K1155&gt;C$1104*2),"yes","")</f>
        <v/>
      </c>
      <c r="O1155" s="848"/>
      <c r="P1155" s="848"/>
      <c r="Q1155" s="15"/>
      <c r="R1155" s="450"/>
      <c r="S1155" s="45"/>
      <c r="T1155" s="45"/>
      <c r="U1155" s="1068">
        <v>1153</v>
      </c>
      <c r="V1155" s="45"/>
    </row>
    <row r="1156" spans="1:22" ht="15.75" customHeight="1">
      <c r="A1156" s="848" t="str">
        <f>A912</f>
        <v>Sheep's ghee/butter sales</v>
      </c>
      <c r="B1156" s="1225"/>
      <c r="C1156" s="1257"/>
      <c r="D1156" s="1257"/>
      <c r="E1156" s="1257"/>
      <c r="F1156" s="1257"/>
      <c r="G1156" s="848"/>
      <c r="H1156" s="1258">
        <f>IF(C$1106=0,0,MAX(SUM(C912,M912)/C$1106,SUM(C912)/C$1106))</f>
        <v>0</v>
      </c>
      <c r="I1156" s="1258">
        <f>IF(D$1106=0,0,MAX(SUM(D912,N912)/D$1106,SUM(D912)/D$1106))</f>
        <v>0</v>
      </c>
      <c r="J1156" s="1258">
        <f>IF(E$1106=0,0,MAX(SUM(E912,O912)/E$1106,SUM(E912)/E$1106))</f>
        <v>0</v>
      </c>
      <c r="K1156" s="1258">
        <f>IF(F$1106=0,0,MAX(SUM(F912,P912)/F$1106,SUM(F912)/F$1106))</f>
        <v>0</v>
      </c>
      <c r="L1156" s="43"/>
      <c r="M1156" s="1248"/>
      <c r="N1156" s="1262" t="str">
        <f>IF(OR(SUM((H1156&gt;C$1104),(J1156&gt;C$1104),(I1156&gt;C$1104),(K1156&gt;C$1104))&gt;1,H1156&gt;C$1104*2,J1156&gt;C$1104*2,I1156&gt;C$1104*2,K1156&gt;C$1104*2),"yes","")</f>
        <v/>
      </c>
      <c r="O1156" s="848"/>
      <c r="P1156" s="848"/>
      <c r="Q1156" s="15"/>
      <c r="R1156" s="450"/>
      <c r="S1156" s="45"/>
      <c r="T1156" s="45"/>
      <c r="U1156" s="1068">
        <v>1154</v>
      </c>
      <c r="V1156" s="45"/>
    </row>
    <row r="1157" spans="1:22" ht="15.75" customHeight="1">
      <c r="A1157" s="43" t="str">
        <f>A825</f>
        <v>Sheep's milk - season 2</v>
      </c>
      <c r="B1157" s="1225"/>
      <c r="C1157" s="1257">
        <f>IF(C$1106=0,0,MAX((SUM(C825,M825)+SUM(C911,M911)/C$1106),(SUM(C825)+SUM(C911)/C$1106)))</f>
        <v>0</v>
      </c>
      <c r="D1157" s="1257">
        <f>IF(D$1106=0,0,MAX((SUM(D825,N825)+SUM(D911,N911)/D$1106),(SUM(D825)+SUM(D911)/D$1106)))</f>
        <v>0</v>
      </c>
      <c r="E1157" s="1257">
        <f>IF(E$1106=0,0,MAX((SUM(E825,O825)+SUM(E911,O911)/E$1106),(SUM(E825)+SUM(E911)/E$1106)))</f>
        <v>0</v>
      </c>
      <c r="F1157" s="1257">
        <f>IF(F$1106=0,0,MAX((SUM(F825,P825)+SUM(F911,P911)/F$1106),(SUM(F825)+SUM(F911)/F$1106)))</f>
        <v>0</v>
      </c>
      <c r="G1157" s="848"/>
      <c r="H1157" s="1258"/>
      <c r="I1157" s="1258"/>
      <c r="J1157" s="1258"/>
      <c r="K1157" s="1258"/>
      <c r="L1157" s="43"/>
      <c r="M1157" s="1248" t="str">
        <f>IF(OR(SUM((C1157&gt;C$1104),(E1157&gt;C$1104),(D1157&gt;C$1104),(F1157&gt;C$1104))&gt;1,C1157&gt;C$1104*2,E1157&gt;C$1104*2,D1157&gt;C$1104*2,F1157&gt;C$1104*2),"yes","")</f>
        <v/>
      </c>
      <c r="N1157" s="1262"/>
      <c r="O1157" s="848"/>
      <c r="P1157" s="848"/>
      <c r="Q1157" s="15"/>
      <c r="R1157" s="450"/>
      <c r="S1157" s="45"/>
      <c r="T1157" s="45"/>
      <c r="U1157" s="1068">
        <v>1155</v>
      </c>
      <c r="V1157" s="45"/>
    </row>
    <row r="1158" spans="1:22" ht="15.75" customHeight="1">
      <c r="A1158" s="848" t="str">
        <f>A911</f>
        <v>Sheep's milk sales - season 2</v>
      </c>
      <c r="B1158" s="1225"/>
      <c r="C1158" s="1257"/>
      <c r="D1158" s="1257"/>
      <c r="E1158" s="1257"/>
      <c r="F1158" s="1257"/>
      <c r="G1158" s="848"/>
      <c r="H1158" s="1258">
        <f>IF(C$1106=0,0,MAX(SUM(C911,M911)/C$1106,SUM(C911)/C$1106))</f>
        <v>0</v>
      </c>
      <c r="I1158" s="1258">
        <f>IF(D$1106=0,0,MAX(SUM(D911,N911)/D$1106,SUM(D911)/D$1106))</f>
        <v>0</v>
      </c>
      <c r="J1158" s="1258">
        <f>IF(E$1106=0,0,MAX(SUM(E911,O911)/E$1106,SUM(E911)/E$1106))</f>
        <v>0</v>
      </c>
      <c r="K1158" s="1258">
        <f>IF(F$1106=0,0,MAX(SUM(F911,P911)/F$1106,SUM(F911)/F$1106))</f>
        <v>0</v>
      </c>
      <c r="L1158" s="43"/>
      <c r="M1158" s="43"/>
      <c r="N1158" s="1262" t="str">
        <f>IF(OR(SUM((H1158&gt;C$1104),(J1158&gt;C$1104),(I1158&gt;C$1104),(K1158&gt;C$1104))&gt;1,H1158&gt;C$1104*2,J1158&gt;C$1104*2,I1158&gt;C$1104*2,K1158&gt;C$1104*2),"yes","")</f>
        <v/>
      </c>
      <c r="O1158" s="848"/>
      <c r="P1158" s="848"/>
      <c r="Q1158" s="15"/>
      <c r="R1158" s="450"/>
      <c r="S1158" s="45"/>
      <c r="T1158" s="45"/>
      <c r="U1158" s="1068">
        <v>1156</v>
      </c>
      <c r="V1158" s="45"/>
    </row>
    <row r="1159" spans="1:22" ht="15.75" customHeight="1">
      <c r="A1159" s="43" t="str">
        <f>A826</f>
        <v>Goats' milk - season 1</v>
      </c>
      <c r="B1159" s="1225"/>
      <c r="C1159" s="1257">
        <f>IF(C$1106=0,0,MAX((SUM(C826,M826)+SUM(C913,M913,C915,M915)/C$1106),(SUM(C826)+SUM(C913,C915)/C$1106)))</f>
        <v>0</v>
      </c>
      <c r="D1159" s="1257">
        <f>IF(D$1106=0,0,MAX((SUM(D826,N826)+SUM(D913,N913,D915,N915)/D$1106),(SUM(D826)+SUM(D913,D915)/D$1106)))</f>
        <v>0</v>
      </c>
      <c r="E1159" s="1257">
        <f>IF(E$1106=0,0,MAX((SUM(E826,O826)+SUM(E913,O913,E915,O915)/E$1106),(SUM(E826)+SUM(E913,E915)/E$1106)))</f>
        <v>0</v>
      </c>
      <c r="F1159" s="1257">
        <f>IF(F$1106=0,0,MAX((SUM(F826,P826)+SUM(F913,P913,F915,P915)/F$1106),(SUM(F826)+SUM(F913,F915)/F$1106)))</f>
        <v>0</v>
      </c>
      <c r="G1159" s="848"/>
      <c r="H1159" s="1258"/>
      <c r="I1159" s="1258"/>
      <c r="J1159" s="1258"/>
      <c r="K1159" s="1258"/>
      <c r="L1159" s="43"/>
      <c r="M1159" s="1248" t="str">
        <f>IF(OR(SUM((C1159&gt;C$1104),(E1159&gt;C$1104),(D1159&gt;C$1104),(F1159&gt;C$1104))&gt;1,C1159&gt;C$1104*2,E1159&gt;C$1104*2,D1159&gt;C$1104*2,F1159&gt;C$1104*2),"yes","")</f>
        <v/>
      </c>
      <c r="N1159" s="1262"/>
      <c r="O1159" s="848"/>
      <c r="P1159" s="848"/>
      <c r="Q1159" s="15"/>
      <c r="R1159" s="450"/>
      <c r="S1159" s="45"/>
      <c r="T1159" s="45"/>
      <c r="U1159" s="1068">
        <v>1157</v>
      </c>
      <c r="V1159" s="45"/>
    </row>
    <row r="1160" spans="1:22" ht="15.75" customHeight="1">
      <c r="A1160" s="848" t="str">
        <f>A913</f>
        <v>Goats' milk sales - season 1</v>
      </c>
      <c r="B1160" s="1225"/>
      <c r="C1160" s="1257"/>
      <c r="D1160" s="1257"/>
      <c r="E1160" s="1257"/>
      <c r="F1160" s="1257"/>
      <c r="G1160" s="848"/>
      <c r="H1160" s="1258">
        <f>IF(C$1106=0,0,MAX(SUM(C913,M913)/C$1106,SUM(C913)/C$1106))</f>
        <v>0</v>
      </c>
      <c r="I1160" s="1258">
        <f>IF(D$1106=0,0,MAX(SUM(D913,N913)/D$1106,SUM(D913)/D$1106))</f>
        <v>0</v>
      </c>
      <c r="J1160" s="1258">
        <f>IF(E$1106=0,0,MAX(SUM(E913,O913)/E$1106,SUM(E913)/E$1106))</f>
        <v>0</v>
      </c>
      <c r="K1160" s="1258">
        <f>IF(F$1106=0,0,MAX(SUM(F913,P913)/F$1106,SUM(F913)/F$1106))</f>
        <v>0</v>
      </c>
      <c r="L1160" s="43"/>
      <c r="M1160" s="43"/>
      <c r="N1160" s="1262" t="str">
        <f>IF(OR(SUM((H1160&gt;C$1104),(J1160&gt;C$1104),(I1160&gt;C$1104),(K1160&gt;C$1104))&gt;1,H1160&gt;C$1104*2,J1160&gt;C$1104*2,I1160&gt;C$1104*2,K1160&gt;C$1104*2),"yes","")</f>
        <v/>
      </c>
      <c r="O1160" s="848"/>
      <c r="P1160" s="848"/>
      <c r="Q1160" s="15"/>
      <c r="R1160" s="450"/>
      <c r="S1160" s="45"/>
      <c r="T1160" s="45"/>
      <c r="U1160" s="1068">
        <v>1158</v>
      </c>
      <c r="V1160" s="45"/>
    </row>
    <row r="1161" spans="1:22" ht="15.75" customHeight="1">
      <c r="A1161" s="848" t="str">
        <f>A915</f>
        <v>Goats' ghee/butter sales</v>
      </c>
      <c r="B1161" s="1225"/>
      <c r="C1161" s="1257"/>
      <c r="D1161" s="1257"/>
      <c r="E1161" s="1257"/>
      <c r="F1161" s="1257"/>
      <c r="G1161" s="848"/>
      <c r="H1161" s="1258">
        <f>IF(C$1106=0,0,MAX(SUM(C915,M915)/C$1106,SUM(C915)/C$1106))</f>
        <v>0</v>
      </c>
      <c r="I1161" s="1258">
        <f>IF(D$1106=0,0,MAX(SUM(D915,N915)/D$1106,SUM(D915)/D$1106))</f>
        <v>0</v>
      </c>
      <c r="J1161" s="1258">
        <f>IF(E$1106=0,0,MAX(SUM(E915,O915)/E$1106,SUM(E915)/E$1106))</f>
        <v>0</v>
      </c>
      <c r="K1161" s="1258">
        <f>IF(F$1106=0,0,MAX(SUM(F915,P915)/F$1106,SUM(F915)/F$1106))</f>
        <v>0</v>
      </c>
      <c r="L1161" s="43"/>
      <c r="M1161" s="1248"/>
      <c r="N1161" s="1262" t="str">
        <f>IF(OR(SUM((H1161&gt;C$1104),(J1161&gt;C$1104),(I1161&gt;C$1104),(K1161&gt;C$1104))&gt;1,H1161&gt;C$1104*2,J1161&gt;C$1104*2,I1161&gt;C$1104*2,K1161&gt;C$1104*2),"yes","")</f>
        <v/>
      </c>
      <c r="O1161" s="848"/>
      <c r="P1161" s="848"/>
      <c r="Q1161" s="15"/>
      <c r="R1161" s="450"/>
      <c r="S1161" s="45"/>
      <c r="T1161" s="45"/>
      <c r="U1161" s="1068">
        <v>1159</v>
      </c>
      <c r="V1161" s="45"/>
    </row>
    <row r="1162" spans="1:22" ht="15.75" customHeight="1">
      <c r="A1162" s="43" t="str">
        <f>A827</f>
        <v>Goats' milk - season 2</v>
      </c>
      <c r="B1162" s="1225"/>
      <c r="C1162" s="1257">
        <f>IF(C$1106=0,0,MAX((SUM(C827,M827)+SUM(C914,M914)/C$1106),(SUM(C827)+SUM(C914)/C$1106)))</f>
        <v>0</v>
      </c>
      <c r="D1162" s="1257">
        <f>IF(D$1106=0,0,MAX((SUM(D827,N827)+SUM(D914,N914)/D$1106),(SUM(D827)+SUM(D914)/D$1106)))</f>
        <v>0</v>
      </c>
      <c r="E1162" s="1257">
        <f>IF(E$1106=0,0,MAX((SUM(E827,O827)+SUM(E914,O914)/E$1106),(SUM(E827)+SUM(E914)/E$1106)))</f>
        <v>0</v>
      </c>
      <c r="F1162" s="1257">
        <f>IF(F$1106=0,0,MAX((SUM(F827,P827)+SUM(F914,P914)/F$1106),(SUM(F827)+SUM(F914)/F$1106)))</f>
        <v>0</v>
      </c>
      <c r="G1162" s="848"/>
      <c r="H1162" s="1258"/>
      <c r="I1162" s="1258"/>
      <c r="J1162" s="1258"/>
      <c r="K1162" s="1258"/>
      <c r="L1162" s="43"/>
      <c r="M1162" s="1248" t="str">
        <f>IF(OR(SUM((C1162&gt;C$1104),(E1162&gt;C$1104),(D1162&gt;C$1104),(F1162&gt;C$1104))&gt;1,C1162&gt;C$1104*2,E1162&gt;C$1104*2,D1162&gt;C$1104*2,F1162&gt;C$1104*2),"yes","")</f>
        <v/>
      </c>
      <c r="N1162" s="1262"/>
      <c r="O1162" s="848"/>
      <c r="P1162" s="848"/>
      <c r="Q1162" s="15"/>
      <c r="R1162" s="450"/>
      <c r="S1162" s="45"/>
      <c r="T1162" s="45"/>
      <c r="U1162" s="1068">
        <v>1160</v>
      </c>
      <c r="V1162" s="45"/>
    </row>
    <row r="1163" spans="1:22" ht="15.75" customHeight="1">
      <c r="A1163" s="848" t="str">
        <f>A914</f>
        <v>Goats' milk sales - season 2</v>
      </c>
      <c r="B1163" s="1225"/>
      <c r="C1163" s="1257"/>
      <c r="D1163" s="1257"/>
      <c r="E1163" s="1257"/>
      <c r="F1163" s="1257"/>
      <c r="G1163" s="848"/>
      <c r="H1163" s="1258">
        <f>IF(C$1106=0,0,MAX(SUM(C914,M914)/C$1106,SUM(C914)/C$1106))</f>
        <v>0</v>
      </c>
      <c r="I1163" s="1258">
        <f>IF(D$1106=0,0,MAX(SUM(D914,N914)/D$1106,SUM(D914)/D$1106))</f>
        <v>0</v>
      </c>
      <c r="J1163" s="1258">
        <f>IF(E$1106=0,0,MAX(SUM(E914,O914)/E$1106,SUM(E914)/E$1106))</f>
        <v>0</v>
      </c>
      <c r="K1163" s="1258">
        <f>IF(F$1106=0,0,MAX(SUM(F914,P914)/F$1106,SUM(F914)/F$1106))</f>
        <v>0</v>
      </c>
      <c r="L1163" s="43"/>
      <c r="M1163" s="43"/>
      <c r="N1163" s="1262" t="str">
        <f>IF(OR(SUM((H1163&gt;C$1104),(J1163&gt;C$1104),(I1163&gt;C$1104),(K1163&gt;C$1104))&gt;1,H1163&gt;C$1104*2,J1163&gt;C$1104*2,I1163&gt;C$1104*2,K1163&gt;C$1104*2),"yes","")</f>
        <v/>
      </c>
      <c r="O1163" s="848"/>
      <c r="P1163" s="848"/>
      <c r="Q1163" s="15"/>
      <c r="R1163" s="450"/>
      <c r="S1163" s="45"/>
      <c r="T1163" s="45"/>
      <c r="U1163" s="1068">
        <v>1161</v>
      </c>
      <c r="V1163" s="45"/>
    </row>
    <row r="1164" spans="1:22" ht="15.75" customHeight="1">
      <c r="A1164" s="1259" t="str">
        <f>A828</f>
        <v>Own meat</v>
      </c>
      <c r="B1164" s="848"/>
      <c r="C1164" s="1257">
        <f>MAX(SUM(C828,M828),SUM(C828))</f>
        <v>0</v>
      </c>
      <c r="D1164" s="1257">
        <f>MAX(SUM(D828,N828),SUM(D828))</f>
        <v>5.2547655287381321E-3</v>
      </c>
      <c r="E1164" s="1257">
        <f>MAX(SUM(E828,O828),SUM(E828))</f>
        <v>5.5446836268754081E-2</v>
      </c>
      <c r="F1164" s="1257">
        <f>MAX(SUM(F828,P828),SUM(F828))</f>
        <v>0.10143509458577953</v>
      </c>
      <c r="G1164" s="848"/>
      <c r="H1164" s="45"/>
      <c r="I1164" s="45"/>
      <c r="J1164" s="45"/>
      <c r="K1164" s="45"/>
      <c r="L1164" s="43"/>
      <c r="M1164" s="1248" t="str">
        <f t="shared" ref="M1164:M1170" si="266">IF(OR(SUM((C1164&gt;C$1104),(D1164&gt;C$1104),(E1164&gt;C$1104),(F1164&gt;C$1104))&gt;1,C1164&gt;C$1104*2,D1164&gt;C$1104*2,E1164&gt;C$1104*2,F1164&gt;C$1104*2),"yes","")</f>
        <v>yes</v>
      </c>
      <c r="N1164" s="1265"/>
      <c r="O1164" s="848"/>
      <c r="P1164" s="848"/>
      <c r="Q1164" s="15"/>
      <c r="R1164" s="450"/>
      <c r="S1164" s="45"/>
      <c r="T1164" s="45"/>
      <c r="U1164" s="1068">
        <v>1162</v>
      </c>
      <c r="V1164" s="45"/>
    </row>
    <row r="1165" spans="1:22" ht="15.75" customHeight="1">
      <c r="A1165" s="1259" t="str">
        <f>A854</f>
        <v>Labour: Land clearing, construction, herding, slaughtering, planting</v>
      </c>
      <c r="B1165" s="848"/>
      <c r="C1165" s="1257">
        <f t="shared" ref="C1165:F1167" si="267">MAX(SUM(C854,M854),SUM(C854))</f>
        <v>3.2474140341067936E-2</v>
      </c>
      <c r="D1165" s="1257">
        <f t="shared" si="267"/>
        <v>1.8943248532289628E-2</v>
      </c>
      <c r="E1165" s="1257">
        <f t="shared" si="267"/>
        <v>0</v>
      </c>
      <c r="F1165" s="1257">
        <f t="shared" si="267"/>
        <v>0</v>
      </c>
      <c r="G1165" s="848"/>
      <c r="H1165" s="45"/>
      <c r="I1165" s="45"/>
      <c r="J1165" s="45"/>
      <c r="K1165" s="45"/>
      <c r="L1165" s="43"/>
      <c r="M1165" s="1248" t="str">
        <f t="shared" si="266"/>
        <v/>
      </c>
      <c r="N1165" s="1265"/>
      <c r="O1165" s="848"/>
      <c r="P1165" s="848"/>
      <c r="Q1165" s="15"/>
      <c r="R1165" s="450"/>
      <c r="S1165" s="45"/>
      <c r="T1165" s="45"/>
      <c r="U1165" s="1068">
        <v>1163</v>
      </c>
      <c r="V1165" s="45"/>
    </row>
    <row r="1166" spans="1:22" ht="15.75" customHeight="1">
      <c r="A1166" s="1259" t="str">
        <f>A855</f>
        <v>Labour: Weeding</v>
      </c>
      <c r="B1166" s="848"/>
      <c r="C1166" s="1257">
        <f t="shared" si="267"/>
        <v>9.7422421023203795E-2</v>
      </c>
      <c r="D1166" s="1257">
        <f t="shared" si="267"/>
        <v>7.5772994129158514E-2</v>
      </c>
      <c r="E1166" s="1257">
        <f t="shared" si="267"/>
        <v>0</v>
      </c>
      <c r="F1166" s="1257">
        <f t="shared" si="267"/>
        <v>0</v>
      </c>
      <c r="G1166" s="848"/>
      <c r="H1166" s="45"/>
      <c r="I1166" s="45"/>
      <c r="J1166" s="45"/>
      <c r="K1166" s="45"/>
      <c r="L1166" s="43"/>
      <c r="M1166" s="1248" t="str">
        <f t="shared" si="266"/>
        <v>yes</v>
      </c>
      <c r="N1166" s="1265"/>
      <c r="O1166" s="848"/>
      <c r="P1166" s="848"/>
      <c r="Q1166" s="15"/>
      <c r="R1166" s="450"/>
      <c r="S1166" s="45"/>
      <c r="T1166" s="45"/>
      <c r="U1166" s="1068">
        <v>1164</v>
      </c>
      <c r="V1166" s="45"/>
    </row>
    <row r="1167" spans="1:22" ht="15.75" customHeight="1">
      <c r="A1167" s="1259" t="str">
        <f>A856</f>
        <v>Labour: Harvesting</v>
      </c>
      <c r="B1167" s="848"/>
      <c r="C1167" s="1257">
        <f t="shared" si="267"/>
        <v>1.6237070170533968E-2</v>
      </c>
      <c r="D1167" s="1257">
        <f t="shared" si="267"/>
        <v>3.4097847358121332E-2</v>
      </c>
      <c r="E1167" s="1257">
        <f t="shared" si="267"/>
        <v>0</v>
      </c>
      <c r="F1167" s="1257">
        <f t="shared" si="267"/>
        <v>0</v>
      </c>
      <c r="G1167" s="848"/>
      <c r="H1167" s="45"/>
      <c r="I1167" s="45"/>
      <c r="J1167" s="45"/>
      <c r="K1167" s="45"/>
      <c r="L1167" s="43"/>
      <c r="M1167" s="1248" t="str">
        <f t="shared" si="266"/>
        <v/>
      </c>
      <c r="N1167" s="1265"/>
      <c r="O1167" s="848"/>
      <c r="P1167" s="848"/>
      <c r="Q1167" s="15"/>
      <c r="R1167" s="450"/>
      <c r="S1167" s="45"/>
      <c r="T1167" s="45"/>
      <c r="U1167" s="1068">
        <v>1165</v>
      </c>
      <c r="V1167" s="45"/>
    </row>
    <row r="1168" spans="1:22" ht="15.75" customHeight="1">
      <c r="A1168" s="1259" t="str">
        <f>A896</f>
        <v>Gifts/remittances: cereal</v>
      </c>
      <c r="B1168" s="848"/>
      <c r="C1168" s="1257">
        <f t="shared" ref="C1168:F1170" si="268">MAX(SUM(C896,M896),SUM(C896))</f>
        <v>0</v>
      </c>
      <c r="D1168" s="1257">
        <f t="shared" si="268"/>
        <v>0</v>
      </c>
      <c r="E1168" s="1257">
        <f t="shared" si="268"/>
        <v>0</v>
      </c>
      <c r="F1168" s="1257">
        <f t="shared" si="268"/>
        <v>0</v>
      </c>
      <c r="G1168" s="848"/>
      <c r="H1168" s="45"/>
      <c r="I1168" s="45"/>
      <c r="J1168" s="45"/>
      <c r="K1168" s="45"/>
      <c r="L1168" s="43"/>
      <c r="M1168" s="1248" t="str">
        <f t="shared" si="266"/>
        <v/>
      </c>
      <c r="N1168" s="1265"/>
      <c r="O1168" s="848"/>
      <c r="P1168" s="848"/>
      <c r="Q1168" s="15"/>
      <c r="R1168" s="450"/>
      <c r="S1168" s="45"/>
      <c r="T1168" s="45"/>
      <c r="U1168" s="1068">
        <v>1166</v>
      </c>
      <c r="V1168" s="45"/>
    </row>
    <row r="1169" spans="1:22" ht="15.75" customHeight="1">
      <c r="A1169" s="1259" t="str">
        <f>A897</f>
        <v>Gifts/remittances: sugar</v>
      </c>
      <c r="B1169" s="848"/>
      <c r="C1169" s="1257">
        <f t="shared" si="268"/>
        <v>0</v>
      </c>
      <c r="D1169" s="1257">
        <f t="shared" si="268"/>
        <v>0</v>
      </c>
      <c r="E1169" s="1257">
        <f t="shared" si="268"/>
        <v>0</v>
      </c>
      <c r="F1169" s="1257">
        <f t="shared" si="268"/>
        <v>0</v>
      </c>
      <c r="G1169" s="848"/>
      <c r="H1169" s="45"/>
      <c r="I1169" s="45"/>
      <c r="J1169" s="45"/>
      <c r="K1169" s="45"/>
      <c r="L1169" s="43"/>
      <c r="M1169" s="1248" t="str">
        <f t="shared" si="266"/>
        <v/>
      </c>
      <c r="N1169" s="1265"/>
      <c r="O1169" s="848"/>
      <c r="P1169" s="848"/>
      <c r="Q1169" s="15"/>
      <c r="R1169" s="450"/>
      <c r="S1169" s="45"/>
      <c r="T1169" s="45"/>
      <c r="U1169" s="1068">
        <v>1167</v>
      </c>
      <c r="V1169" s="45"/>
    </row>
    <row r="1170" spans="1:22" ht="15.75" customHeight="1">
      <c r="A1170" s="1259" t="str">
        <f>A898</f>
        <v>Gifts/remittances: Other</v>
      </c>
      <c r="B1170" s="848"/>
      <c r="C1170" s="1257">
        <f t="shared" si="268"/>
        <v>0</v>
      </c>
      <c r="D1170" s="1257">
        <f t="shared" si="268"/>
        <v>0</v>
      </c>
      <c r="E1170" s="1257">
        <f t="shared" si="268"/>
        <v>0</v>
      </c>
      <c r="F1170" s="1257">
        <f t="shared" si="268"/>
        <v>0</v>
      </c>
      <c r="G1170" s="848"/>
      <c r="H1170" s="45"/>
      <c r="I1170" s="45"/>
      <c r="J1170" s="45"/>
      <c r="K1170" s="45"/>
      <c r="L1170" s="43"/>
      <c r="M1170" s="1248" t="str">
        <f t="shared" si="266"/>
        <v/>
      </c>
      <c r="N1170" s="1265"/>
      <c r="O1170" s="848"/>
      <c r="P1170" s="848"/>
      <c r="Q1170" s="15"/>
      <c r="R1170" s="450"/>
      <c r="S1170" s="45"/>
      <c r="T1170" s="45"/>
      <c r="U1170" s="1068">
        <v>1168</v>
      </c>
      <c r="V1170" s="45"/>
    </row>
    <row r="1171" spans="1:22" ht="15.75" customHeight="1">
      <c r="A1171" s="1161" t="s">
        <v>308</v>
      </c>
      <c r="B1171" s="848"/>
      <c r="C1171" s="1257"/>
      <c r="D1171" s="1257"/>
      <c r="E1171" s="1257"/>
      <c r="F1171" s="1257"/>
      <c r="G1171" s="848"/>
      <c r="H1171" s="847"/>
      <c r="I1171" s="45"/>
      <c r="J1171" s="45"/>
      <c r="K1171" s="847"/>
      <c r="L1171" s="848"/>
      <c r="M1171" s="1267" t="s">
        <v>528</v>
      </c>
      <c r="N1171" s="1264" t="s">
        <v>348</v>
      </c>
      <c r="O1171" s="848"/>
      <c r="P1171" s="848"/>
      <c r="Q1171" s="15"/>
      <c r="R1171" s="450"/>
      <c r="S1171" s="45"/>
      <c r="T1171" s="45"/>
      <c r="U1171" s="1068">
        <v>1169</v>
      </c>
      <c r="V1171" s="45"/>
    </row>
    <row r="1172" spans="1:22" ht="15.75" customHeight="1">
      <c r="A1172" s="43" t="str">
        <f>A916</f>
        <v>Egg sales: no. sold</v>
      </c>
      <c r="B1172" s="848"/>
      <c r="C1172" s="1257">
        <f t="shared" ref="C1172:F1174" si="269">IF(C$1106=0,0,MAX(SUM(C916,M916)/C$1106,SUM(C916)/C$1106))</f>
        <v>0</v>
      </c>
      <c r="D1172" s="1257">
        <f t="shared" si="269"/>
        <v>0</v>
      </c>
      <c r="E1172" s="1257">
        <f t="shared" si="269"/>
        <v>0</v>
      </c>
      <c r="F1172" s="1257">
        <f t="shared" si="269"/>
        <v>0</v>
      </c>
      <c r="G1172" s="848"/>
      <c r="H1172" s="45"/>
      <c r="I1172" s="45"/>
      <c r="J1172" s="45"/>
      <c r="K1172" s="847"/>
      <c r="L1172" s="848"/>
      <c r="M1172" s="1248" t="str">
        <f t="shared" ref="M1172:M1196" si="270">IF(OR(SUM((C1172&gt;C$1104),(D1172&gt;C$1104),(E1172&gt;C$1104),(F1172&gt;C$1104))&gt;1,C1172&gt;C$1104*2,D1172&gt;C$1104*2,E1172&gt;C$1104*2,F1172&gt;C$1104*2),"yes","")</f>
        <v/>
      </c>
      <c r="N1172" s="1248" t="str">
        <f t="shared" ref="N1172:N1196" si="271">M1172</f>
        <v/>
      </c>
      <c r="O1172" s="848"/>
      <c r="P1172" s="848"/>
      <c r="Q1172" s="15"/>
      <c r="R1172" s="450"/>
      <c r="S1172" s="45"/>
      <c r="T1172" s="45"/>
      <c r="U1172" s="1068">
        <v>1170</v>
      </c>
      <c r="V1172" s="45"/>
    </row>
    <row r="1173" spans="1:22" ht="15.75" customHeight="1">
      <c r="A1173" s="43" t="str">
        <f>A917</f>
        <v>Meat sales: qty sold (kg)</v>
      </c>
      <c r="B1173" s="848"/>
      <c r="C1173" s="1257">
        <f t="shared" si="269"/>
        <v>0</v>
      </c>
      <c r="D1173" s="1257">
        <f t="shared" si="269"/>
        <v>0</v>
      </c>
      <c r="E1173" s="1257">
        <f t="shared" si="269"/>
        <v>0</v>
      </c>
      <c r="F1173" s="1257">
        <f t="shared" si="269"/>
        <v>0</v>
      </c>
      <c r="G1173" s="848"/>
      <c r="H1173" s="45"/>
      <c r="I1173" s="45"/>
      <c r="J1173" s="45"/>
      <c r="K1173" s="847"/>
      <c r="L1173" s="848"/>
      <c r="M1173" s="1248" t="str">
        <f t="shared" si="270"/>
        <v/>
      </c>
      <c r="N1173" s="1248" t="str">
        <f t="shared" si="271"/>
        <v/>
      </c>
      <c r="O1173" s="848"/>
      <c r="P1173" s="848"/>
      <c r="Q1173" s="15"/>
      <c r="R1173" s="450"/>
      <c r="S1173" s="45"/>
      <c r="T1173" s="45"/>
      <c r="U1173" s="1068">
        <v>1171</v>
      </c>
      <c r="V1173" s="45"/>
    </row>
    <row r="1174" spans="1:22" ht="15.75" customHeight="1">
      <c r="A1174" s="43" t="str">
        <f>A918</f>
        <v>Other: quantity</v>
      </c>
      <c r="B1174" s="848"/>
      <c r="C1174" s="1257">
        <f t="shared" si="269"/>
        <v>0</v>
      </c>
      <c r="D1174" s="1257">
        <f t="shared" si="269"/>
        <v>0</v>
      </c>
      <c r="E1174" s="1257">
        <f t="shared" si="269"/>
        <v>0</v>
      </c>
      <c r="F1174" s="1257">
        <f t="shared" si="269"/>
        <v>0</v>
      </c>
      <c r="G1174" s="848"/>
      <c r="H1174" s="45"/>
      <c r="I1174" s="45"/>
      <c r="J1174" s="45"/>
      <c r="K1174" s="847"/>
      <c r="L1174" s="848"/>
      <c r="M1174" s="1248" t="str">
        <f t="shared" si="270"/>
        <v/>
      </c>
      <c r="N1174" s="1248" t="str">
        <f t="shared" si="271"/>
        <v/>
      </c>
      <c r="O1174" s="848"/>
      <c r="P1174" s="848"/>
      <c r="Q1174" s="15"/>
      <c r="R1174" s="450"/>
      <c r="S1174" s="45"/>
      <c r="T1174" s="45"/>
      <c r="U1174" s="1068">
        <v>1172</v>
      </c>
      <c r="V1174" s="45"/>
    </row>
    <row r="1175" spans="1:22" ht="15.75" customHeight="1">
      <c r="A1175" s="43" t="str">
        <f t="shared" ref="A1175:A1184" si="272">A920</f>
        <v>Camel sales - export: no. sold</v>
      </c>
      <c r="B1175" s="848"/>
      <c r="C1175" s="1257">
        <f t="shared" ref="C1175:C1184" si="273">IF(C$1106=0,0,MAX(SUM(C920,M920)/C$1106,SUM(C920)/C$1106))</f>
        <v>0</v>
      </c>
      <c r="D1175" s="1257">
        <f t="shared" ref="D1175:D1184" si="274">IF(D$1106=0,0,MAX(SUM(D920,N920)/D$1106,SUM(D920)/D$1106))</f>
        <v>0</v>
      </c>
      <c r="E1175" s="1257">
        <f t="shared" ref="E1175:E1184" si="275">IF(E$1106=0,0,MAX(SUM(E920,O920)/E$1106,SUM(E920)/E$1106))</f>
        <v>0</v>
      </c>
      <c r="F1175" s="1257">
        <f t="shared" ref="F1175:F1184" si="276">IF(F$1106=0,0,MAX(SUM(F920,P920)/F$1106,SUM(F920)/F$1106))</f>
        <v>0</v>
      </c>
      <c r="G1175" s="848"/>
      <c r="H1175" s="45"/>
      <c r="I1175" s="45"/>
      <c r="J1175" s="45"/>
      <c r="K1175" s="847"/>
      <c r="L1175" s="848"/>
      <c r="M1175" s="1248" t="str">
        <f t="shared" si="270"/>
        <v/>
      </c>
      <c r="N1175" s="1248" t="str">
        <f t="shared" si="271"/>
        <v/>
      </c>
      <c r="O1175" s="848"/>
      <c r="P1175" s="848"/>
      <c r="Q1175" s="15"/>
      <c r="R1175" s="450"/>
      <c r="S1175" s="45"/>
      <c r="T1175" s="45"/>
      <c r="U1175" s="1068">
        <v>1173</v>
      </c>
      <c r="V1175" s="45"/>
    </row>
    <row r="1176" spans="1:22" ht="15.75" customHeight="1">
      <c r="A1176" s="43" t="str">
        <f t="shared" si="272"/>
        <v>Camel sales - local: no. sold</v>
      </c>
      <c r="B1176" s="848"/>
      <c r="C1176" s="1257">
        <f t="shared" si="273"/>
        <v>0</v>
      </c>
      <c r="D1176" s="1257">
        <f t="shared" si="274"/>
        <v>0</v>
      </c>
      <c r="E1176" s="1257">
        <f t="shared" si="275"/>
        <v>0</v>
      </c>
      <c r="F1176" s="1257">
        <f t="shared" si="276"/>
        <v>0</v>
      </c>
      <c r="G1176" s="848"/>
      <c r="H1176" s="45"/>
      <c r="I1176" s="45"/>
      <c r="J1176" s="45"/>
      <c r="K1176" s="847"/>
      <c r="L1176" s="848"/>
      <c r="M1176" s="1248" t="str">
        <f t="shared" si="270"/>
        <v/>
      </c>
      <c r="N1176" s="1248" t="str">
        <f t="shared" si="271"/>
        <v/>
      </c>
      <c r="O1176" s="848"/>
      <c r="P1176" s="848"/>
      <c r="Q1176" s="15"/>
      <c r="R1176" s="450"/>
      <c r="S1176" s="45"/>
      <c r="T1176" s="45"/>
      <c r="U1176" s="1068">
        <v>1174</v>
      </c>
      <c r="V1176" s="45"/>
    </row>
    <row r="1177" spans="1:22" ht="15.75" customHeight="1">
      <c r="A1177" s="43" t="str">
        <f t="shared" si="272"/>
        <v>Fattened Ox sales: no. sold</v>
      </c>
      <c r="B1177" s="848"/>
      <c r="C1177" s="1257">
        <f t="shared" si="273"/>
        <v>0</v>
      </c>
      <c r="D1177" s="1257">
        <f t="shared" si="274"/>
        <v>0</v>
      </c>
      <c r="E1177" s="1257">
        <f t="shared" si="275"/>
        <v>0</v>
      </c>
      <c r="F1177" s="1257">
        <f t="shared" si="276"/>
        <v>0</v>
      </c>
      <c r="G1177" s="848"/>
      <c r="H1177" s="45"/>
      <c r="I1177" s="45"/>
      <c r="J1177" s="45"/>
      <c r="K1177" s="847"/>
      <c r="L1177" s="848"/>
      <c r="M1177" s="1248" t="str">
        <f t="shared" si="270"/>
        <v/>
      </c>
      <c r="N1177" s="1248" t="str">
        <f t="shared" si="271"/>
        <v/>
      </c>
      <c r="O1177" s="848"/>
      <c r="P1177" s="848"/>
      <c r="Q1177" s="15"/>
      <c r="R1177" s="450"/>
      <c r="S1177" s="45"/>
      <c r="T1177" s="45"/>
      <c r="U1177" s="1068">
        <v>1175</v>
      </c>
      <c r="V1177" s="45"/>
    </row>
    <row r="1178" spans="1:22" ht="15.75" customHeight="1">
      <c r="A1178" s="43" t="str">
        <f t="shared" si="272"/>
        <v>Cattle sales - export: no. sold</v>
      </c>
      <c r="B1178" s="848"/>
      <c r="C1178" s="1257">
        <f t="shared" si="273"/>
        <v>0</v>
      </c>
      <c r="D1178" s="1257">
        <f t="shared" si="274"/>
        <v>0</v>
      </c>
      <c r="E1178" s="1257">
        <f t="shared" si="275"/>
        <v>0</v>
      </c>
      <c r="F1178" s="1257">
        <f t="shared" si="276"/>
        <v>0</v>
      </c>
      <c r="G1178" s="848"/>
      <c r="H1178" s="45"/>
      <c r="I1178" s="45"/>
      <c r="J1178" s="45"/>
      <c r="K1178" s="847"/>
      <c r="L1178" s="848"/>
      <c r="M1178" s="1248" t="str">
        <f t="shared" si="270"/>
        <v/>
      </c>
      <c r="N1178" s="1248" t="str">
        <f t="shared" si="271"/>
        <v/>
      </c>
      <c r="O1178" s="848"/>
      <c r="P1178" s="848"/>
      <c r="Q1178" s="15"/>
      <c r="R1178" s="450"/>
      <c r="S1178" s="45"/>
      <c r="T1178" s="45"/>
      <c r="U1178" s="1068">
        <v>1176</v>
      </c>
      <c r="V1178" s="45"/>
    </row>
    <row r="1179" spans="1:22" ht="15.75" customHeight="1">
      <c r="A1179" s="43" t="str">
        <f t="shared" si="272"/>
        <v>Cattle sales - local: no. sold</v>
      </c>
      <c r="B1179" s="848"/>
      <c r="C1179" s="1257">
        <f t="shared" si="273"/>
        <v>0</v>
      </c>
      <c r="D1179" s="1257">
        <f t="shared" si="274"/>
        <v>0</v>
      </c>
      <c r="E1179" s="1257">
        <f t="shared" si="275"/>
        <v>0.91585127201565542</v>
      </c>
      <c r="F1179" s="1257">
        <f t="shared" si="276"/>
        <v>8.4540117416829741</v>
      </c>
      <c r="G1179" s="848"/>
      <c r="H1179" s="45"/>
      <c r="I1179" s="45"/>
      <c r="J1179" s="45"/>
      <c r="K1179" s="847"/>
      <c r="L1179" s="848"/>
      <c r="M1179" s="1248" t="str">
        <f t="shared" si="270"/>
        <v>yes</v>
      </c>
      <c r="N1179" s="1248" t="str">
        <f t="shared" si="271"/>
        <v>yes</v>
      </c>
      <c r="O1179" s="848"/>
      <c r="P1179" s="848"/>
      <c r="Q1179" s="15"/>
      <c r="R1179" s="450"/>
      <c r="S1179" s="45"/>
      <c r="T1179" s="45"/>
      <c r="U1179" s="1068">
        <v>1177</v>
      </c>
      <c r="V1179" s="45"/>
    </row>
    <row r="1180" spans="1:22" ht="15.75" customHeight="1">
      <c r="A1180" s="43" t="str">
        <f t="shared" si="272"/>
        <v>Goat sales - export: no. sold</v>
      </c>
      <c r="B1180" s="848"/>
      <c r="C1180" s="1257">
        <f t="shared" si="273"/>
        <v>0</v>
      </c>
      <c r="D1180" s="1257">
        <f t="shared" si="274"/>
        <v>0</v>
      </c>
      <c r="E1180" s="1257">
        <f t="shared" si="275"/>
        <v>0</v>
      </c>
      <c r="F1180" s="1257">
        <f t="shared" si="276"/>
        <v>0</v>
      </c>
      <c r="G1180" s="848"/>
      <c r="H1180" s="45"/>
      <c r="I1180" s="45"/>
      <c r="J1180" s="45"/>
      <c r="K1180" s="847"/>
      <c r="L1180" s="848"/>
      <c r="M1180" s="1248" t="str">
        <f t="shared" si="270"/>
        <v/>
      </c>
      <c r="N1180" s="1248" t="str">
        <f t="shared" si="271"/>
        <v/>
      </c>
      <c r="O1180" s="848"/>
      <c r="P1180" s="848"/>
      <c r="Q1180" s="15"/>
      <c r="R1180" s="450"/>
      <c r="S1180" s="45"/>
      <c r="T1180" s="45"/>
      <c r="U1180" s="1068">
        <v>1178</v>
      </c>
      <c r="V1180" s="45"/>
    </row>
    <row r="1181" spans="1:22" ht="15.75" customHeight="1">
      <c r="A1181" s="43" t="str">
        <f t="shared" si="272"/>
        <v>Goat sales - local: no. sold</v>
      </c>
      <c r="B1181" s="848"/>
      <c r="C1181" s="1257">
        <f t="shared" si="273"/>
        <v>3.0192899077439193E-2</v>
      </c>
      <c r="D1181" s="1257">
        <f t="shared" si="274"/>
        <v>0.12524461839530332</v>
      </c>
      <c r="E1181" s="1257">
        <f t="shared" si="275"/>
        <v>0.28180039138943247</v>
      </c>
      <c r="F1181" s="1257">
        <f t="shared" si="276"/>
        <v>0.14090019569471623</v>
      </c>
      <c r="G1181" s="848"/>
      <c r="H1181" s="45"/>
      <c r="I1181" s="45"/>
      <c r="J1181" s="45"/>
      <c r="K1181" s="847"/>
      <c r="L1181" s="848"/>
      <c r="M1181" s="1248" t="str">
        <f t="shared" si="270"/>
        <v>yes</v>
      </c>
      <c r="N1181" s="1248" t="str">
        <f t="shared" si="271"/>
        <v>yes</v>
      </c>
      <c r="O1181" s="848"/>
      <c r="P1181" s="848"/>
      <c r="Q1181" s="15"/>
      <c r="R1181" s="450"/>
      <c r="S1181" s="45"/>
      <c r="T1181" s="45"/>
      <c r="U1181" s="1068">
        <v>1179</v>
      </c>
      <c r="V1181" s="45"/>
    </row>
    <row r="1182" spans="1:22" ht="15.75" customHeight="1">
      <c r="A1182" s="43" t="str">
        <f t="shared" si="272"/>
        <v>Sheep sales - export: no. sold</v>
      </c>
      <c r="B1182" s="848"/>
      <c r="C1182" s="1257">
        <f t="shared" si="273"/>
        <v>0</v>
      </c>
      <c r="D1182" s="1257">
        <f t="shared" si="274"/>
        <v>0</v>
      </c>
      <c r="E1182" s="1257">
        <f t="shared" si="275"/>
        <v>0</v>
      </c>
      <c r="F1182" s="1257">
        <f t="shared" si="276"/>
        <v>0</v>
      </c>
      <c r="G1182" s="848"/>
      <c r="H1182" s="45"/>
      <c r="I1182" s="45"/>
      <c r="J1182" s="45"/>
      <c r="K1182" s="847"/>
      <c r="L1182" s="848"/>
      <c r="M1182" s="1248" t="str">
        <f t="shared" si="270"/>
        <v/>
      </c>
      <c r="N1182" s="1248" t="str">
        <f t="shared" si="271"/>
        <v/>
      </c>
      <c r="O1182" s="848"/>
      <c r="P1182" s="848"/>
      <c r="Q1182" s="15"/>
      <c r="R1182" s="450"/>
      <c r="S1182" s="45"/>
      <c r="T1182" s="45"/>
      <c r="U1182" s="1068">
        <v>1180</v>
      </c>
      <c r="V1182" s="45"/>
    </row>
    <row r="1183" spans="1:22" ht="15.75" customHeight="1">
      <c r="A1183" s="43" t="str">
        <f t="shared" si="272"/>
        <v>Sheep sales - local: no. sold</v>
      </c>
      <c r="B1183" s="848"/>
      <c r="C1183" s="1257">
        <f t="shared" si="273"/>
        <v>0</v>
      </c>
      <c r="D1183" s="1257">
        <f t="shared" si="274"/>
        <v>0</v>
      </c>
      <c r="E1183" s="1257">
        <f t="shared" si="275"/>
        <v>5.6360078277886486E-2</v>
      </c>
      <c r="F1183" s="1257">
        <f t="shared" si="276"/>
        <v>2.8180039138943243E-2</v>
      </c>
      <c r="G1183" s="848"/>
      <c r="H1183" s="45"/>
      <c r="I1183" s="45"/>
      <c r="J1183" s="45"/>
      <c r="K1183" s="847"/>
      <c r="L1183" s="848"/>
      <c r="M1183" s="1248" t="str">
        <f t="shared" si="270"/>
        <v/>
      </c>
      <c r="N1183" s="1248" t="str">
        <f t="shared" si="271"/>
        <v/>
      </c>
      <c r="O1183" s="848"/>
      <c r="P1183" s="848"/>
      <c r="Q1183" s="15"/>
      <c r="R1183" s="450"/>
      <c r="S1183" s="45"/>
      <c r="T1183" s="45"/>
      <c r="U1183" s="1068">
        <v>1181</v>
      </c>
      <c r="V1183" s="45"/>
    </row>
    <row r="1184" spans="1:22" ht="15.75" customHeight="1">
      <c r="A1184" s="43" t="str">
        <f t="shared" si="272"/>
        <v>Chicken sales: no. sold</v>
      </c>
      <c r="B1184" s="848"/>
      <c r="C1184" s="1257">
        <f t="shared" si="273"/>
        <v>8.3869164103997765E-2</v>
      </c>
      <c r="D1184" s="1257">
        <f t="shared" si="274"/>
        <v>0.10437051532941943</v>
      </c>
      <c r="E1184" s="1257">
        <f t="shared" si="275"/>
        <v>0.11741682974559685</v>
      </c>
      <c r="F1184" s="1257">
        <f t="shared" si="276"/>
        <v>0.11741682974559685</v>
      </c>
      <c r="G1184" s="848"/>
      <c r="H1184" s="45"/>
      <c r="I1184" s="45"/>
      <c r="J1184" s="45"/>
      <c r="K1184" s="847"/>
      <c r="L1184" s="848"/>
      <c r="M1184" s="1248" t="str">
        <f t="shared" si="270"/>
        <v>yes</v>
      </c>
      <c r="N1184" s="1248" t="str">
        <f t="shared" si="271"/>
        <v>yes</v>
      </c>
      <c r="O1184" s="848"/>
      <c r="P1184" s="848"/>
      <c r="Q1184" s="15"/>
      <c r="R1184" s="450"/>
      <c r="S1184" s="45"/>
      <c r="T1184" s="45"/>
      <c r="U1184" s="1068">
        <v>1182</v>
      </c>
      <c r="V1184" s="45"/>
    </row>
    <row r="1185" spans="1:22" ht="15.75" customHeight="1">
      <c r="A1185" s="43" t="str">
        <f>A966</f>
        <v>Agricultural cash income -- see Data2</v>
      </c>
      <c r="B1185" s="848"/>
      <c r="C1185" s="1257">
        <f t="shared" ref="C1185:F1187" si="277">IF(C$1106=0,0,MAX(SUM(C966,M966)/C$1106,SUM(C966)/C$1106))</f>
        <v>0.76488677662845961</v>
      </c>
      <c r="D1185" s="1257">
        <f t="shared" si="277"/>
        <v>0.35068493150684926</v>
      </c>
      <c r="E1185" s="1257">
        <f t="shared" si="277"/>
        <v>0</v>
      </c>
      <c r="F1185" s="1257">
        <f t="shared" si="277"/>
        <v>0</v>
      </c>
      <c r="G1185" s="848"/>
      <c r="H1185" s="45"/>
      <c r="I1185" s="45"/>
      <c r="J1185" s="45"/>
      <c r="K1185" s="847"/>
      <c r="L1185" s="848"/>
      <c r="M1185" s="1248" t="str">
        <f t="shared" si="270"/>
        <v>yes</v>
      </c>
      <c r="N1185" s="1248" t="str">
        <f t="shared" si="271"/>
        <v>yes</v>
      </c>
      <c r="O1185" s="848"/>
      <c r="P1185" s="848"/>
      <c r="Q1185" s="1269"/>
      <c r="R1185" s="450"/>
      <c r="S1185" s="45"/>
      <c r="T1185" s="45"/>
      <c r="U1185" s="1068">
        <v>1183</v>
      </c>
      <c r="V1185" s="45"/>
    </row>
    <row r="1186" spans="1:22" ht="15.75" customHeight="1">
      <c r="A1186" s="43" t="str">
        <f>A967</f>
        <v>Construction cash income -- see Data2</v>
      </c>
      <c r="B1186" s="848"/>
      <c r="C1186" s="1257">
        <f t="shared" si="277"/>
        <v>0.38646910819122166</v>
      </c>
      <c r="D1186" s="1257">
        <f t="shared" si="277"/>
        <v>0.85166340508806249</v>
      </c>
      <c r="E1186" s="1257">
        <f t="shared" si="277"/>
        <v>0</v>
      </c>
      <c r="F1186" s="1257">
        <f t="shared" si="277"/>
        <v>0</v>
      </c>
      <c r="G1186" s="848"/>
      <c r="H1186" s="45"/>
      <c r="I1186" s="45"/>
      <c r="J1186" s="45"/>
      <c r="K1186" s="847"/>
      <c r="L1186" s="848"/>
      <c r="M1186" s="1248" t="str">
        <f t="shared" si="270"/>
        <v>yes</v>
      </c>
      <c r="N1186" s="1248" t="str">
        <f t="shared" si="271"/>
        <v>yes</v>
      </c>
      <c r="O1186" s="848"/>
      <c r="P1186" s="848"/>
      <c r="Q1186" s="1269"/>
      <c r="R1186" s="450"/>
      <c r="S1186" s="45"/>
      <c r="T1186" s="45"/>
      <c r="U1186" s="1068">
        <v>1184</v>
      </c>
      <c r="V1186" s="45"/>
    </row>
    <row r="1187" spans="1:22" ht="15.75" customHeight="1">
      <c r="A1187" s="43" t="str">
        <f>A968</f>
        <v>Domestic work cash income -- see Data2</v>
      </c>
      <c r="B1187" s="848"/>
      <c r="C1187" s="1257">
        <f t="shared" si="277"/>
        <v>0</v>
      </c>
      <c r="D1187" s="1257">
        <f t="shared" si="277"/>
        <v>0</v>
      </c>
      <c r="E1187" s="1257">
        <f t="shared" si="277"/>
        <v>0</v>
      </c>
      <c r="F1187" s="1257">
        <f t="shared" si="277"/>
        <v>0</v>
      </c>
      <c r="G1187" s="848"/>
      <c r="H1187" s="45"/>
      <c r="I1187" s="45"/>
      <c r="J1187" s="45"/>
      <c r="K1187" s="847"/>
      <c r="L1187" s="848"/>
      <c r="M1187" s="1248" t="str">
        <f t="shared" si="270"/>
        <v/>
      </c>
      <c r="N1187" s="1248" t="str">
        <f t="shared" si="271"/>
        <v/>
      </c>
      <c r="O1187" s="848"/>
      <c r="P1187" s="848"/>
      <c r="Q1187" s="1269"/>
      <c r="R1187" s="450"/>
      <c r="S1187" s="45"/>
      <c r="T1187" s="45"/>
      <c r="U1187" s="1068">
        <v>1185</v>
      </c>
      <c r="V1187" s="45"/>
    </row>
    <row r="1188" spans="1:22" ht="15.75" customHeight="1">
      <c r="A1188" s="1266" t="str">
        <f>A857</f>
        <v>Labour migration: no. people per HH</v>
      </c>
      <c r="B1188" s="848"/>
      <c r="C1188" s="1257">
        <f>IF(C$1106=0,0,MAX((SUM(C857,M857)+SUM(C970,M970)/C$1106),(SUM(C857)+SUM(C970)/C$1106)))</f>
        <v>0</v>
      </c>
      <c r="D1188" s="1257">
        <f>IF(D$1106=0,0,MAX((SUM(D857,N857)+SUM(D970,N970)/D$1106),(SUM(D857)+SUM(D970)/D$1106)))</f>
        <v>0</v>
      </c>
      <c r="E1188" s="1257">
        <f>IF(E$1106=0,0,MAX((SUM(E857,O857)+SUM(E970,O970)/E$1106),(SUM(E857)+SUM(E970)/E$1106)))</f>
        <v>0</v>
      </c>
      <c r="F1188" s="1257">
        <f>IF(F$1106=0,0,MAX((SUM(F857,P857)+SUM(F970,P970)/F$1106),(SUM(F857)+SUM(F970)/F$1106)))</f>
        <v>0</v>
      </c>
      <c r="G1188" s="848"/>
      <c r="H1188" s="1258">
        <f>IF(C$1106=0,0,MAX(SUM(C970,M970)/C$1106,SUM(C970)/C$1106))</f>
        <v>0</v>
      </c>
      <c r="I1188" s="1258">
        <f>IF(D$1106=0,0,MAX(SUM(D970,N970)/D$1106,SUM(D970)/D$1106))</f>
        <v>0</v>
      </c>
      <c r="J1188" s="1258">
        <f>IF(E$1106=0,0,MAX(SUM(E970,O970)/E$1106,SUM(E970)/E$1106))</f>
        <v>0</v>
      </c>
      <c r="K1188" s="1258">
        <f>IF(F$1106=0,0,MAX(SUM(F970,P970)/F$1106,SUM(F970)/F$1106))</f>
        <v>0</v>
      </c>
      <c r="L1188" s="43"/>
      <c r="M1188" s="1248" t="str">
        <f t="shared" si="270"/>
        <v/>
      </c>
      <c r="N1188" s="1248" t="str">
        <f t="shared" si="271"/>
        <v/>
      </c>
      <c r="O1188" s="848"/>
      <c r="P1188" s="848"/>
      <c r="Q1188" s="15"/>
      <c r="R1188" s="450"/>
      <c r="S1188" s="45"/>
      <c r="T1188" s="45"/>
      <c r="U1188" s="1068">
        <v>1186</v>
      </c>
      <c r="V1188" s="45"/>
    </row>
    <row r="1189" spans="1:22" ht="15.75" customHeight="1">
      <c r="A1189" s="43" t="str">
        <f>A971</f>
        <v>Formal Employment (conservancies, etc.)</v>
      </c>
      <c r="B1189" s="848"/>
      <c r="C1189" s="1257">
        <f>IF(C$1106=0,0,MAX(SUM(C971,M971)/C$1106,SUM(C971)/C$1106))</f>
        <v>0</v>
      </c>
      <c r="D1189" s="1257">
        <f>IF(D$1106=0,0,MAX(SUM(D971,N971)/D$1106,SUM(D971)/D$1106))</f>
        <v>0</v>
      </c>
      <c r="E1189" s="1257">
        <f>IF(E$1106=0,0,MAX(SUM(E971,O971)/E$1106,SUM(E971)/E$1106))</f>
        <v>0</v>
      </c>
      <c r="F1189" s="1257">
        <f>IF(F$1106=0,0,MAX(SUM(F971,P971)/F$1106,SUM(F971)/F$1106))</f>
        <v>0</v>
      </c>
      <c r="G1189" s="848"/>
      <c r="H1189" s="45"/>
      <c r="I1189" s="45"/>
      <c r="J1189" s="45"/>
      <c r="K1189" s="847"/>
      <c r="L1189" s="848"/>
      <c r="M1189" s="1248" t="str">
        <f t="shared" si="270"/>
        <v/>
      </c>
      <c r="N1189" s="1248" t="str">
        <f t="shared" si="271"/>
        <v/>
      </c>
      <c r="O1189" s="848"/>
      <c r="P1189" s="848"/>
      <c r="Q1189" s="15"/>
      <c r="R1189" s="450"/>
      <c r="S1189" s="45"/>
      <c r="T1189" s="45"/>
      <c r="U1189" s="1068">
        <v>1187</v>
      </c>
      <c r="V1189" s="45"/>
    </row>
    <row r="1190" spans="1:22" ht="15.75" customHeight="1">
      <c r="A1190" s="43" t="str">
        <f>A973</f>
        <v>Firewood: no. people per HH</v>
      </c>
      <c r="B1190" s="848"/>
      <c r="C1190" s="1257">
        <f t="shared" ref="C1190:F1191" si="278">IF(C$1106=0,0,MAX(SUM(C973,M973)/C$1106,SUM(C973)/C$1106))</f>
        <v>0</v>
      </c>
      <c r="D1190" s="1257">
        <f t="shared" si="278"/>
        <v>0</v>
      </c>
      <c r="E1190" s="1257">
        <f t="shared" si="278"/>
        <v>0</v>
      </c>
      <c r="F1190" s="1257">
        <f t="shared" si="278"/>
        <v>0</v>
      </c>
      <c r="G1190" s="848"/>
      <c r="H1190" s="45"/>
      <c r="I1190" s="45"/>
      <c r="J1190" s="45"/>
      <c r="K1190" s="847"/>
      <c r="L1190" s="848"/>
      <c r="M1190" s="1248" t="str">
        <f t="shared" si="270"/>
        <v/>
      </c>
      <c r="N1190" s="1248" t="str">
        <f t="shared" si="271"/>
        <v/>
      </c>
      <c r="O1190" s="848"/>
      <c r="P1190" s="848"/>
      <c r="Q1190" s="15"/>
      <c r="R1190" s="450"/>
      <c r="S1190" s="45"/>
      <c r="T1190" s="45"/>
      <c r="U1190" s="1068">
        <v>1188</v>
      </c>
      <c r="V1190" s="45"/>
    </row>
    <row r="1191" spans="1:22" ht="15.75" customHeight="1">
      <c r="A1191" s="43" t="str">
        <f>A974</f>
        <v>Self-employment -- see Data2</v>
      </c>
      <c r="B1191" s="848"/>
      <c r="C1191" s="1257">
        <f t="shared" si="278"/>
        <v>0.76488677662845961</v>
      </c>
      <c r="D1191" s="1257">
        <f t="shared" si="278"/>
        <v>1.1459882583170253</v>
      </c>
      <c r="E1191" s="1257">
        <f t="shared" si="278"/>
        <v>0</v>
      </c>
      <c r="F1191" s="1257">
        <f t="shared" si="278"/>
        <v>0</v>
      </c>
      <c r="G1191" s="848"/>
      <c r="H1191" s="45"/>
      <c r="I1191" s="45"/>
      <c r="J1191" s="45"/>
      <c r="K1191" s="847"/>
      <c r="L1191" s="848"/>
      <c r="M1191" s="1248" t="str">
        <f t="shared" si="270"/>
        <v>yes</v>
      </c>
      <c r="N1191" s="1248" t="str">
        <f t="shared" si="271"/>
        <v>yes</v>
      </c>
      <c r="O1191" s="848"/>
      <c r="P1191" s="848"/>
      <c r="Q1191" s="15"/>
      <c r="R1191" s="450"/>
      <c r="S1191" s="45"/>
      <c r="T1191" s="45"/>
      <c r="U1191" s="1068">
        <v>1189</v>
      </c>
      <c r="V1191" s="45"/>
    </row>
    <row r="1192" spans="1:22" ht="15.75" customHeight="1">
      <c r="A1192" s="43" t="str">
        <f>A976</f>
        <v>Small business -- see Data2</v>
      </c>
      <c r="B1192" s="848"/>
      <c r="C1192" s="1257">
        <f>IF(C$1106=0,0,MAX(SUM(C976,M976)/C$1106,SUM(C976)/C$1106))</f>
        <v>0.57701984903550463</v>
      </c>
      <c r="D1192" s="1257">
        <f>IF(D$1106=0,0,MAX(SUM(D976,N976)/D$1106,SUM(D976)/D$1106))</f>
        <v>1.2733202870189171</v>
      </c>
      <c r="E1192" s="1257">
        <f>IF(E$1106=0,0,MAX(SUM(E976,O976)/E$1106,SUM(E976)/E$1106))</f>
        <v>2.5362035225048922</v>
      </c>
      <c r="F1192" s="1257">
        <f>IF(F$1106=0,0,MAX(SUM(F976,P976)/F$1106,SUM(F976)/F$1106))</f>
        <v>13.714285714285712</v>
      </c>
      <c r="G1192" s="848"/>
      <c r="H1192" s="45"/>
      <c r="I1192" s="45"/>
      <c r="J1192" s="45"/>
      <c r="K1192" s="847"/>
      <c r="L1192" s="848"/>
      <c r="M1192" s="1248" t="str">
        <f t="shared" si="270"/>
        <v>yes</v>
      </c>
      <c r="N1192" s="1248" t="str">
        <f t="shared" si="271"/>
        <v>yes</v>
      </c>
      <c r="O1192" s="848"/>
      <c r="P1192" s="848"/>
      <c r="Q1192" s="15"/>
      <c r="R1192" s="450"/>
      <c r="S1192" s="45"/>
      <c r="T1192" s="45"/>
      <c r="U1192" s="1068">
        <v>1190</v>
      </c>
      <c r="V1192" s="45"/>
    </row>
    <row r="1193" spans="1:22" ht="15.75" customHeight="1">
      <c r="A1193" s="43" t="str">
        <f>A978</f>
        <v>Social development -- see Data2</v>
      </c>
      <c r="B1193" s="848"/>
      <c r="C1193" s="1257">
        <f>IF(C$1106=0,0,MAX(SUM(C978,M978)/C$1106,SUM(C978)/C$1106))</f>
        <v>0</v>
      </c>
      <c r="D1193" s="1257">
        <f>IF(D$1106=0,0,MAX(SUM(D978,N978)/D$1106,SUM(D978)/D$1106))</f>
        <v>0</v>
      </c>
      <c r="E1193" s="1257">
        <f>IF(E$1106=0,0,MAX(SUM(E978,O978)/E$1106,SUM(E978)/E$1106))</f>
        <v>0</v>
      </c>
      <c r="F1193" s="1257">
        <f>IF(F$1106=0,0,MAX(SUM(F978,P978)/F$1106,SUM(F978)/F$1106))</f>
        <v>0</v>
      </c>
      <c r="G1193" s="848"/>
      <c r="H1193" s="45"/>
      <c r="I1193" s="45"/>
      <c r="J1193" s="45"/>
      <c r="K1193" s="847"/>
      <c r="L1193" s="848"/>
      <c r="M1193" s="1248" t="str">
        <f t="shared" si="270"/>
        <v/>
      </c>
      <c r="N1193" s="1248" t="str">
        <f t="shared" si="271"/>
        <v/>
      </c>
      <c r="O1193" s="848"/>
      <c r="P1193" s="848"/>
      <c r="Q1193" s="15"/>
      <c r="R1193" s="450"/>
      <c r="S1193" s="45"/>
      <c r="T1193" s="45"/>
      <c r="U1193" s="1068">
        <v>1191</v>
      </c>
      <c r="V1193" s="45"/>
    </row>
    <row r="1194" spans="1:22" ht="15.75" customHeight="1">
      <c r="A1194" s="43" t="str">
        <f>A980</f>
        <v>Public works -- see Data2</v>
      </c>
      <c r="B1194" s="848"/>
      <c r="C1194" s="1257">
        <f>IF(C$1106=0,0,MAX(SUM(C980,M980)/C$1106,SUM(C980)/C$1106))</f>
        <v>0</v>
      </c>
      <c r="D1194" s="1257">
        <f>IF(D$1106=0,0,MAX(SUM(D980,N980)/D$1106,SUM(D980)/D$1106))</f>
        <v>0</v>
      </c>
      <c r="E1194" s="1257">
        <f>IF(E$1106=0,0,MAX(SUM(E980,O980)/E$1106,SUM(E980)/E$1106))</f>
        <v>0</v>
      </c>
      <c r="F1194" s="1257">
        <f>IF(F$1106=0,0,MAX(SUM(F980,P980)/F$1106,SUM(F980)/F$1106))</f>
        <v>0</v>
      </c>
      <c r="G1194" s="848"/>
      <c r="H1194" s="45"/>
      <c r="I1194" s="45"/>
      <c r="J1194" s="45"/>
      <c r="K1194" s="847"/>
      <c r="L1194" s="848"/>
      <c r="M1194" s="1248" t="str">
        <f t="shared" si="270"/>
        <v/>
      </c>
      <c r="N1194" s="1248" t="str">
        <f t="shared" si="271"/>
        <v/>
      </c>
      <c r="O1194" s="848"/>
      <c r="P1194" s="848"/>
      <c r="Q1194" s="15"/>
      <c r="R1194" s="450"/>
      <c r="S1194" s="45"/>
      <c r="T1194" s="45"/>
      <c r="U1194" s="1068">
        <v>1192</v>
      </c>
      <c r="V1194" s="45"/>
    </row>
    <row r="1195" spans="1:22" ht="15.75" customHeight="1">
      <c r="A1195" s="43" t="str">
        <f>A982</f>
        <v>Gifts/social support: type</v>
      </c>
      <c r="B1195" s="848"/>
      <c r="C1195" s="1257">
        <f>IF(C$1106=0,0,MAX(SUM(C982,M982)/C$1106,SUM(C982)/C$1106))</f>
        <v>0</v>
      </c>
      <c r="D1195" s="1257">
        <f>IF(D$1106=0,0,MAX(SUM(D982,N982)/D$1106,SUM(D982)/D$1106))</f>
        <v>0</v>
      </c>
      <c r="E1195" s="1257">
        <f>IF(E$1106=0,0,MAX(SUM(E982,O982)/E$1106,SUM(E982)/E$1106))</f>
        <v>0</v>
      </c>
      <c r="F1195" s="1257">
        <f>IF(F$1106=0,0,MAX(SUM(F982,P982)/F$1106,SUM(F982)/F$1106))</f>
        <v>0</v>
      </c>
      <c r="G1195" s="848"/>
      <c r="H1195" s="45"/>
      <c r="I1195" s="45"/>
      <c r="J1195" s="45"/>
      <c r="K1195" s="847"/>
      <c r="L1195" s="848"/>
      <c r="M1195" s="1248" t="str">
        <f t="shared" si="270"/>
        <v/>
      </c>
      <c r="N1195" s="1248" t="str">
        <f t="shared" si="271"/>
        <v/>
      </c>
      <c r="O1195" s="848"/>
      <c r="P1195" s="848"/>
      <c r="Q1195" s="15"/>
      <c r="R1195" s="450"/>
      <c r="S1195" s="45"/>
      <c r="T1195" s="45"/>
      <c r="U1195" s="1068">
        <v>1193</v>
      </c>
      <c r="V1195" s="45"/>
    </row>
    <row r="1196" spans="1:22" ht="15.75" customHeight="1">
      <c r="A1196" s="43" t="str">
        <f>A984</f>
        <v>Remittances: no. times per year</v>
      </c>
      <c r="B1196" s="848"/>
      <c r="C1196" s="1257">
        <f>IF(C$1106=0,0,MAX(SUM(C984,M984)/C$1106,SUM(C984)/C$1106))</f>
        <v>0</v>
      </c>
      <c r="D1196" s="1257">
        <f>IF(D$1106=0,0,MAX(SUM(D984,N984)/D$1106,SUM(D984)/D$1106))</f>
        <v>0</v>
      </c>
      <c r="E1196" s="1257">
        <f>IF(E$1106=0,0,MAX(SUM(E984,O984)/E$1106,SUM(E984)/E$1106))</f>
        <v>0</v>
      </c>
      <c r="F1196" s="1257">
        <f>IF(F$1106=0,0,MAX(SUM(F984,P984)/F$1106,SUM(F984)/F$1106))</f>
        <v>0</v>
      </c>
      <c r="G1196" s="848"/>
      <c r="H1196" s="45"/>
      <c r="I1196" s="45"/>
      <c r="J1196" s="45"/>
      <c r="K1196" s="847"/>
      <c r="L1196" s="848"/>
      <c r="M1196" s="1248" t="str">
        <f t="shared" si="270"/>
        <v/>
      </c>
      <c r="N1196" s="1248" t="str">
        <f t="shared" si="271"/>
        <v/>
      </c>
      <c r="O1196" s="848"/>
      <c r="P1196" s="848"/>
      <c r="Q1196" s="15"/>
      <c r="R1196" s="450"/>
      <c r="S1196" s="45"/>
      <c r="T1196" s="45"/>
      <c r="U1196" s="1068">
        <v>1194</v>
      </c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  <row r="1206" spans="1:22" ht="12.75" customHeight="1">
      <c r="A1206" s="43"/>
      <c r="B1206" s="848"/>
      <c r="C1206" s="848"/>
      <c r="D1206" s="848"/>
      <c r="E1206" s="848"/>
      <c r="F1206" s="848"/>
      <c r="G1206" s="848"/>
      <c r="H1206" s="847"/>
      <c r="I1206" s="847"/>
      <c r="J1206" s="847"/>
      <c r="K1206" s="847"/>
      <c r="L1206" s="848"/>
      <c r="M1206" s="848"/>
      <c r="N1206" s="848"/>
      <c r="O1206" s="848"/>
      <c r="P1206" s="848"/>
      <c r="Q1206" s="43"/>
      <c r="R1206" s="43"/>
      <c r="S1206" s="45"/>
      <c r="T1206" s="45"/>
      <c r="U1206" s="45"/>
      <c r="V1206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1" location="wgd_summ_crop_production" display="Crop sales"/>
    <hyperlink ref="A965" location="wgd_employment" display="Casual Employment"/>
    <hyperlink ref="A972" location="wgd_summ_self_employment" display="Self-employment"/>
    <hyperlink ref="A979" location="Summ!A633" display="Public Works"/>
    <hyperlink ref="A981" location="wgd_summ_informal_cash_transfers" display="Informal Cash Transfers"/>
    <hyperlink ref="A988" location="summ_expenditure_summary" display="Expenditure Summary - detailed"/>
    <hyperlink ref="A850" location="wgd_wild_foods_fishing" display="Fishing and Wild Foods"/>
    <hyperlink ref="A962" location="wgd_wild_foods_fishing" display="Fishing and Wild Foods"/>
    <hyperlink ref="A975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7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70" customWidth="1"/>
    <col min="8" max="8" width="14.33203125" style="1271" customWidth="1"/>
    <col min="9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529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7"/>
      <c r="C3" s="1047" t="s">
        <v>474</v>
      </c>
      <c r="D3" s="1048"/>
      <c r="E3" s="1048"/>
      <c r="F3" s="1048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530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531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532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533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534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535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536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533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537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536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533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538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536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533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539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540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541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542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543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544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545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546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547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548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547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549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547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550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547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551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547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552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547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553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554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555</v>
      </c>
      <c r="B42" s="1294"/>
      <c r="C42" s="1513" t="s">
        <v>556</v>
      </c>
      <c r="D42" s="1513"/>
      <c r="E42" s="1513"/>
      <c r="F42" s="1513"/>
      <c r="G42" s="1425" t="s">
        <v>557</v>
      </c>
      <c r="H42" s="1426" t="str">
        <f>[1]ExpFactors!$H$42</f>
        <v>Additional Price (per kg)</v>
      </c>
      <c r="I42" s="865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7">
        <f>[1]ExpFactors!G43</f>
        <v>0</v>
      </c>
      <c r="H43" s="1427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7">
        <f>[1]ExpFactors!G44</f>
        <v>0</v>
      </c>
      <c r="H44" s="1427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7">
        <f>[1]ExpFactors!G45</f>
        <v>0</v>
      </c>
      <c r="H45" s="1427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7">
        <f>[1]ExpFactors!G46</f>
        <v>0</v>
      </c>
      <c r="H46" s="1427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7">
        <f>[1]ExpFactors!G47</f>
        <v>0</v>
      </c>
      <c r="H47" s="1427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7">
        <f>[1]ExpFactors!G48</f>
        <v>0</v>
      </c>
      <c r="H48" s="1427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7">
        <f>[1]ExpFactors!G49</f>
        <v>0</v>
      </c>
      <c r="H49" s="1427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7">
        <f>[1]ExpFactors!G50</f>
        <v>0</v>
      </c>
      <c r="H50" s="1427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7">
        <f>[1]ExpFactors!G51</f>
        <v>0</v>
      </c>
      <c r="H51" s="1427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7">
        <f>[1]ExpFactors!G52</f>
        <v>0</v>
      </c>
      <c r="H52" s="1427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7">
        <f>[1]ExpFactors!G53</f>
        <v>0</v>
      </c>
      <c r="H53" s="1427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7">
        <f>[1]ExpFactors!G54</f>
        <v>0</v>
      </c>
      <c r="H54" s="1427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7">
        <f>[1]ExpFactors!G55</f>
        <v>0</v>
      </c>
      <c r="H55" s="1427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7">
        <f>[1]ExpFactors!G56</f>
        <v>0</v>
      </c>
      <c r="H56" s="1427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7">
        <f>[1]ExpFactors!G57</f>
        <v>0</v>
      </c>
      <c r="H57" s="1427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7">
        <f>[1]ExpFactors!G58</f>
        <v>0</v>
      </c>
      <c r="H58" s="1427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7">
        <f>[1]ExpFactors!G59</f>
        <v>0</v>
      </c>
      <c r="H59" s="1427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7">
        <f>[1]ExpFactors!G60</f>
        <v>0</v>
      </c>
      <c r="H60" s="1427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7">
        <f>[1]ExpFactors!G61</f>
        <v>0</v>
      </c>
      <c r="H61" s="1427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7">
        <f>[1]ExpFactors!G62</f>
        <v>0</v>
      </c>
      <c r="H62" s="1427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7">
        <f>[1]ExpFactors!G63</f>
        <v>0</v>
      </c>
      <c r="H63" s="1427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7">
        <f>[1]ExpFactors!G64</f>
        <v>0</v>
      </c>
      <c r="H64" s="1427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7">
        <f>[1]ExpFactors!G65</f>
        <v>0</v>
      </c>
      <c r="H65" s="1427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7">
        <f>[1]ExpFactors!G66</f>
        <v>0</v>
      </c>
      <c r="H66" s="1427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7">
        <f>[1]ExpFactors!G67</f>
        <v>0</v>
      </c>
      <c r="H67" s="1427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7">
        <f>[1]ExpFactors!G68</f>
        <v>0</v>
      </c>
      <c r="H68" s="1427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7">
        <f>[1]ExpFactors!G69</f>
        <v>0</v>
      </c>
      <c r="H69" s="1427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300" t="s">
        <v>369</v>
      </c>
      <c r="B70" s="1301"/>
      <c r="C70" s="1513" t="s">
        <v>556</v>
      </c>
      <c r="D70" s="1513"/>
      <c r="E70" s="1513"/>
      <c r="F70" s="1513"/>
      <c r="G70" s="1425" t="s">
        <v>557</v>
      </c>
      <c r="H70" s="1426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7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7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7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7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7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7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7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7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7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7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7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7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300" t="s">
        <v>709</v>
      </c>
      <c r="B83" s="1301"/>
      <c r="C83" s="1513" t="s">
        <v>556</v>
      </c>
      <c r="D83" s="1513"/>
      <c r="E83" s="1513"/>
      <c r="F83" s="1513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7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7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300" t="s">
        <v>710</v>
      </c>
      <c r="B86" s="1301"/>
      <c r="C86" s="1513" t="s">
        <v>556</v>
      </c>
      <c r="D86" s="1513"/>
      <c r="E86" s="1513"/>
      <c r="F86" s="1513"/>
      <c r="G86" s="1425" t="str">
        <f>[1]ExpFactors!$G$83</f>
        <v>Addition</v>
      </c>
      <c r="H86" s="1426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80" t="s">
        <v>560</v>
      </c>
      <c r="B87" s="1427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7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559</v>
      </c>
      <c r="B88" s="1427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7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13" t="s">
        <v>556</v>
      </c>
      <c r="D89" s="1513"/>
      <c r="E89" s="1513"/>
      <c r="F89" s="1513"/>
      <c r="G89" s="1425" t="s">
        <v>557</v>
      </c>
      <c r="H89" s="1426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80" t="s">
        <v>561</v>
      </c>
      <c r="B90" s="1427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7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9" t="s">
        <v>562</v>
      </c>
      <c r="B91" s="1427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7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563</v>
      </c>
      <c r="B92" s="1301"/>
      <c r="C92" s="1513" t="s">
        <v>556</v>
      </c>
      <c r="D92" s="1513"/>
      <c r="E92" s="1513"/>
      <c r="F92" s="1513"/>
      <c r="G92" s="1425" t="s">
        <v>557</v>
      </c>
      <c r="H92" s="1426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2" t="s">
        <v>564</v>
      </c>
      <c r="B93" s="1427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7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302" t="s">
        <v>565</v>
      </c>
      <c r="B94" s="1427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7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300" t="s">
        <v>566</v>
      </c>
      <c r="B95" s="1301"/>
      <c r="C95" s="1513" t="s">
        <v>556</v>
      </c>
      <c r="D95" s="1513"/>
      <c r="E95" s="1513"/>
      <c r="F95" s="1513"/>
      <c r="G95" s="1425" t="s">
        <v>557</v>
      </c>
      <c r="H95" s="1426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2" t="s">
        <v>567</v>
      </c>
      <c r="B96" s="1427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7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568</v>
      </c>
      <c r="B97" s="1427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7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569</v>
      </c>
      <c r="B98" s="1427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7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570</v>
      </c>
      <c r="B99" s="1427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7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2" t="s">
        <v>571</v>
      </c>
      <c r="B100" s="1427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7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2" t="s">
        <v>572</v>
      </c>
      <c r="B101" s="1427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7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2" t="s">
        <v>573</v>
      </c>
      <c r="B102" s="1427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7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2" t="s">
        <v>574</v>
      </c>
      <c r="B103" s="1427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7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80" t="s">
        <v>575</v>
      </c>
      <c r="B104" s="1427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7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80" t="s">
        <v>576</v>
      </c>
      <c r="B105" s="1427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7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577</v>
      </c>
      <c r="C2" s="1305" t="s">
        <v>797</v>
      </c>
    </row>
    <row r="3" spans="2:3" ht="15" customHeight="1">
      <c r="B3" s="1304" t="s">
        <v>578</v>
      </c>
      <c r="C3" s="1305" t="s">
        <v>798</v>
      </c>
    </row>
    <row r="4" spans="2:3" ht="15" customHeight="1">
      <c r="B4" s="1304" t="s">
        <v>579</v>
      </c>
      <c r="C4" s="1305" t="s">
        <v>584</v>
      </c>
    </row>
    <row r="5" spans="2:3" ht="36" customHeight="1">
      <c r="B5" s="1304" t="s">
        <v>580</v>
      </c>
      <c r="C5" s="1305"/>
    </row>
    <row r="6" spans="2:3" ht="15" customHeight="1">
      <c r="B6" s="1304" t="s">
        <v>581</v>
      </c>
      <c r="C6" s="1305" t="s">
        <v>799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2016-11-26T12:55:54Z</dcterms:modified>
</cp:coreProperties>
</file>