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600" yWindow="1260" windowWidth="25600" windowHeight="149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2" i="5" l="1"/>
  <c r="BY10" i="5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5" i="3"/>
  <c r="BV566" i="3"/>
  <c r="BV875" i="3"/>
  <c r="BY559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7" i="3"/>
  <c r="BY548" i="3"/>
  <c r="BY872" i="3"/>
  <c r="BX547" i="3"/>
  <c r="BX548" i="3"/>
  <c r="BX872" i="3"/>
  <c r="BW547" i="3"/>
  <c r="BW548" i="3"/>
  <c r="BW872" i="3"/>
  <c r="BV547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6" i="3"/>
  <c r="BY870" i="3"/>
  <c r="BX536" i="3"/>
  <c r="BX870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2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U120" i="4"/>
  <c r="U714" i="3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14" i="4"/>
  <c r="U44" i="4"/>
  <c r="U50" i="4"/>
  <c r="U56" i="4"/>
  <c r="U62" i="4"/>
  <c r="U63" i="4"/>
  <c r="U708" i="3"/>
  <c r="G20" i="4"/>
  <c r="G38" i="4"/>
  <c r="G14" i="4"/>
  <c r="G26" i="4"/>
  <c r="G32" i="4"/>
  <c r="G44" i="4"/>
  <c r="G50" i="4"/>
  <c r="G56" i="4"/>
  <c r="G62" i="4"/>
  <c r="G63" i="4"/>
  <c r="G708" i="3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67" i="4"/>
  <c r="E185" i="4"/>
  <c r="E197" i="4"/>
  <c r="E210" i="4"/>
  <c r="E755" i="3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79" i="4"/>
  <c r="J185" i="4"/>
  <c r="J197" i="4"/>
  <c r="J209" i="4"/>
  <c r="J210" i="4"/>
  <c r="J755" i="3"/>
  <c r="D203" i="4"/>
  <c r="D185" i="4"/>
  <c r="D173" i="4"/>
  <c r="D167" i="4"/>
  <c r="D161" i="4"/>
  <c r="D179" i="4"/>
  <c r="D197" i="4"/>
  <c r="D209" i="4"/>
  <c r="D210" i="4"/>
  <c r="D755" i="3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26" i="4"/>
  <c r="D44" i="4"/>
  <c r="D50" i="4"/>
  <c r="D56" i="4"/>
  <c r="D62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120" i="4"/>
  <c r="C714" i="3"/>
  <c r="C20" i="4"/>
  <c r="C32" i="4"/>
  <c r="C38" i="4"/>
  <c r="C14" i="4"/>
  <c r="C26" i="4"/>
  <c r="C44" i="4"/>
  <c r="C50" i="4"/>
  <c r="C56" i="4"/>
  <c r="C62" i="4"/>
  <c r="C63" i="4"/>
  <c r="C708" i="3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4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79" i="4"/>
  <c r="AA185" i="4"/>
  <c r="AA191" i="4"/>
  <c r="AA197" i="4"/>
  <c r="AA203" i="4"/>
  <c r="AA209" i="4"/>
  <c r="AA210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304" i="3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BJ633" i="3"/>
  <c r="BK633" i="3"/>
  <c r="BL633" i="3"/>
  <c r="BM633" i="3"/>
  <c r="BN633" i="3"/>
  <c r="BO633" i="3"/>
  <c r="BP633" i="3"/>
  <c r="BQ633" i="3"/>
  <c r="BR633" i="3"/>
  <c r="BS633" i="3"/>
  <c r="BT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BH627" i="3"/>
  <c r="BJ627" i="3"/>
  <c r="BK627" i="3"/>
  <c r="BM627" i="3"/>
  <c r="BN627" i="3"/>
  <c r="BO627" i="3"/>
  <c r="BP627" i="3"/>
  <c r="BQ627" i="3"/>
  <c r="BR627" i="3"/>
  <c r="BS627" i="3"/>
  <c r="BT627" i="3"/>
  <c r="CR627" i="3"/>
  <c r="CN627" i="3"/>
  <c r="CJ627" i="3"/>
  <c r="CF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BH621" i="3"/>
  <c r="BJ621" i="3"/>
  <c r="BK621" i="3"/>
  <c r="BM621" i="3"/>
  <c r="BN621" i="3"/>
  <c r="BO621" i="3"/>
  <c r="BP621" i="3"/>
  <c r="BQ621" i="3"/>
  <c r="BR621" i="3"/>
  <c r="BS621" i="3"/>
  <c r="BT621" i="3"/>
  <c r="CP621" i="3"/>
  <c r="CL621" i="3"/>
  <c r="CT621" i="3"/>
  <c r="CD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BJ615" i="3"/>
  <c r="BK615" i="3"/>
  <c r="BM615" i="3"/>
  <c r="BN615" i="3"/>
  <c r="BO615" i="3"/>
  <c r="BP615" i="3"/>
  <c r="BQ615" i="3"/>
  <c r="BR615" i="3"/>
  <c r="BS615" i="3"/>
  <c r="BT615" i="3"/>
  <c r="CH615" i="3"/>
  <c r="CT615" i="3"/>
  <c r="CL615" i="3"/>
  <c r="CD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BH609" i="3"/>
  <c r="BJ609" i="3"/>
  <c r="BK608" i="3"/>
  <c r="BK609" i="3"/>
  <c r="BM609" i="3"/>
  <c r="BN609" i="3"/>
  <c r="BO609" i="3"/>
  <c r="BP609" i="3"/>
  <c r="BQ609" i="3"/>
  <c r="BR609" i="3"/>
  <c r="BS609" i="3"/>
  <c r="BT609" i="3"/>
  <c r="CL609" i="3"/>
  <c r="CT609" i="3"/>
  <c r="CD609" i="3"/>
  <c r="BJ608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BH603" i="3"/>
  <c r="BJ602" i="3"/>
  <c r="BJ603" i="3"/>
  <c r="BK603" i="3"/>
  <c r="BM603" i="3"/>
  <c r="BN603" i="3"/>
  <c r="BO603" i="3"/>
  <c r="BP603" i="3"/>
  <c r="BQ603" i="3"/>
  <c r="BR603" i="3"/>
  <c r="BS603" i="3"/>
  <c r="BT603" i="3"/>
  <c r="CH603" i="3"/>
  <c r="CL603" i="3"/>
  <c r="CT603" i="3"/>
  <c r="CD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J464" i="3"/>
  <c r="BK464" i="3"/>
  <c r="BM464" i="3"/>
  <c r="BN464" i="3"/>
  <c r="BO464" i="3"/>
  <c r="BP464" i="3"/>
  <c r="BQ464" i="3"/>
  <c r="BR464" i="3"/>
  <c r="BS464" i="3"/>
  <c r="BT464" i="3"/>
  <c r="CS464" i="3"/>
  <c r="CQ464" i="3"/>
  <c r="CI464" i="3"/>
  <c r="BO462" i="3"/>
  <c r="BP462" i="3"/>
  <c r="BQ462" i="3"/>
  <c r="BR462" i="3"/>
  <c r="BS462" i="3"/>
  <c r="BT462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J472" i="3"/>
  <c r="BJ473" i="3"/>
  <c r="BK472" i="3"/>
  <c r="BK473" i="3"/>
  <c r="BM473" i="3"/>
  <c r="BN473" i="3"/>
  <c r="BO473" i="3"/>
  <c r="BP473" i="3"/>
  <c r="BQ473" i="3"/>
  <c r="BR473" i="3"/>
  <c r="BS473" i="3"/>
  <c r="BT473" i="3"/>
  <c r="CQ473" i="3"/>
  <c r="CM473" i="3"/>
  <c r="CE473" i="3"/>
  <c r="BJ471" i="3"/>
  <c r="BK471" i="3"/>
  <c r="BM471" i="3"/>
  <c r="BN471" i="3"/>
  <c r="BO471" i="3"/>
  <c r="BP471" i="3"/>
  <c r="BQ471" i="3"/>
  <c r="BR471" i="3"/>
  <c r="BS471" i="3"/>
  <c r="BT471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J482" i="3"/>
  <c r="BK482" i="3"/>
  <c r="BM482" i="3"/>
  <c r="BN482" i="3"/>
  <c r="BO482" i="3"/>
  <c r="BP482" i="3"/>
  <c r="BQ482" i="3"/>
  <c r="BR482" i="3"/>
  <c r="BS482" i="3"/>
  <c r="BT482" i="3"/>
  <c r="CT482" i="3"/>
  <c r="CR482" i="3"/>
  <c r="CP482" i="3"/>
  <c r="CN482" i="3"/>
  <c r="CL482" i="3"/>
  <c r="CJ482" i="3"/>
  <c r="CH482" i="3"/>
  <c r="CF482" i="3"/>
  <c r="CD482" i="3"/>
  <c r="BJ480" i="3"/>
  <c r="BK480" i="3"/>
  <c r="BM480" i="3"/>
  <c r="BN480" i="3"/>
  <c r="BO480" i="3"/>
  <c r="BP480" i="3"/>
  <c r="BQ480" i="3"/>
  <c r="BR480" i="3"/>
  <c r="BS480" i="3"/>
  <c r="BT480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J491" i="3"/>
  <c r="BK491" i="3"/>
  <c r="BM491" i="3"/>
  <c r="BN491" i="3"/>
  <c r="BO491" i="3"/>
  <c r="BP491" i="3"/>
  <c r="BQ491" i="3"/>
  <c r="BR491" i="3"/>
  <c r="BS491" i="3"/>
  <c r="BT491" i="3"/>
  <c r="CS491" i="3"/>
  <c r="CQ491" i="3"/>
  <c r="CI491" i="3"/>
  <c r="BJ489" i="3"/>
  <c r="BK489" i="3"/>
  <c r="BM489" i="3"/>
  <c r="BN489" i="3"/>
  <c r="BO489" i="3"/>
  <c r="BP489" i="3"/>
  <c r="BQ489" i="3"/>
  <c r="BR489" i="3"/>
  <c r="BS489" i="3"/>
  <c r="BT489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BJ506" i="3"/>
  <c r="BK506" i="3"/>
  <c r="BM506" i="3"/>
  <c r="BN506" i="3"/>
  <c r="BO506" i="3"/>
  <c r="BP506" i="3"/>
  <c r="BQ506" i="3"/>
  <c r="BR506" i="3"/>
  <c r="BS506" i="3"/>
  <c r="BT506" i="3"/>
  <c r="CT506" i="3"/>
  <c r="CR506" i="3"/>
  <c r="CN506" i="3"/>
  <c r="CJ506" i="3"/>
  <c r="CF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BH512" i="3"/>
  <c r="BK511" i="3"/>
  <c r="BK512" i="3"/>
  <c r="BM512" i="3"/>
  <c r="BN512" i="3"/>
  <c r="BO512" i="3"/>
  <c r="BP512" i="3"/>
  <c r="BQ512" i="3"/>
  <c r="BR512" i="3"/>
  <c r="BS512" i="3"/>
  <c r="BT512" i="3"/>
  <c r="CQ512" i="3"/>
  <c r="CS512" i="3"/>
  <c r="CO512" i="3"/>
  <c r="CK512" i="3"/>
  <c r="CG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BJ626" i="3"/>
  <c r="BK626" i="3"/>
  <c r="BM626" i="3"/>
  <c r="BN626" i="3"/>
  <c r="BO626" i="3"/>
  <c r="BP626" i="3"/>
  <c r="BQ626" i="3"/>
  <c r="BR626" i="3"/>
  <c r="BS626" i="3"/>
  <c r="BT626" i="3"/>
  <c r="CG626" i="3"/>
  <c r="CD626" i="3"/>
  <c r="CF626" i="3"/>
  <c r="C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P1" i="7"/>
  <c r="E655" i="7"/>
  <c r="E855" i="7"/>
  <c r="E646" i="7"/>
  <c r="J646" i="7"/>
  <c r="E647" i="7"/>
  <c r="J647" i="7"/>
  <c r="E648" i="7"/>
  <c r="J645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2" i="7"/>
  <c r="E303" i="7"/>
  <c r="E305" i="7"/>
  <c r="E308" i="7"/>
  <c r="E304" i="7"/>
  <c r="E309" i="7"/>
  <c r="E841" i="7"/>
  <c r="J300" i="7"/>
  <c r="J303" i="7"/>
  <c r="J305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97" i="7"/>
  <c r="I97" i="7"/>
  <c r="D105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67" i="7"/>
  <c r="F270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F340" i="7"/>
  <c r="F342" i="7"/>
  <c r="F343" i="7"/>
  <c r="F345" i="7"/>
  <c r="F348" i="7"/>
  <c r="F349" i="7"/>
  <c r="F845" i="7"/>
  <c r="K345" i="7"/>
  <c r="K349" i="7"/>
  <c r="K845" i="7"/>
  <c r="C340" i="7"/>
  <c r="C342" i="7"/>
  <c r="C343" i="7"/>
  <c r="C345" i="7"/>
  <c r="C348" i="7"/>
  <c r="C349" i="7"/>
  <c r="C845" i="7"/>
  <c r="D340" i="7"/>
  <c r="D342" i="7"/>
  <c r="D343" i="7"/>
  <c r="D345" i="7"/>
  <c r="D348" i="7"/>
  <c r="D349" i="7"/>
  <c r="D845" i="7"/>
  <c r="H345" i="7"/>
  <c r="H349" i="7"/>
  <c r="H8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81" i="7"/>
  <c r="C848" i="7"/>
  <c r="D372" i="7"/>
  <c r="D375" i="7"/>
  <c r="D381" i="7"/>
  <c r="D848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5" i="7"/>
  <c r="C855" i="7"/>
  <c r="D652" i="7"/>
  <c r="D653" i="7"/>
  <c r="D654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61" i="7"/>
  <c r="C856" i="7"/>
  <c r="D658" i="7"/>
  <c r="D659" i="7"/>
  <c r="D660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D608" i="7"/>
  <c r="J609" i="7"/>
  <c r="H609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2" i="7"/>
  <c r="C603" i="7"/>
  <c r="C607" i="7"/>
  <c r="C608" i="7"/>
  <c r="C609" i="7"/>
  <c r="C619" i="7"/>
  <c r="C621" i="7"/>
  <c r="D884" i="7"/>
  <c r="F472" i="7"/>
  <c r="F469" i="7"/>
  <c r="F470" i="7"/>
  <c r="F468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29" i="7"/>
  <c r="C530" i="7"/>
  <c r="N869" i="7"/>
  <c r="C534" i="7"/>
  <c r="C536" i="7"/>
  <c r="P870" i="7"/>
  <c r="F870" i="7"/>
  <c r="C539" i="7"/>
  <c r="C540" i="7"/>
  <c r="C541" i="7"/>
  <c r="C542" i="7"/>
  <c r="C546" i="7"/>
  <c r="C547" i="7"/>
  <c r="C548" i="7"/>
  <c r="C553" i="7"/>
  <c r="C552" i="7"/>
  <c r="C554" i="7"/>
  <c r="C558" i="7"/>
  <c r="C559" i="7"/>
  <c r="C560" i="7"/>
  <c r="E874" i="7"/>
  <c r="C564" i="7"/>
  <c r="C565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2" i="7"/>
  <c r="F603" i="7"/>
  <c r="P603" i="7"/>
  <c r="P881" i="7"/>
  <c r="F607" i="7"/>
  <c r="F608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5" i="7"/>
  <c r="F597" i="7"/>
  <c r="F880" i="7"/>
  <c r="C625" i="7"/>
  <c r="C626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6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499" i="7"/>
  <c r="E500" i="7"/>
  <c r="E864" i="7"/>
  <c r="E505" i="7"/>
  <c r="E503" i="7"/>
  <c r="E506" i="7"/>
  <c r="E504" i="7"/>
  <c r="E865" i="7"/>
  <c r="E509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879" i="7"/>
  <c r="E601" i="7"/>
  <c r="E602" i="7"/>
  <c r="E603" i="7"/>
  <c r="E607" i="7"/>
  <c r="E608" i="7"/>
  <c r="E609" i="7"/>
  <c r="E619" i="7"/>
  <c r="E621" i="7"/>
  <c r="O869" i="7"/>
  <c r="O870" i="7"/>
  <c r="O872" i="7"/>
  <c r="O875" i="7"/>
  <c r="O876" i="7"/>
  <c r="E596" i="7"/>
  <c r="E594" i="7"/>
  <c r="E595" i="7"/>
  <c r="E597" i="7"/>
  <c r="E880" i="7"/>
  <c r="E885" i="7"/>
  <c r="J615" i="7"/>
  <c r="E613" i="7"/>
  <c r="E615" i="7"/>
  <c r="O615" i="7"/>
  <c r="O883" i="7"/>
  <c r="E631" i="7"/>
  <c r="E633" i="7"/>
  <c r="E625" i="7"/>
  <c r="E626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5" i="7"/>
  <c r="D597" i="7"/>
  <c r="D880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6" i="7"/>
  <c r="D344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F564" i="7"/>
  <c r="F566" i="7"/>
  <c r="E564" i="7"/>
  <c r="D564" i="7"/>
  <c r="D566" i="7"/>
  <c r="F563" i="7"/>
  <c r="E563" i="7"/>
  <c r="D563" i="7"/>
  <c r="C563" i="7"/>
  <c r="F561" i="7"/>
  <c r="E561" i="7"/>
  <c r="E558" i="7"/>
  <c r="E562" i="7"/>
  <c r="C561" i="7"/>
  <c r="F559" i="7"/>
  <c r="E559" i="7"/>
  <c r="F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F546" i="7"/>
  <c r="F548" i="7"/>
  <c r="E546" i="7"/>
  <c r="D546" i="7"/>
  <c r="F545" i="7"/>
  <c r="E545" i="7"/>
  <c r="D545" i="7"/>
  <c r="C545" i="7"/>
  <c r="F543" i="7"/>
  <c r="F540" i="7"/>
  <c r="F544" i="7"/>
  <c r="E543" i="7"/>
  <c r="E544" i="7"/>
  <c r="C543" i="7"/>
  <c r="F541" i="7"/>
  <c r="E541" i="7"/>
  <c r="E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5" i="3"/>
  <c r="C966" i="3"/>
  <c r="C967" i="3"/>
  <c r="C973" i="3"/>
  <c r="C975" i="3"/>
  <c r="C977" i="3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5" i="3"/>
  <c r="D966" i="3"/>
  <c r="D967" i="3"/>
  <c r="D973" i="3"/>
  <c r="D975" i="3"/>
  <c r="D977" i="3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3" i="3"/>
  <c r="E975" i="3"/>
  <c r="E977" i="3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977" i="3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27" i="3"/>
  <c r="H983" i="3"/>
  <c r="H737" i="3"/>
  <c r="H970" i="3"/>
  <c r="H765" i="3"/>
  <c r="H981" i="3"/>
  <c r="H708" i="3"/>
  <c r="H965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3" i="3"/>
  <c r="J975" i="3"/>
  <c r="J977" i="3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E645" i="7"/>
  <c r="F645" i="7"/>
  <c r="K645" i="7"/>
  <c r="F647" i="7"/>
  <c r="K647" i="7"/>
  <c r="C651" i="7"/>
  <c r="E651" i="7"/>
  <c r="J651" i="7"/>
  <c r="F651" i="7"/>
  <c r="K651" i="7"/>
  <c r="J653" i="7"/>
  <c r="F653" i="7"/>
  <c r="K653" i="7"/>
  <c r="C657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F198" i="7"/>
  <c r="K198" i="7"/>
  <c r="K200" i="7"/>
  <c r="F191" i="7"/>
  <c r="F192" i="7"/>
  <c r="F195" i="7"/>
  <c r="F199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F268" i="7"/>
  <c r="K269" i="7"/>
  <c r="F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6" i="7"/>
  <c r="K307" i="7"/>
  <c r="K317" i="7"/>
  <c r="P317" i="7"/>
  <c r="P942" i="7"/>
  <c r="K327" i="7"/>
  <c r="P327" i="7"/>
  <c r="P943" i="7"/>
  <c r="F336" i="7"/>
  <c r="K337" i="7"/>
  <c r="F337" i="7"/>
  <c r="P337" i="7"/>
  <c r="P944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J200" i="7"/>
  <c r="E199" i="7"/>
  <c r="E200" i="7"/>
  <c r="E54" i="7"/>
  <c r="J54" i="7"/>
  <c r="E55" i="7"/>
  <c r="J55" i="7"/>
  <c r="E211" i="7"/>
  <c r="E205" i="7"/>
  <c r="J205" i="7"/>
  <c r="J207" i="7"/>
  <c r="E207" i="7"/>
  <c r="O207" i="7"/>
  <c r="O926" i="7"/>
  <c r="E202" i="7"/>
  <c r="E208" i="7"/>
  <c r="E20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E268" i="7"/>
  <c r="J269" i="7"/>
  <c r="E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6" i="7"/>
  <c r="J307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928" i="7"/>
  <c r="D205" i="7"/>
  <c r="D206" i="7"/>
  <c r="D207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6" i="7"/>
  <c r="I307" i="7"/>
  <c r="D316" i="7"/>
  <c r="I317" i="7"/>
  <c r="N317" i="7"/>
  <c r="N942" i="7"/>
  <c r="D317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C211" i="7"/>
  <c r="C205" i="7"/>
  <c r="H205" i="7"/>
  <c r="H207" i="7"/>
  <c r="C207" i="7"/>
  <c r="M207" i="7"/>
  <c r="M926" i="7"/>
  <c r="C240" i="7"/>
  <c r="H241" i="7"/>
  <c r="H248" i="7"/>
  <c r="H933" i="7"/>
  <c r="M248" i="7"/>
  <c r="M933" i="7"/>
  <c r="H255" i="7"/>
  <c r="M255" i="7"/>
  <c r="M934" i="7"/>
  <c r="H262" i="7"/>
  <c r="M262" i="7"/>
  <c r="M935" i="7"/>
  <c r="C268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6" i="7"/>
  <c r="H307" i="7"/>
  <c r="H317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H368" i="7"/>
  <c r="M368" i="7"/>
  <c r="M947" i="7"/>
  <c r="C378" i="7"/>
  <c r="H379" i="7"/>
  <c r="C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C726" i="7"/>
  <c r="H726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2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926" i="7"/>
  <c r="C208" i="7"/>
  <c r="C210" i="7"/>
  <c r="C927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14" i="7"/>
  <c r="F632" i="7"/>
  <c r="E614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D893" i="3"/>
  <c r="BE893" i="3"/>
  <c r="BF893" i="3"/>
  <c r="BG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BD655" i="3"/>
  <c r="BD855" i="3"/>
  <c r="BH655" i="3"/>
  <c r="BH855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BH309" i="3"/>
  <c r="BH841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BH271" i="3"/>
  <c r="BH836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BF85" i="5"/>
  <c r="BF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4" i="3"/>
  <c r="BD18" i="3"/>
  <c r="BE889" i="3"/>
  <c r="BE890" i="3"/>
  <c r="BE891" i="3"/>
  <c r="BE892" i="3"/>
  <c r="BE894" i="3"/>
  <c r="BF825" i="3"/>
  <c r="BF889" i="3"/>
  <c r="BF890" i="3"/>
  <c r="BF891" i="3"/>
  <c r="BF892" i="3"/>
  <c r="BF894" i="3"/>
  <c r="BG828" i="3"/>
  <c r="BG889" i="3"/>
  <c r="BG890" i="3"/>
  <c r="BG891" i="3"/>
  <c r="BG892" i="3"/>
  <c r="BG894" i="3"/>
  <c r="BG18" i="3"/>
  <c r="DO835" i="3"/>
  <c r="BI822" i="3"/>
  <c r="BI825" i="3"/>
  <c r="BI824" i="3"/>
  <c r="DO44" i="5"/>
  <c r="BI889" i="3"/>
  <c r="BI890" i="3"/>
  <c r="BI891" i="3"/>
  <c r="BI892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4" i="3"/>
  <c r="BL827" i="3"/>
  <c r="BL826" i="3"/>
  <c r="DO30" i="5"/>
  <c r="BL889" i="3"/>
  <c r="BL890" i="3"/>
  <c r="BL891" i="3"/>
  <c r="BL894" i="3"/>
  <c r="BM826" i="3"/>
  <c r="BM827" i="3"/>
  <c r="BM828" i="3"/>
  <c r="BM889" i="3"/>
  <c r="BM890" i="3"/>
  <c r="BM891" i="3"/>
  <c r="BM892" i="3"/>
  <c r="BM894" i="3"/>
  <c r="BM18" i="3"/>
  <c r="BN828" i="3"/>
  <c r="BN667" i="3"/>
  <c r="BN889" i="3"/>
  <c r="BN670" i="3"/>
  <c r="BN890" i="3"/>
  <c r="BN673" i="3"/>
  <c r="BN891" i="3"/>
  <c r="BN676" i="3"/>
  <c r="BN892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4" i="3"/>
  <c r="BS18" i="3"/>
  <c r="BT826" i="3"/>
  <c r="BT667" i="3"/>
  <c r="BT889" i="3"/>
  <c r="BT670" i="3"/>
  <c r="BT890" i="3"/>
  <c r="BT673" i="3"/>
  <c r="BT891" i="3"/>
  <c r="BT676" i="3"/>
  <c r="BT892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41" i="3"/>
  <c r="BE34" i="3"/>
  <c r="BE35" i="3"/>
  <c r="BE37" i="3"/>
  <c r="BE41" i="3"/>
  <c r="BF34" i="3"/>
  <c r="BF37" i="3"/>
  <c r="BF39" i="3"/>
  <c r="BF40" i="3"/>
  <c r="BF41" i="3"/>
  <c r="BG34" i="3"/>
  <c r="BG35" i="3"/>
  <c r="BG37" i="3"/>
  <c r="BG41" i="3"/>
  <c r="BH34" i="3"/>
  <c r="BH35" i="3"/>
  <c r="BH37" i="3"/>
  <c r="BH39" i="3"/>
  <c r="BH41" i="3"/>
  <c r="BI34" i="3"/>
  <c r="BI35" i="3"/>
  <c r="BI37" i="3"/>
  <c r="BI40" i="3"/>
  <c r="BI41" i="3"/>
  <c r="BJ34" i="3"/>
  <c r="BJ37" i="3"/>
  <c r="BJ41" i="3"/>
  <c r="BK34" i="3"/>
  <c r="BK35" i="3"/>
  <c r="BK37" i="3"/>
  <c r="BK39" i="3"/>
  <c r="BK40" i="3"/>
  <c r="BK41" i="3"/>
  <c r="BL34" i="3"/>
  <c r="BL37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44" i="7"/>
  <c r="E344" i="7"/>
  <c r="F344" i="7"/>
  <c r="F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C497" i="7"/>
  <c r="E497" i="7"/>
  <c r="C499" i="7"/>
  <c r="C510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05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4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05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BF851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F307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J640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DO621" i="3"/>
  <c r="CC621" i="3"/>
  <c r="BH183" i="3"/>
  <c r="BH661" i="3"/>
  <c r="BH856" i="3"/>
  <c r="BH64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BF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<sst xmlns="http://schemas.openxmlformats.org/spreadsheetml/2006/main" count="4215" uniqueCount="1022">
  <si>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</si>
  <si>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</si>
  <si>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</si>
  <si>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</si>
  <si>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</si>
  <si>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</si>
  <si>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</si>
  <si>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</si>
  <si>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</si>
  <si>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</si>
  <si>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</si>
  <si>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</si>
  <si>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</si>
  <si>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</si>
  <si>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</si>
  <si>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</si>
  <si>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</si>
  <si>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</si>
  <si>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</si>
  <si>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</si>
  <si>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</si>
  <si>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</si>
  <si>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</si>
  <si>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</si>
  <si>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</si>
  <si>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</si>
  <si>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</si>
  <si>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</si>
  <si>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</si>
  <si>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</si>
  <si>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</si>
  <si>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</si>
  <si>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</si>
  <si>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</si>
  <si>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</si>
  <si>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</si>
  <si>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</si>
  <si>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</si>
  <si>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</si>
  <si>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</si>
  <si>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</si>
  <si>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</si>
  <si>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</si>
  <si>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</si>
  <si>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</si>
  <si>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</si>
  <si>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</si>
  <si>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</si>
  <si>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</si>
  <si>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</si>
  <si>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</si>
  <si>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</si>
  <si>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</si>
  <si>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</si>
  <si>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</si>
  <si>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</si>
  <si>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</si>
  <si>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</si>
  <si>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</si>
  <si>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</si>
  <si>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</si>
  <si>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</si>
  <si>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</si>
  <si>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</si>
  <si>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</si>
  <si>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</si>
  <si>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</si>
  <si>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</si>
  <si>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</si>
  <si>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</si>
  <si>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</si>
  <si>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</si>
  <si>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</si>
  <si>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</si>
  <si>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</si>
  <si>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</si>
  <si>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</si>
  <si>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</si>
  <si>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</si>
  <si>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</si>
  <si>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</si>
  <si>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</si>
  <si>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</si>
  <si>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</si>
  <si>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</si>
  <si>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</si>
  <si>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</si>
  <si>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</si>
  <si>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</si>
  <si>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</si>
  <si>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</si>
  <si>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</si>
  <si>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</si>
  <si>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</si>
  <si>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</si>
  <si>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</si>
  <si>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</si>
  <si>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</si>
  <si>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</si>
  <si>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</si>
  <si>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</si>
  <si>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</si>
  <si>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</si>
  <si>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</si>
  <si>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</si>
  <si>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</si>
  <si>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</si>
  <si>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</si>
  <si>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</si>
  <si>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</si>
  <si>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</si>
  <si>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</si>
  <si>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</si>
  <si>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</si>
  <si>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</si>
  <si>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</si>
  <si>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</si>
  <si>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</si>
  <si>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</si>
  <si>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</si>
  <si>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</si>
  <si>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</si>
  <si>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</si>
  <si>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</si>
  <si>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</si>
  <si>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</si>
  <si>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</si>
  <si>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</si>
  <si>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</si>
  <si>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</si>
  <si>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</si>
  <si>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</si>
  <si>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</si>
  <si>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</si>
  <si>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</si>
  <si>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</si>
  <si>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</si>
  <si>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</si>
  <si>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</si>
  <si>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</si>
  <si>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</si>
  <si>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</si>
  <si>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</si>
  <si>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</si>
  <si>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</si>
  <si>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</si>
  <si>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</si>
  <si>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</si>
  <si>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</si>
  <si>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</si>
  <si>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</si>
  <si>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</si>
  <si>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</si>
  <si>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</si>
  <si>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</si>
  <si>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</si>
  <si>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</si>
  <si>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</si>
  <si>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</si>
  <si>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</si>
  <si>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</si>
  <si>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</si>
  <si>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</si>
  <si>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</si>
  <si>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</si>
  <si>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</si>
  <si>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</si>
  <si>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</si>
  <si>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</si>
  <si>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</si>
  <si>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</si>
  <si>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</si>
  <si>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</si>
  <si>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</si>
  <si>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</si>
  <si>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</si>
  <si>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</si>
  <si>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</si>
  <si>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</si>
  <si>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</si>
  <si>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</si>
  <si>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</si>
  <si>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</si>
  <si>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</si>
  <si>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</si>
  <si>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</si>
  <si>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</si>
  <si>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</si>
  <si>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</si>
  <si>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</si>
  <si>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</si>
  <si>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</si>
  <si>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</si>
  <si>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</si>
  <si>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</si>
  <si>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</si>
  <si>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</si>
  <si>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</si>
  <si>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</si>
  <si>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</si>
  <si>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</si>
  <si>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</si>
  <si>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</si>
  <si>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</si>
  <si>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</si>
  <si>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</si>
  <si>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</si>
  <si>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</si>
  <si>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</si>
  <si>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</si>
  <si>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</si>
  <si>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</si>
  <si>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</si>
  <si>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</si>
  <si>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</si>
  <si>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</si>
  <si>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</si>
  <si>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</si>
  <si>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</si>
  <si>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</si>
  <si>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</si>
  <si>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</si>
  <si>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</si>
  <si>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</si>
  <si>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</si>
  <si>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</si>
  <si>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</si>
  <si>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</si>
  <si>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</si>
  <si>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</si>
  <si>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</si>
  <si>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</si>
  <si>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</si>
  <si>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</si>
  <si>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</si>
  <si>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</si>
  <si>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</si>
  <si>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</si>
  <si>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</si>
  <si>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</si>
  <si>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</si>
  <si>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</si>
  <si>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</si>
  <si>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</si>
  <si>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</si>
  <si>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</si>
  <si>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</si>
  <si>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</si>
  <si>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</si>
  <si>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</si>
  <si>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</si>
  <si>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</si>
  <si>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</si>
  <si>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</si>
  <si>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</si>
  <si>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</si>
  <si>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</si>
  <si>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</si>
  <si>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</si>
  <si>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</si>
  <si>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</si>
  <si>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</si>
  <si>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</si>
  <si>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</si>
  <si>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</si>
  <si>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</si>
  <si>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</si>
  <si>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</si>
  <si>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</si>
  <si>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</si>
  <si>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</si>
  <si>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</si>
  <si>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</si>
  <si>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</si>
  <si>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</si>
  <si>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</si>
  <si>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</si>
  <si>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</si>
  <si>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</si>
  <si>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</si>
  <si>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</si>
  <si>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</si>
  <si>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</si>
  <si>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</si>
  <si>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</si>
  <si>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</si>
  <si>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</si>
  <si>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</si>
  <si>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</si>
  <si>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</si>
  <si>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</si>
  <si>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</si>
  <si>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</si>
  <si>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</si>
  <si>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</si>
  <si>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</si>
  <si>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</si>
  <si>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</si>
  <si>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</si>
  <si>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</si>
  <si>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</si>
  <si>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</si>
  <si>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</si>
  <si>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</si>
  <si>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</si>
  <si>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</si>
  <si>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</si>
  <si>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</si>
  <si>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</si>
  <si>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</si>
  <si>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</si>
  <si>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</si>
  <si>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</si>
  <si>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</si>
  <si>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</si>
  <si>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</si>
  <si>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</si>
  <si>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</si>
  <si>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</si>
  <si>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</si>
  <si>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</si>
  <si>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</si>
  <si>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</si>
  <si>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</si>
  <si>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</si>
  <si>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</si>
  <si>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</si>
  <si>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</si>
  <si>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</si>
  <si>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</si>
  <si>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</si>
  <si>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</si>
  <si>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</si>
  <si>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</si>
  <si>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</si>
  <si>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</si>
  <si>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</si>
  <si>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</si>
  <si>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</si>
  <si>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</si>
  <si>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</si>
  <si>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</si>
  <si>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</si>
  <si>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</si>
  <si>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</si>
  <si>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</si>
  <si>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</si>
  <si>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</si>
  <si>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</si>
  <si>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</si>
  <si>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</si>
  <si>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</si>
  <si>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</si>
  <si>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</si>
  <si>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</si>
  <si>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</si>
  <si>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</si>
  <si>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</si>
  <si>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</si>
  <si>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</si>
  <si>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</si>
  <si>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</si>
  <si>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</si>
  <si>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</si>
  <si>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</si>
  <si>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</si>
  <si>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</si>
  <si>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</si>
  <si>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</si>
  <si>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</si>
  <si>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</si>
  <si>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</si>
  <si>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</si>
  <si>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</si>
  <si>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</si>
  <si>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</si>
  <si>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</si>
  <si>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</si>
  <si>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</si>
  <si>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</si>
  <si>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</si>
  <si>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</si>
  <si>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</si>
  <si>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</si>
  <si>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</si>
  <si>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</si>
  <si>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</si>
  <si>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</si>
  <si>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</si>
  <si>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</si>
  <si>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</si>
  <si>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</si>
  <si>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</si>
  <si>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</si>
  <si>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</si>
  <si>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</si>
  <si>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</si>
  <si>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</si>
  <si>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</si>
  <si>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</si>
  <si>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</si>
  <si>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</si>
  <si>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</si>
  <si>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</si>
  <si>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</si>
  <si>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</si>
  <si>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</si>
  <si>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</si>
  <si>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</si>
  <si>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</si>
  <si>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</si>
  <si>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</si>
  <si>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</si>
  <si>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</si>
  <si>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</si>
  <si>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</si>
  <si>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</si>
  <si>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</si>
  <si>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</si>
  <si>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</si>
  <si>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</si>
  <si>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</si>
  <si>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</si>
  <si>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</si>
  <si>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</si>
  <si>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</si>
  <si>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</si>
  <si>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</si>
  <si>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</si>
  <si>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</si>
  <si>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</si>
  <si>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</si>
  <si>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</si>
  <si>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</si>
  <si>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</si>
  <si>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</si>
  <si>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</si>
  <si>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</si>
  <si>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</si>
  <si>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</si>
  <si>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</si>
  <si>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</si>
  <si>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</si>
  <si>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</si>
  <si>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</si>
  <si>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</si>
  <si>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</si>
  <si>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</si>
  <si>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</si>
  <si>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</si>
  <si>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</si>
  <si>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</si>
  <si>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</si>
  <si>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</si>
  <si>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</si>
  <si>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</si>
  <si>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</si>
  <si>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</si>
  <si>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</si>
  <si>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</si>
  <si>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</si>
  <si>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</si>
  <si>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</si>
  <si>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</si>
  <si>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</si>
  <si>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</si>
  <si>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</si>
  <si>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</si>
  <si>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</si>
  <si>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</si>
  <si>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</si>
  <si>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</si>
  <si>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</si>
  <si>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</si>
  <si>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</si>
  <si>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</si>
  <si>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</si>
  <si>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</si>
  <si>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</si>
  <si>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</si>
  <si>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</si>
  <si>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</si>
  <si>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</si>
  <si>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</si>
  <si>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</si>
  <si>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</si>
  <si>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</si>
  <si>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</si>
  <si>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</si>
  <si>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</si>
  <si>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</si>
  <si>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</si>
  <si>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</si>
  <si>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</si>
  <si>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</si>
  <si>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</si>
  <si>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</si>
  <si>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</si>
  <si>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</si>
  <si>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</si>
  <si>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</si>
  <si>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</si>
  <si>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</si>
  <si>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</si>
  <si>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</si>
  <si>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</si>
  <si>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</si>
  <si>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</si>
  <si>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</si>
  <si>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</si>
  <si>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</si>
  <si>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</si>
  <si>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</si>
  <si>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</si>
  <si>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</si>
  <si>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</si>
  <si>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</si>
  <si>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</si>
  <si>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</si>
  <si>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</si>
  <si>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</si>
  <si>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</si>
  <si>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</si>
  <si>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</si>
  <si>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</si>
  <si>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</si>
  <si>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</si>
  <si>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</si>
  <si>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</si>
  <si>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</si>
  <si>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</si>
  <si>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</si>
  <si>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</si>
  <si>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</si>
  <si>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</si>
  <si>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</si>
  <si>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</si>
  <si>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</si>
  <si>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</si>
  <si>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</si>
  <si>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</si>
  <si>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</si>
  <si>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</si>
  <si>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</si>
  <si>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</si>
  <si>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</si>
  <si>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</si>
  <si>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</si>
  <si>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</si>
  <si>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</si>
  <si>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</si>
  <si>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</si>
  <si>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</si>
  <si>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</si>
  <si>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</si>
  <si>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</si>
  <si>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</si>
  <si>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</si>
  <si>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</si>
  <si>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</si>
  <si>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</si>
  <si>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</si>
  <si>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</si>
  <si>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</si>
  <si>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</si>
  <si>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</si>
  <si>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</si>
  <si>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</si>
  <si>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</si>
  <si>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</si>
  <si>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</si>
  <si>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</si>
  <si>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</si>
  <si>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</si>
  <si>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</si>
  <si>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</si>
  <si>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</si>
  <si>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</si>
  <si>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</si>
  <si>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</si>
  <si>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</si>
  <si>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</si>
  <si>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</si>
  <si>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</si>
  <si>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</si>
  <si>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</si>
  <si>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</si>
  <si>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</si>
  <si>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</si>
  <si>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</si>
  <si>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</si>
  <si>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</si>
  <si>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</si>
  <si>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</si>
  <si>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</si>
  <si>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</si>
  <si>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</si>
  <si>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</si>
  <si>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</si>
  <si>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</si>
  <si>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</si>
  <si>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</si>
  <si>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</si>
  <si>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</si>
  <si>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</si>
  <si>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</si>
  <si>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</si>
  <si>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</si>
  <si>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</si>
  <si>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</si>
  <si>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</si>
  <si>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</si>
  <si>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</si>
  <si>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</si>
  <si>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</si>
  <si>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</si>
  <si>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</si>
  <si>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</si>
  <si>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</si>
  <si>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</si>
  <si>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</si>
  <si>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</si>
  <si>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</si>
  <si>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</si>
  <si>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</si>
  <si>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</si>
  <si>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</si>
  <si>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</si>
  <si>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</si>
  <si>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</si>
  <si>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</si>
  <si>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</si>
  <si>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</si>
  <si>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</si>
  <si>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</si>
  <si>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</si>
  <si>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</si>
  <si>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</si>
  <si>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</si>
  <si>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</si>
  <si>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</si>
  <si>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</si>
  <si>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</si>
  <si>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</si>
  <si>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</si>
  <si>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</si>
  <si>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</si>
  <si>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</si>
  <si>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</si>
  <si>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</si>
  <si>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</si>
  <si>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</si>
  <si>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</si>
  <si>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</si>
  <si>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</si>
  <si>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</si>
  <si>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</si>
  <si>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</si>
  <si>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</si>
  <si>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</si>
  <si>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</si>
  <si>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</si>
  <si>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</si>
  <si>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</si>
  <si>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</si>
  <si>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</si>
  <si>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</si>
  <si>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</si>
  <si>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</si>
  <si>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</si>
  <si>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</si>
  <si>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</si>
  <si>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</si>
  <si>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</si>
  <si>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</si>
  <si>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</si>
  <si>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</si>
  <si>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</si>
  <si>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</si>
  <si>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</si>
  <si>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</si>
  <si>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</si>
  <si>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</si>
  <si>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</si>
  <si>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</si>
  <si>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</si>
  <si>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</si>
  <si>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</si>
  <si>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</si>
  <si>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</si>
  <si>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</si>
  <si>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</si>
  <si>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</si>
  <si>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</si>
  <si>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</si>
  <si>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</si>
  <si>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</si>
  <si>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</si>
  <si>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</si>
  <si>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</si>
  <si>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</si>
  <si>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</si>
  <si>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</si>
  <si>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</si>
  <si>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</si>
  <si>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</si>
  <si>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</si>
  <si>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</si>
  <si>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</si>
  <si>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</si>
  <si>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</si>
  <si>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</si>
  <si>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</si>
  <si>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</si>
  <si>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</si>
  <si>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</si>
  <si>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</si>
  <si>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</si>
  <si>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</si>
  <si>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</si>
  <si>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</si>
  <si>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</si>
  <si>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</si>
  <si>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</si>
  <si>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</si>
  <si>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</si>
  <si>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</si>
  <si>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</si>
  <si>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</si>
  <si>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</si>
  <si>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</si>
  <si>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</si>
  <si>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</si>
  <si>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</si>
  <si>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</si>
  <si>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</si>
  <si>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</si>
  <si>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</si>
  <si>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</si>
  <si>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</si>
  <si>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</si>
  <si>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</si>
  <si>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</si>
  <si>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</si>
  <si>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</si>
  <si>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</si>
  <si>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</si>
  <si>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</si>
  <si>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</si>
  <si>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</si>
  <si>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</si>
  <si>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</si>
  <si>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</si>
  <si>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</si>
  <si>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</si>
  <si>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</si>
  <si>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</si>
  <si>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</si>
  <si>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</si>
  <si>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</si>
  <si>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</si>
  <si>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</si>
  <si>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</si>
  <si>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</si>
  <si>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</si>
  <si>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</si>
  <si>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</si>
  <si>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</si>
  <si>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</si>
  <si>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</si>
  <si>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</si>
  <si>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</si>
  <si>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</si>
  <si>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</si>
  <si>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</si>
  <si>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</si>
  <si>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</si>
  <si>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</si>
  <si>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</si>
  <si>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</si>
  <si>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</si>
  <si>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</si>
  <si>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</si>
  <si>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</si>
  <si>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</si>
  <si>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</si>
  <si>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</si>
  <si>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</si>
  <si>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</si>
  <si>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</si>
  <si>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</si>
  <si>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</si>
  <si>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</si>
  <si>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</si>
  <si>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</si>
  <si>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</si>
  <si>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</si>
  <si>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</si>
  <si>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</si>
  <si>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</si>
  <si>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</si>
  <si>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</si>
  <si>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</si>
  <si>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</si>
  <si>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</si>
  <si>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</si>
  <si>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</si>
  <si>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</si>
  <si>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</si>
  <si>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</si>
  <si>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</si>
  <si>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</si>
  <si>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</si>
  <si>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</si>
  <si>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</si>
  <si>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</si>
  <si>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</si>
  <si>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</si>
  <si>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</si>
  <si>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</si>
  <si>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</si>
  <si>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</si>
  <si>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</si>
  <si>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</si>
  <si>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</si>
  <si>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</si>
  <si>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</si>
  <si>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</si>
  <si>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</si>
  <si>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</si>
  <si>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</si>
  <si>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</si>
  <si>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</si>
  <si>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</si>
  <si>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</si>
  <si>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</si>
  <si>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</si>
  <si>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</si>
  <si>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</si>
  <si>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</si>
  <si>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</si>
  <si>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</si>
  <si>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</si>
  <si>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</si>
  <si>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</si>
  <si>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</si>
  <si>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</si>
  <si>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</si>
  <si>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</si>
  <si>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</si>
  <si>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</si>
  <si>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</si>
  <si>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</si>
  <si>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</si>
  <si>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</si>
  <si>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</si>
  <si>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</si>
  <si>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</si>
  <si>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</si>
  <si>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</si>
  <si>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</si>
  <si>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</si>
  <si>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</si>
  <si>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</si>
  <si>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</si>
  <si>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</si>
  <si>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</si>
  <si>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</si>
  <si>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</si>
  <si>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</si>
  <si>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</si>
  <si>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</si>
  <si>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</si>
  <si>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</si>
  <si>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</si>
  <si>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</si>
  <si>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</si>
  <si>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</si>
  <si>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</si>
  <si>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</si>
  <si>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</si>
  <si>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</si>
  <si>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</si>
  <si>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</si>
  <si>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</si>
  <si>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</si>
  <si>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</si>
  <si>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</si>
  <si>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</si>
  <si>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</si>
  <si>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</si>
  <si>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</si>
  <si>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</si>
  <si>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</si>
  <si>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</si>
  <si>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</si>
  <si>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</si>
  <si>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</si>
  <si>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</si>
  <si>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</si>
  <si>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</si>
  <si>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</si>
  <si>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</si>
  <si>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</si>
  <si>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</si>
  <si>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</si>
  <si>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</si>
  <si>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</si>
  <si>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</si>
  <si>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</si>
  <si>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</si>
  <si>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</si>
  <si>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</si>
  <si>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</si>
  <si>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</si>
  <si>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</si>
  <si>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</si>
  <si>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</si>
  <si>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</si>
  <si>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</si>
  <si>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</si>
  <si>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</si>
  <si>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</si>
  <si>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</si>
  <si>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</si>
  <si>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</si>
  <si>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</si>
  <si>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</si>
  <si>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</si>
  <si>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</si>
  <si>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</si>
  <si>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</si>
  <si>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</si>
  <si>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</si>
  <si>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</si>
  <si>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</si>
  <si>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</si>
  <si>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</si>
  <si>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</si>
  <si>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</si>
  <si>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</si>
  <si>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</si>
  <si>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</si>
  <si>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</si>
  <si>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</si>
  <si>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</si>
  <si>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</si>
  <si>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</si>
  <si>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</si>
  <si>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</si>
  <si>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</si>
  <si>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</si>
  <si>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</si>
  <si>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</si>
  <si>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</si>
  <si>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</si>
  <si>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</si>
  <si>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</si>
  <si>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</si>
  <si>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</si>
  <si>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</si>
  <si>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</si>
  <si>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</si>
  <si>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</si>
  <si>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</si>
  <si>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</si>
  <si>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</si>
  <si>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</si>
  <si>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</si>
  <si>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</si>
  <si>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</si>
  <si>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</si>
  <si>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</si>
  <si>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</si>
  <si>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</si>
  <si>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</si>
  <si>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</si>
  <si>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</si>
  <si>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</si>
  <si>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</si>
  <si>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</si>
  <si>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</si>
  <si>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</si>
  <si>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</si>
  <si>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</si>
  <si>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</si>
  <si>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</si>
  <si>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</si>
  <si>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</si>
  <si>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</si>
  <si>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</si>
  <si>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</si>
  <si>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</si>
  <si>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</si>
  <si>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</si>
  <si>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</si>
  <si>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</si>
  <si>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</si>
  <si>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</si>
  <si>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</si>
  <si>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</si>
  <si>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</si>
  <si>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</si>
  <si>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</si>
  <si>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</si>
  <si>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</si>
  <si>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</si>
  <si>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</si>
  <si>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</si>
  <si>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</si>
  <si>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</si>
  <si>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</si>
  <si>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</si>
  <si>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</si>
  <si>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</si>
  <si>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</si>
  <si>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</si>
  <si>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</si>
  <si>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</si>
  <si>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</si>
  <si>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m</t>
  </si>
  <si>
    <t xml:space="preserve">Mushrooms - Kg gathered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</si>
</sst>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486200"/>
        <c:axId val="2144378616"/>
      </c:lineChart>
      <c:catAx>
        <c:axId val="212848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4378616"/>
        <c:crosses val="autoZero"/>
        <c:auto val="1"/>
        <c:lblAlgn val="ctr"/>
        <c:lblOffset val="100"/>
        <c:noMultiLvlLbl val="1"/>
      </c:catAx>
      <c:valAx>
        <c:axId val="2144378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4862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0657336"/>
        <c:axId val="2145079640"/>
      </c:lineChart>
      <c:catAx>
        <c:axId val="-208065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5079640"/>
        <c:crosses val="autoZero"/>
        <c:auto val="1"/>
        <c:lblAlgn val="ctr"/>
        <c:lblOffset val="100"/>
        <c:noMultiLvlLbl val="1"/>
      </c:catAx>
      <c:valAx>
        <c:axId val="21450796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657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6280744"/>
        <c:axId val="2110605448"/>
      </c:barChart>
      <c:catAx>
        <c:axId val="2096280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0605448"/>
        <c:crosses val="autoZero"/>
        <c:auto val="1"/>
        <c:lblAlgn val="ctr"/>
        <c:lblOffset val="100"/>
        <c:noMultiLvlLbl val="1"/>
      </c:catAx>
      <c:valAx>
        <c:axId val="21106054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628074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0.308463796477495</c:v>
                </c:pt>
                <c:pt idx="1">
                  <c:v>0.277495107632094</c:v>
                </c:pt>
                <c:pt idx="2">
                  <c:v>0.366787811014817</c:v>
                </c:pt>
                <c:pt idx="3">
                  <c:v>0.415264187866928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0.105495759947815</c:v>
                </c:pt>
                <c:pt idx="1">
                  <c:v>0.0862252663622526</c:v>
                </c:pt>
                <c:pt idx="2">
                  <c:v>0.101826484018265</c:v>
                </c:pt>
                <c:pt idx="3">
                  <c:v>0.144324853228963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0.0463610101574876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0.0404109589041096</c:v>
                </c:pt>
                <c:pt idx="1">
                  <c:v>0.0224505327245053</c:v>
                </c:pt>
                <c:pt idx="2">
                  <c:v>0.0153946510110894</c:v>
                </c:pt>
                <c:pt idx="3">
                  <c:v>0.0436438356164384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0.260469667318982</c:v>
                </c:pt>
                <c:pt idx="1">
                  <c:v>0.35518590998043</c:v>
                </c:pt>
                <c:pt idx="2">
                  <c:v>0.202963377131675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0.14423352902805</c:v>
                </c:pt>
                <c:pt idx="1">
                  <c:v>0.282039573820396</c:v>
                </c:pt>
                <c:pt idx="2">
                  <c:v>0.359384959463237</c:v>
                </c:pt>
                <c:pt idx="3">
                  <c:v>0.202133072407045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935992"/>
        <c:axId val="2096136888"/>
      </c:barChart>
      <c:catAx>
        <c:axId val="214093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136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136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93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1040.0</c:v>
                </c:pt>
                <c:pt idx="1">
                  <c:v>2750.0</c:v>
                </c:pt>
                <c:pt idx="2">
                  <c:v>2820.0</c:v>
                </c:pt>
                <c:pt idx="3">
                  <c:v>7620.0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1500.0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175.0</c:v>
                </c:pt>
                <c:pt idx="2">
                  <c:v>540.0</c:v>
                </c:pt>
                <c:pt idx="3">
                  <c:v>231.0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840.0</c:v>
                </c:pt>
                <c:pt idx="1">
                  <c:v>700.0</c:v>
                </c:pt>
                <c:pt idx="2">
                  <c:v>560.0</c:v>
                </c:pt>
                <c:pt idx="3">
                  <c:v>1814.4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1171544"/>
        <c:axId val="-2081168200"/>
      </c:barChart>
      <c:catAx>
        <c:axId val="-208117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1168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1168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1171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1114.0</c:v>
                </c:pt>
                <c:pt idx="1">
                  <c:v>3170.0</c:v>
                </c:pt>
                <c:pt idx="2">
                  <c:v>5112.0</c:v>
                </c:pt>
                <c:pt idx="3">
                  <c:v>5985.0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400.0</c:v>
                </c:pt>
                <c:pt idx="1">
                  <c:v>559.0</c:v>
                </c:pt>
                <c:pt idx="2">
                  <c:v>750.0</c:v>
                </c:pt>
                <c:pt idx="3">
                  <c:v>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2440.0</c:v>
                </c:pt>
                <c:pt idx="3">
                  <c:v>8550.0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50.0</c:v>
                </c:pt>
                <c:pt idx="2">
                  <c:v>650.0</c:v>
                </c:pt>
                <c:pt idx="3">
                  <c:v>1100.0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450.0</c:v>
                </c:pt>
                <c:pt idx="3">
                  <c:v>1271.0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360.0</c:v>
                </c:pt>
                <c:pt idx="1">
                  <c:v>70.0</c:v>
                </c:pt>
                <c:pt idx="2">
                  <c:v>250.0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-364.0</c:v>
                </c:pt>
                <c:pt idx="1">
                  <c:v>-834.0</c:v>
                </c:pt>
                <c:pt idx="2">
                  <c:v>-6082.0</c:v>
                </c:pt>
                <c:pt idx="3">
                  <c:v>-12330.6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1377016"/>
        <c:axId val="-2080601112"/>
      </c:barChart>
      <c:catAx>
        <c:axId val="-2081377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060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60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1377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1040.0</c:v>
                </c:pt>
                <c:pt idx="1">
                  <c:v>2750.0</c:v>
                </c:pt>
                <c:pt idx="2">
                  <c:v>2820.0</c:v>
                </c:pt>
                <c:pt idx="3">
                  <c:v>7620.0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1500.0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175.0</c:v>
                </c:pt>
                <c:pt idx="2">
                  <c:v>540.0</c:v>
                </c:pt>
                <c:pt idx="3">
                  <c:v>231.0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840.0</c:v>
                </c:pt>
                <c:pt idx="1">
                  <c:v>700.0</c:v>
                </c:pt>
                <c:pt idx="2">
                  <c:v>560.0</c:v>
                </c:pt>
                <c:pt idx="3">
                  <c:v>1814.4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396856"/>
        <c:axId val="2045588216"/>
      </c:barChart>
      <c:catAx>
        <c:axId val="214039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558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558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39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1114.0</c:v>
                </c:pt>
                <c:pt idx="1">
                  <c:v>3170.0</c:v>
                </c:pt>
                <c:pt idx="2">
                  <c:v>5112.0</c:v>
                </c:pt>
                <c:pt idx="3">
                  <c:v>5985.0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400.0</c:v>
                </c:pt>
                <c:pt idx="1">
                  <c:v>559.0</c:v>
                </c:pt>
                <c:pt idx="2">
                  <c:v>750.0</c:v>
                </c:pt>
                <c:pt idx="3">
                  <c:v>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2440.0</c:v>
                </c:pt>
                <c:pt idx="3">
                  <c:v>8550.0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50.0</c:v>
                </c:pt>
                <c:pt idx="2">
                  <c:v>650.0</c:v>
                </c:pt>
                <c:pt idx="3">
                  <c:v>1100.0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450.0</c:v>
                </c:pt>
                <c:pt idx="3">
                  <c:v>1271.0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360.0</c:v>
                </c:pt>
                <c:pt idx="1">
                  <c:v>70.0</c:v>
                </c:pt>
                <c:pt idx="2">
                  <c:v>250.0</c:v>
                </c:pt>
                <c:pt idx="3">
                  <c:v>350.0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-364.0</c:v>
                </c:pt>
                <c:pt idx="1">
                  <c:v>-834.0</c:v>
                </c:pt>
                <c:pt idx="2">
                  <c:v>-6082.0</c:v>
                </c:pt>
                <c:pt idx="3">
                  <c:v>-12330.6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176008"/>
        <c:axId val="-2080744280"/>
      </c:barChart>
      <c:catAx>
        <c:axId val="211017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0744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744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017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H8" activePane="bottomRight" state="frozen"/>
      <selection pane="topRight" activeCell="C1" sqref="C1"/>
      <selection pane="bottomLeft" activeCell="A8" sqref="A8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810</v>
      </c>
      <c r="C1" s="19"/>
      <c r="D1" s="20" t="s">
        <v>1014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1014</v>
      </c>
      <c r="B2" s="31" t="s">
        <v>965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811</v>
      </c>
      <c r="D4" s="1467" t="s">
        <v>811</v>
      </c>
      <c r="E4" s="1467" t="s">
        <v>811</v>
      </c>
      <c r="F4" s="1467" t="s">
        <v>811</v>
      </c>
      <c r="G4" s="1467" t="s">
        <v>811</v>
      </c>
      <c r="H4" s="1467" t="s">
        <v>811</v>
      </c>
      <c r="I4" s="1467" t="s">
        <v>811</v>
      </c>
      <c r="J4" s="1467" t="s">
        <v>811</v>
      </c>
      <c r="K4" s="1467" t="s">
        <v>811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812</v>
      </c>
      <c r="D5" s="76" t="s">
        <v>813</v>
      </c>
      <c r="E5" s="77" t="s">
        <v>814</v>
      </c>
      <c r="F5" s="77" t="s">
        <v>816</v>
      </c>
      <c r="G5" s="77" t="s">
        <v>815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/>
      <c r="CM97" s="228"/>
      <c r="CN97" s="328">
        <f>IF(CK94=0,"",100*CK97/CK94)</f>
        <v>6.666666666666667</v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16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106.66666666666667</v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/>
      <c r="CM129" s="228"/>
      <c r="CN129" s="328">
        <f>IF(CK126=0,"",100*CK129/CK126)</f>
        <v>10</v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11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110</v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17</v>
      </c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V466" activePane="bottomRight" state="frozen"/>
      <selection pane="topRight" activeCell="AU1" sqref="AU1"/>
      <selection pane="bottomLeft" activeCell="A419" sqref="A419"/>
      <selection pane="bottomRight" activeCell="BY473" sqref="BY473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588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1019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0.92912940639269403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0.96409654272667977</v>
      </c>
      <c r="AP10" s="534">
        <f t="shared" si="6"/>
        <v>0.87883552325039593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0.86498532289628172</v>
      </c>
      <c r="BW10" s="534">
        <f>SUM(BW11:BW19)</f>
        <v>1.035219612959339</v>
      </c>
      <c r="BX10" s="534">
        <f>SUM(BX11:BX19)</f>
        <v>1.0927182927965708</v>
      </c>
      <c r="BY10" s="534">
        <f>SUM(BY11:BY19)</f>
        <v>0.82102152641878678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0.52003455604220372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0.87705492498369231</v>
      </c>
      <c r="CM10" s="1356">
        <f t="shared" si="12"/>
        <v>0.89353989997825622</v>
      </c>
      <c r="CN10" s="1355">
        <f t="shared" si="12"/>
        <v>0.89663535551206786</v>
      </c>
      <c r="CO10" s="1355">
        <f t="shared" si="12"/>
        <v>0.92758480104370522</v>
      </c>
      <c r="CP10" s="1355">
        <f t="shared" si="12"/>
        <v>0.9509794054608145</v>
      </c>
      <c r="CQ10" s="1355">
        <f t="shared" si="12"/>
        <v>0.97241493078205399</v>
      </c>
      <c r="CR10" s="1355">
        <f t="shared" si="12"/>
        <v>1.0832599478147422</v>
      </c>
      <c r="CS10" s="1354">
        <f t="shared" si="12"/>
        <v>1.0906099151989563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1.2490671885192433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0.30846379647749511</v>
      </c>
      <c r="BW11" s="548">
        <f>SUM(BW832:BW835,BW838:BW841,BW844)</f>
        <v>0.27749510763209395</v>
      </c>
      <c r="BX11" s="548">
        <f>SUM(BX832:BX835,BX838:BX841,BX844)</f>
        <v>0.36678781101481694</v>
      </c>
      <c r="BY11" s="548">
        <f>SUM(BY832:BY835,BY838:BY841,BY844)</f>
        <v>0.41526418786692765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0.36516634050880625</v>
      </c>
      <c r="CM11" s="1356">
        <f t="shared" si="36"/>
        <v>0.37606001304631442</v>
      </c>
      <c r="CN11" s="1355">
        <f t="shared" si="36"/>
        <v>0.4082681017612525</v>
      </c>
      <c r="CO11" s="1355">
        <f t="shared" si="36"/>
        <v>0.49080234833659497</v>
      </c>
      <c r="CP11" s="1355">
        <f t="shared" si="36"/>
        <v>0.50466871680178926</v>
      </c>
      <c r="CQ11" s="1355">
        <f t="shared" si="36"/>
        <v>0.51259784735812131</v>
      </c>
      <c r="CR11" s="1355">
        <f t="shared" si="36"/>
        <v>0.6256115459882583</v>
      </c>
      <c r="CS11" s="1354">
        <f t="shared" si="36"/>
        <v>0.6260056534029137</v>
      </c>
      <c r="CT11" s="1357">
        <f t="shared" si="14"/>
        <v>0.70303326810176126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0.10549575994781474</v>
      </c>
      <c r="BW12" s="548">
        <f>SUM(BW830:BW831,BW836:BW837,BW842:BW843,BW845:BW849)</f>
        <v>8.6225266362252667E-2</v>
      </c>
      <c r="BX12" s="548">
        <f>SUM(BX830:BX831,BX836:BX837,BX842:BX843,BX845:BX849)</f>
        <v>0.10182648401826486</v>
      </c>
      <c r="BY12" s="548">
        <f>SUM(BY830:BY831,BY836:BY837,BY842:BY843,BY845:BY849)</f>
        <v>0.14432485322896282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7.5538160469667326E-2</v>
      </c>
      <c r="CN12" s="1355">
        <f t="shared" si="36"/>
        <v>9.4422700587084143E-2</v>
      </c>
      <c r="CO12" s="1355">
        <f t="shared" si="36"/>
        <v>0.10857432775240994</v>
      </c>
      <c r="CP12" s="1355">
        <f t="shared" si="36"/>
        <v>0.12214611872146118</v>
      </c>
      <c r="CQ12" s="1355">
        <f t="shared" si="36"/>
        <v>0.13959556425309849</v>
      </c>
      <c r="CR12" s="1355">
        <f t="shared" si="36"/>
        <v>0.18482278756251358</v>
      </c>
      <c r="CS12" s="1354">
        <f t="shared" si="36"/>
        <v>0.21656881930854532</v>
      </c>
      <c r="CT12" s="1357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4.6361010157487656E-2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4.5172863666014362E-2</v>
      </c>
      <c r="CN13" s="1355">
        <f t="shared" si="36"/>
        <v>5.0717547292889763E-2</v>
      </c>
      <c r="CO13" s="1355">
        <f t="shared" si="36"/>
        <v>6.16075958541712E-2</v>
      </c>
      <c r="CP13" s="1355">
        <f t="shared" si="36"/>
        <v>6.5697511881464915E-2</v>
      </c>
      <c r="CQ13" s="1355">
        <f t="shared" si="36"/>
        <v>7.588606218743206E-2</v>
      </c>
      <c r="CR13" s="1355">
        <f t="shared" si="36"/>
        <v>0.12679386823222441</v>
      </c>
      <c r="CS13" s="1354">
        <f t="shared" si="36"/>
        <v>0.16433953033268101</v>
      </c>
      <c r="CT13" s="1357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4.041095890410959E-2</v>
      </c>
      <c r="BW14" s="548">
        <f>+SUM(BW851:BW852)</f>
        <v>2.2450532724505326E-2</v>
      </c>
      <c r="BX14" s="548">
        <f>+SUM(BX851:BX852)</f>
        <v>1.5394651011089366E-2</v>
      </c>
      <c r="BY14" s="548">
        <f>+SUM(BY851:BY852)</f>
        <v>4.3643835616438365E-2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4.2903587736464452E-2</v>
      </c>
      <c r="CO14" s="1355">
        <f t="shared" si="36"/>
        <v>4.4270493585562079E-2</v>
      </c>
      <c r="CP14" s="1355">
        <f t="shared" si="36"/>
        <v>4.6673189823874757E-2</v>
      </c>
      <c r="CQ14" s="1355">
        <f t="shared" si="36"/>
        <v>5.3555120678408348E-2</v>
      </c>
      <c r="CR14" s="1355">
        <f t="shared" si="36"/>
        <v>7.0932811480756697E-2</v>
      </c>
      <c r="CS14" s="1354">
        <f t="shared" si="36"/>
        <v>9.3346379647749514E-2</v>
      </c>
      <c r="CT14" s="1357">
        <f t="shared" si="14"/>
        <v>0.10426614481409002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0.13530891808778306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0.26046966731898241</v>
      </c>
      <c r="BW15" s="548">
        <f>SUM(BW854:BW858)</f>
        <v>0.35518590998043054</v>
      </c>
      <c r="BX15" s="548">
        <f>SUM(BX854:BX858)</f>
        <v>0.20296337713167459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1.9544621501568667E-2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0</v>
      </c>
      <c r="CT16" s="1357">
        <f t="shared" si="14"/>
        <v>1.6913614760972882E-2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0.14423352902804956</v>
      </c>
      <c r="BW17" s="548">
        <f>SUM(BW861:BW888)</f>
        <v>0.28203957382039579</v>
      </c>
      <c r="BX17" s="548">
        <f>SUM(BX861:BX888)</f>
        <v>0.3593849594632374</v>
      </c>
      <c r="BY17" s="548">
        <f>SUM(BY861:BY888)</f>
        <v>0.20213307240704503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7.4065557729941292E-2</v>
      </c>
      <c r="CM17" s="1356">
        <f t="shared" si="36"/>
        <v>7.7496412263535555E-2</v>
      </c>
      <c r="CN17" s="1355">
        <f t="shared" si="36"/>
        <v>0.11983785294939893</v>
      </c>
      <c r="CO17" s="1355">
        <f t="shared" si="36"/>
        <v>0.1333237660360948</v>
      </c>
      <c r="CP17" s="1355">
        <f t="shared" si="36"/>
        <v>0.20644174820613179</v>
      </c>
      <c r="CQ17" s="1355">
        <f t="shared" si="36"/>
        <v>0.21250054359643403</v>
      </c>
      <c r="CR17" s="1355">
        <f t="shared" si="36"/>
        <v>0.23283105022831049</v>
      </c>
      <c r="CS17" s="1354">
        <f t="shared" si="36"/>
        <v>0.23624918460534899</v>
      </c>
      <c r="CT17" s="1357">
        <f t="shared" si="14"/>
        <v>0.24107958251793871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2270</v>
      </c>
      <c r="BW20" s="550">
        <f>SUM(BW21:BW30)</f>
        <v>4825</v>
      </c>
      <c r="BX20" s="550">
        <f>SUM(BX21:BX30)</f>
        <v>5420</v>
      </c>
      <c r="BY20" s="550">
        <f>SUM(BY21:BY30)</f>
        <v>10015.4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17296.5939985</v>
      </c>
      <c r="CM20" s="1400">
        <f t="shared" si="12"/>
        <v>18797.965</v>
      </c>
      <c r="CN20" s="1399">
        <f t="shared" si="12"/>
        <v>19473.7</v>
      </c>
      <c r="CO20" s="1399">
        <f t="shared" si="12"/>
        <v>24569.735000000001</v>
      </c>
      <c r="CP20" s="1399">
        <f t="shared" si="12"/>
        <v>29069.43</v>
      </c>
      <c r="CQ20" s="1399">
        <f t="shared" si="12"/>
        <v>30518.71</v>
      </c>
      <c r="CR20" s="1399">
        <f t="shared" si="12"/>
        <v>32489.45</v>
      </c>
      <c r="CS20" s="1398">
        <f t="shared" si="12"/>
        <v>33576.18</v>
      </c>
      <c r="CT20" s="1401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1040</v>
      </c>
      <c r="BW21" s="558">
        <f>SUM(BW931:BW961)</f>
        <v>2750</v>
      </c>
      <c r="BX21" s="558">
        <f>SUM(BX931:BX961)</f>
        <v>2820</v>
      </c>
      <c r="BY21" s="558">
        <f>SUM(BY931:BY961)</f>
        <v>7620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3246.6639984999997</v>
      </c>
      <c r="CM21" s="1400">
        <f t="shared" si="12"/>
        <v>4476.55</v>
      </c>
      <c r="CN21" s="1399">
        <f t="shared" si="12"/>
        <v>5759.9650000000001</v>
      </c>
      <c r="CO21" s="1399">
        <f t="shared" si="12"/>
        <v>6109.9549999999999</v>
      </c>
      <c r="CP21" s="1399">
        <f t="shared" si="12"/>
        <v>6369.7899999999991</v>
      </c>
      <c r="CQ21" s="1399">
        <f t="shared" si="12"/>
        <v>7959.7</v>
      </c>
      <c r="CR21" s="1399">
        <f t="shared" si="12"/>
        <v>8649.9249999999993</v>
      </c>
      <c r="CS21" s="1398">
        <f t="shared" si="12"/>
        <v>8919.1</v>
      </c>
      <c r="CT21" s="1401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350</v>
      </c>
      <c r="BH22" s="558">
        <f t="shared" si="88"/>
        <v>350</v>
      </c>
      <c r="BI22" s="558">
        <f t="shared" si="88"/>
        <v>350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1200</v>
      </c>
      <c r="BX22" s="558">
        <f>SUM(BX904:BX919)</f>
        <v>1500</v>
      </c>
      <c r="BY22" s="558">
        <f>SUM(BY904:BY919)</f>
        <v>350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70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350</v>
      </c>
      <c r="CR22" s="1399">
        <f t="shared" si="12"/>
        <v>350</v>
      </c>
      <c r="CS22" s="1398">
        <f t="shared" si="12"/>
        <v>350</v>
      </c>
      <c r="CT22" s="1401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350</v>
      </c>
      <c r="DI22" s="555">
        <f t="shared" si="29"/>
        <v>350</v>
      </c>
      <c r="DJ22" s="554">
        <f t="shared" si="30"/>
        <v>350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90</v>
      </c>
      <c r="BG23" s="558">
        <f t="shared" si="92"/>
        <v>6750</v>
      </c>
      <c r="BH23" s="558">
        <f t="shared" si="92"/>
        <v>8580</v>
      </c>
      <c r="BI23" s="558">
        <f t="shared" si="92"/>
        <v>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90</v>
      </c>
      <c r="BW23" s="558">
        <f>SUM(BW920:BW930)</f>
        <v>175</v>
      </c>
      <c r="BX23" s="558">
        <f>SUM(BX920:BX930)</f>
        <v>540</v>
      </c>
      <c r="BY23" s="558">
        <f>SUM(BY920:BY930)</f>
        <v>231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3158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6400</v>
      </c>
      <c r="CO23" s="1399">
        <f t="shared" si="12"/>
        <v>6750</v>
      </c>
      <c r="CP23" s="1399">
        <f t="shared" si="12"/>
        <v>7050</v>
      </c>
      <c r="CQ23" s="1399">
        <f t="shared" si="12"/>
        <v>8580</v>
      </c>
      <c r="CR23" s="1399">
        <f t="shared" si="12"/>
        <v>9200</v>
      </c>
      <c r="CS23" s="1398">
        <f t="shared" si="12"/>
        <v>9300</v>
      </c>
      <c r="CT23" s="1401">
        <f t="shared" si="14"/>
        <v>11300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6400</v>
      </c>
      <c r="DF23" s="555">
        <f t="shared" si="26"/>
        <v>6750</v>
      </c>
      <c r="DG23" s="555">
        <f t="shared" si="27"/>
        <v>7050</v>
      </c>
      <c r="DH23" s="555">
        <f t="shared" si="28"/>
        <v>8580</v>
      </c>
      <c r="DI23" s="555">
        <f t="shared" si="29"/>
        <v>9200</v>
      </c>
      <c r="DJ23" s="554">
        <f t="shared" si="30"/>
        <v>9300</v>
      </c>
      <c r="DK23" s="553">
        <f t="shared" si="31"/>
        <v>11300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SUM(B965:B968)</f>
        <v>720</v>
      </c>
      <c r="C24" s="558">
        <v>500</v>
      </c>
      <c r="D24" s="558">
        <f t="shared" ref="D24:R24" si="93">SUM(D965:D968)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v>1900</v>
      </c>
      <c r="V24" s="558">
        <f t="shared" ref="V24:AJ24" si="94">SUM(V965:V968)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0</v>
      </c>
      <c r="BW24" s="558">
        <f>SUM(BW965:BW968)</f>
        <v>0</v>
      </c>
      <c r="BX24" s="558">
        <f>SUM(BX965:BX968)</f>
        <v>0</v>
      </c>
      <c r="BY24" s="558">
        <f>SUM(BY965:BY968)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0</v>
      </c>
      <c r="BW26" s="558">
        <f>SUM(BW972:BW974)</f>
        <v>0</v>
      </c>
      <c r="BX26" s="558">
        <f>SUM(BX972:BX974)</f>
        <v>0</v>
      </c>
      <c r="BY26" s="558">
        <f>SUM(BY972:BY974)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720</v>
      </c>
      <c r="CP26" s="1399">
        <f t="shared" si="12"/>
        <v>750</v>
      </c>
      <c r="CQ26" s="1399">
        <f t="shared" si="12"/>
        <v>1600</v>
      </c>
      <c r="CR26" s="1399">
        <f t="shared" si="12"/>
        <v>2888</v>
      </c>
      <c r="CS26" s="1398">
        <f t="shared" si="12"/>
        <v>11424</v>
      </c>
      <c r="CT26" s="1401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0</v>
      </c>
      <c r="BY27" s="558">
        <f>SUM(BY975:BY976)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800</v>
      </c>
      <c r="CQ27" s="1399">
        <f t="shared" si="12"/>
        <v>1599.8999999999999</v>
      </c>
      <c r="CR27" s="1399">
        <f t="shared" si="12"/>
        <v>3400</v>
      </c>
      <c r="CS27" s="1398">
        <f t="shared" si="12"/>
        <v>3599.92</v>
      </c>
      <c r="CT27" s="1401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300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840</v>
      </c>
      <c r="BW30" s="558">
        <f>SUM(BW962:BW964)</f>
        <v>700</v>
      </c>
      <c r="BX30" s="558">
        <f>SUM(BX962:BX964)</f>
        <v>560</v>
      </c>
      <c r="BY30" s="558">
        <f>SUM(BY962:BY964)</f>
        <v>1814.3999999999999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0</v>
      </c>
      <c r="CM30" s="1400">
        <f t="shared" si="117"/>
        <v>0</v>
      </c>
      <c r="CN30" s="1399">
        <f t="shared" si="117"/>
        <v>6999.93</v>
      </c>
      <c r="CO30" s="1399">
        <f t="shared" si="117"/>
        <v>8799.8100000000013</v>
      </c>
      <c r="CP30" s="1399">
        <f t="shared" si="117"/>
        <v>9799.74</v>
      </c>
      <c r="CQ30" s="1399">
        <f t="shared" si="117"/>
        <v>9800</v>
      </c>
      <c r="CR30" s="1399">
        <f t="shared" si="117"/>
        <v>10099.799999999999</v>
      </c>
      <c r="CS30" s="1398">
        <f t="shared" si="117"/>
        <v>10149.69</v>
      </c>
      <c r="CT30" s="1401">
        <f t="shared" si="118"/>
        <v>14599.710000000001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3429</v>
      </c>
      <c r="C31" s="550">
        <f t="shared" si="131"/>
        <v>2067.9700000000003</v>
      </c>
      <c r="D31" s="550">
        <f t="shared" si="131"/>
        <v>1426.7</v>
      </c>
      <c r="E31" s="550">
        <f t="shared" si="131"/>
        <v>1805.94</v>
      </c>
      <c r="F31" s="550">
        <f t="shared" si="131"/>
        <v>2031.7</v>
      </c>
      <c r="G31" s="550">
        <f t="shared" si="131"/>
        <v>2534</v>
      </c>
      <c r="H31" s="550">
        <f t="shared" si="131"/>
        <v>2174</v>
      </c>
      <c r="I31" s="550">
        <f t="shared" si="131"/>
        <v>3466</v>
      </c>
      <c r="J31" s="550">
        <f t="shared" si="131"/>
        <v>3830.7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5995.6</v>
      </c>
      <c r="U31" s="550">
        <f t="shared" si="132"/>
        <v>4004</v>
      </c>
      <c r="V31" s="550">
        <f t="shared" si="132"/>
        <v>4333.68</v>
      </c>
      <c r="W31" s="550">
        <f t="shared" si="132"/>
        <v>4116</v>
      </c>
      <c r="X31" s="550">
        <f t="shared" si="132"/>
        <v>5825.68</v>
      </c>
      <c r="Y31" s="550">
        <f t="shared" si="132"/>
        <v>5717</v>
      </c>
      <c r="Z31" s="550">
        <f t="shared" si="132"/>
        <v>2835.6800000000003</v>
      </c>
      <c r="AA31" s="550">
        <f t="shared" si="132"/>
        <v>5471.4139999999998</v>
      </c>
      <c r="AB31" s="550">
        <f t="shared" si="132"/>
        <v>3297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12983.8</v>
      </c>
      <c r="AM31" s="550">
        <f t="shared" si="133"/>
        <v>7294.9895999999999</v>
      </c>
      <c r="AN31" s="550">
        <f t="shared" si="133"/>
        <v>11910</v>
      </c>
      <c r="AO31" s="550">
        <f t="shared" si="133"/>
        <v>5796.9979999999996</v>
      </c>
      <c r="AP31" s="550">
        <f t="shared" si="133"/>
        <v>10922.817999999999</v>
      </c>
      <c r="AQ31" s="550">
        <f t="shared" si="133"/>
        <v>7582.8176000000003</v>
      </c>
      <c r="AR31" s="550">
        <f t="shared" si="133"/>
        <v>15340.4</v>
      </c>
      <c r="AS31" s="550">
        <f t="shared" si="133"/>
        <v>11619.68</v>
      </c>
      <c r="AT31" s="550">
        <f t="shared" si="133"/>
        <v>12089.655999999999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27023</v>
      </c>
      <c r="BE31" s="550">
        <f t="shared" si="134"/>
        <v>15227</v>
      </c>
      <c r="BF31" s="550">
        <f t="shared" si="134"/>
        <v>13690</v>
      </c>
      <c r="BG31" s="550">
        <f t="shared" si="134"/>
        <v>22517.5</v>
      </c>
      <c r="BH31" s="550">
        <f t="shared" si="134"/>
        <v>23140.400000000001</v>
      </c>
      <c r="BI31" s="550">
        <f t="shared" si="134"/>
        <v>19854</v>
      </c>
      <c r="BJ31" s="550">
        <f t="shared" si="134"/>
        <v>26904</v>
      </c>
      <c r="BK31" s="550">
        <f t="shared" si="134"/>
        <v>23845</v>
      </c>
      <c r="BL31" s="550">
        <f t="shared" si="134"/>
        <v>16999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2634</v>
      </c>
      <c r="BW31" s="550">
        <f>SUM(BW32:BW41)</f>
        <v>5659</v>
      </c>
      <c r="BX31" s="550">
        <f>SUM(BX32:BX41)</f>
        <v>11502</v>
      </c>
      <c r="BY31" s="550">
        <f>SUM(BY32:BY41)</f>
        <v>22346</v>
      </c>
      <c r="BZ31" s="552">
        <f t="shared" si="123"/>
        <v>1262.354</v>
      </c>
      <c r="CA31" s="552">
        <f t="shared" si="124"/>
        <v>2373.3635999999997</v>
      </c>
      <c r="CB31" s="552">
        <f t="shared" si="125"/>
        <v>5346.7172800000008</v>
      </c>
      <c r="CC31" s="552">
        <f t="shared" si="126"/>
        <v>10811.793333333333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13690</v>
      </c>
      <c r="CM31" s="1400">
        <f t="shared" si="117"/>
        <v>15227</v>
      </c>
      <c r="CN31" s="1399">
        <f t="shared" si="117"/>
        <v>16999</v>
      </c>
      <c r="CO31" s="1399">
        <f t="shared" si="117"/>
        <v>19854</v>
      </c>
      <c r="CP31" s="1399">
        <f t="shared" si="117"/>
        <v>22517.5</v>
      </c>
      <c r="CQ31" s="1399">
        <f t="shared" si="117"/>
        <v>23140.400000000001</v>
      </c>
      <c r="CR31" s="1399">
        <f t="shared" si="117"/>
        <v>23845</v>
      </c>
      <c r="CS31" s="1398">
        <f t="shared" si="117"/>
        <v>26904</v>
      </c>
      <c r="CT31" s="1401">
        <f t="shared" si="118"/>
        <v>27023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13690</v>
      </c>
      <c r="DD31" s="556">
        <f t="shared" si="24"/>
        <v>15227</v>
      </c>
      <c r="DE31" s="555">
        <f t="shared" si="25"/>
        <v>16999</v>
      </c>
      <c r="DF31" s="555">
        <f t="shared" si="26"/>
        <v>19854</v>
      </c>
      <c r="DG31" s="555">
        <f t="shared" si="27"/>
        <v>22517.5</v>
      </c>
      <c r="DH31" s="555">
        <f t="shared" si="28"/>
        <v>23140.400000000001</v>
      </c>
      <c r="DI31" s="555">
        <f t="shared" si="29"/>
        <v>23845</v>
      </c>
      <c r="DJ31" s="554">
        <f t="shared" si="30"/>
        <v>26904</v>
      </c>
      <c r="DK31" s="553">
        <f t="shared" si="31"/>
        <v>27023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0</v>
      </c>
      <c r="CT32" s="1401">
        <f t="shared" si="118"/>
        <v>50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1222</v>
      </c>
      <c r="C33" s="563">
        <f t="shared" ref="C33:R33" si="139">SUM(C989:C991)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1339.6</v>
      </c>
      <c r="U33" s="563">
        <f t="shared" ref="U33:AJ33" si="140">SUM(U989:U991)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9477</v>
      </c>
      <c r="BE33" s="563">
        <f t="shared" ref="BE33:BT33" si="142">SUM(BE989:BE991)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1114</v>
      </c>
      <c r="BW33" s="563">
        <f>SUM(BW989:BW991)</f>
        <v>3170</v>
      </c>
      <c r="BX33" s="563">
        <f>SUM(BX989:BX991)</f>
        <v>5112</v>
      </c>
      <c r="BY33" s="563">
        <f>SUM(BY989:BY991)</f>
        <v>5985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3061.5</v>
      </c>
      <c r="CM33" s="1400">
        <f t="shared" si="117"/>
        <v>3063</v>
      </c>
      <c r="CN33" s="1399">
        <f t="shared" si="117"/>
        <v>3245</v>
      </c>
      <c r="CO33" s="1399">
        <f t="shared" si="117"/>
        <v>3730</v>
      </c>
      <c r="CP33" s="1399">
        <f t="shared" si="117"/>
        <v>5078</v>
      </c>
      <c r="CQ33" s="1399">
        <f t="shared" si="117"/>
        <v>5175</v>
      </c>
      <c r="CR33" s="1399">
        <f t="shared" si="117"/>
        <v>5580</v>
      </c>
      <c r="CS33" s="1398">
        <f t="shared" si="117"/>
        <v>7620.4</v>
      </c>
      <c r="CT33" s="1401">
        <f t="shared" si="118"/>
        <v>9477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2492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1226</v>
      </c>
      <c r="AQ34" s="563">
        <f t="shared" si="145"/>
        <v>720</v>
      </c>
      <c r="AR34" s="563">
        <f t="shared" si="145"/>
        <v>1686</v>
      </c>
      <c r="AS34" s="563">
        <f t="shared" si="145"/>
        <v>1090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596</v>
      </c>
      <c r="BE34" s="563">
        <f t="shared" si="146"/>
        <v>432</v>
      </c>
      <c r="BF34" s="563">
        <f t="shared" si="146"/>
        <v>420</v>
      </c>
      <c r="BG34" s="563">
        <f t="shared" si="146"/>
        <v>1076</v>
      </c>
      <c r="BH34" s="563">
        <f t="shared" si="146"/>
        <v>2250</v>
      </c>
      <c r="BI34" s="563">
        <f t="shared" si="146"/>
        <v>276</v>
      </c>
      <c r="BJ34" s="563">
        <f t="shared" si="146"/>
        <v>524</v>
      </c>
      <c r="BK34" s="563">
        <f t="shared" si="146"/>
        <v>1520</v>
      </c>
      <c r="BL34" s="563">
        <f t="shared" si="146"/>
        <v>2836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400</v>
      </c>
      <c r="BW34" s="563">
        <f t="shared" si="147"/>
        <v>559</v>
      </c>
      <c r="BX34" s="563">
        <f t="shared" si="147"/>
        <v>750</v>
      </c>
      <c r="BY34" s="563">
        <f t="shared" si="147"/>
        <v>650</v>
      </c>
      <c r="BZ34" s="552">
        <f t="shared" si="123"/>
        <v>328.4</v>
      </c>
      <c r="CA34" s="552">
        <f t="shared" si="124"/>
        <v>296.8</v>
      </c>
      <c r="CB34" s="552">
        <f t="shared" si="125"/>
        <v>505.26666666666665</v>
      </c>
      <c r="CC34" s="552">
        <f t="shared" si="126"/>
        <v>472.93333333333334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276</v>
      </c>
      <c r="CM34" s="1400">
        <f t="shared" si="117"/>
        <v>420</v>
      </c>
      <c r="CN34" s="1399">
        <f t="shared" si="117"/>
        <v>432</v>
      </c>
      <c r="CO34" s="1399">
        <f t="shared" si="117"/>
        <v>524</v>
      </c>
      <c r="CP34" s="1399">
        <f t="shared" si="117"/>
        <v>596</v>
      </c>
      <c r="CQ34" s="1399">
        <f t="shared" si="117"/>
        <v>1076</v>
      </c>
      <c r="CR34" s="1399">
        <f t="shared" si="117"/>
        <v>1520</v>
      </c>
      <c r="CS34" s="1398">
        <f t="shared" si="117"/>
        <v>2250</v>
      </c>
      <c r="CT34" s="1401">
        <f t="shared" si="118"/>
        <v>2836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276</v>
      </c>
      <c r="DD34" s="556">
        <f t="shared" si="24"/>
        <v>420</v>
      </c>
      <c r="DE34" s="555">
        <f t="shared" si="25"/>
        <v>432</v>
      </c>
      <c r="DF34" s="555">
        <f t="shared" si="26"/>
        <v>524</v>
      </c>
      <c r="DG34" s="555">
        <f t="shared" si="27"/>
        <v>596</v>
      </c>
      <c r="DH34" s="555">
        <f t="shared" si="28"/>
        <v>1076</v>
      </c>
      <c r="DI34" s="555">
        <f t="shared" si="29"/>
        <v>1520</v>
      </c>
      <c r="DJ34" s="554">
        <f t="shared" si="30"/>
        <v>2250</v>
      </c>
      <c r="DK34" s="553">
        <f t="shared" si="31"/>
        <v>2836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50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50</v>
      </c>
      <c r="H36" s="563">
        <f t="shared" si="152"/>
        <v>160</v>
      </c>
      <c r="I36" s="563">
        <f t="shared" si="152"/>
        <v>80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600</v>
      </c>
      <c r="V36" s="563">
        <f t="shared" si="153"/>
        <v>300</v>
      </c>
      <c r="W36" s="563">
        <f t="shared" si="153"/>
        <v>640</v>
      </c>
      <c r="X36" s="563">
        <f t="shared" si="153"/>
        <v>650</v>
      </c>
      <c r="Y36" s="563">
        <f t="shared" si="153"/>
        <v>750</v>
      </c>
      <c r="Z36" s="563">
        <f t="shared" si="153"/>
        <v>0</v>
      </c>
      <c r="AA36" s="563">
        <f t="shared" si="153"/>
        <v>600</v>
      </c>
      <c r="AB36" s="563">
        <f t="shared" si="153"/>
        <v>400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1520</v>
      </c>
      <c r="AO36" s="563">
        <f t="shared" si="154"/>
        <v>1100</v>
      </c>
      <c r="AP36" s="563">
        <f t="shared" si="154"/>
        <v>1080</v>
      </c>
      <c r="AQ36" s="563">
        <f t="shared" si="154"/>
        <v>1000</v>
      </c>
      <c r="AR36" s="563">
        <f t="shared" si="154"/>
        <v>3050</v>
      </c>
      <c r="AS36" s="563">
        <f t="shared" si="154"/>
        <v>3100</v>
      </c>
      <c r="AT36" s="563">
        <f t="shared" si="154"/>
        <v>2400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11450</v>
      </c>
      <c r="BE36" s="563">
        <f t="shared" si="155"/>
        <v>5350</v>
      </c>
      <c r="BF36" s="563">
        <f t="shared" si="155"/>
        <v>3150</v>
      </c>
      <c r="BG36" s="563">
        <f t="shared" si="155"/>
        <v>8400</v>
      </c>
      <c r="BH36" s="563">
        <f t="shared" si="155"/>
        <v>8850</v>
      </c>
      <c r="BI36" s="563">
        <f t="shared" si="155"/>
        <v>8700</v>
      </c>
      <c r="BJ36" s="563">
        <f t="shared" si="155"/>
        <v>11500</v>
      </c>
      <c r="BK36" s="563">
        <f t="shared" si="155"/>
        <v>8150</v>
      </c>
      <c r="BL36" s="563">
        <f t="shared" si="155"/>
        <v>3400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50</v>
      </c>
      <c r="BW36" s="563">
        <f t="shared" si="147"/>
        <v>550</v>
      </c>
      <c r="BX36" s="563">
        <f t="shared" si="147"/>
        <v>2440</v>
      </c>
      <c r="BY36" s="563">
        <f t="shared" si="147"/>
        <v>8550</v>
      </c>
      <c r="BZ36" s="552">
        <f t="shared" si="123"/>
        <v>15.333333333333334</v>
      </c>
      <c r="CA36" s="552">
        <f t="shared" si="124"/>
        <v>262.66666666666669</v>
      </c>
      <c r="CB36" s="552">
        <f t="shared" si="125"/>
        <v>883.6</v>
      </c>
      <c r="CC36" s="552">
        <f t="shared" si="126"/>
        <v>3830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3150</v>
      </c>
      <c r="CM36" s="1400">
        <f t="shared" si="117"/>
        <v>3400</v>
      </c>
      <c r="CN36" s="1399">
        <f t="shared" si="117"/>
        <v>5350</v>
      </c>
      <c r="CO36" s="1399">
        <f t="shared" si="117"/>
        <v>8150</v>
      </c>
      <c r="CP36" s="1399">
        <f t="shared" si="117"/>
        <v>8400</v>
      </c>
      <c r="CQ36" s="1399">
        <f t="shared" si="117"/>
        <v>8700</v>
      </c>
      <c r="CR36" s="1399">
        <f t="shared" si="117"/>
        <v>8850</v>
      </c>
      <c r="CS36" s="1398">
        <f t="shared" si="117"/>
        <v>11450</v>
      </c>
      <c r="CT36" s="1401">
        <f t="shared" si="118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240</v>
      </c>
      <c r="C37" s="563">
        <f t="shared" si="156"/>
        <v>700</v>
      </c>
      <c r="D37" s="563">
        <f t="shared" si="156"/>
        <v>550</v>
      </c>
      <c r="E37" s="563">
        <f t="shared" si="156"/>
        <v>250</v>
      </c>
      <c r="F37" s="563">
        <f t="shared" si="156"/>
        <v>450</v>
      </c>
      <c r="G37" s="563">
        <f t="shared" si="156"/>
        <v>100</v>
      </c>
      <c r="H37" s="563">
        <f t="shared" si="156"/>
        <v>250</v>
      </c>
      <c r="I37" s="563">
        <f t="shared" si="156"/>
        <v>400</v>
      </c>
      <c r="J37" s="563">
        <f t="shared" si="156"/>
        <v>360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2100</v>
      </c>
      <c r="U37" s="563">
        <f t="shared" si="157"/>
        <v>500</v>
      </c>
      <c r="V37" s="563">
        <f t="shared" si="157"/>
        <v>780</v>
      </c>
      <c r="W37" s="563">
        <f t="shared" si="157"/>
        <v>320</v>
      </c>
      <c r="X37" s="563">
        <f t="shared" si="157"/>
        <v>550</v>
      </c>
      <c r="Y37" s="563">
        <f t="shared" si="157"/>
        <v>680</v>
      </c>
      <c r="Z37" s="563">
        <f t="shared" si="157"/>
        <v>850</v>
      </c>
      <c r="AA37" s="563">
        <f t="shared" si="157"/>
        <v>1010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3500</v>
      </c>
      <c r="BF37" s="563">
        <f t="shared" si="159"/>
        <v>3350</v>
      </c>
      <c r="BG37" s="563">
        <f t="shared" si="159"/>
        <v>3480</v>
      </c>
      <c r="BH37" s="563">
        <f t="shared" si="159"/>
        <v>2000</v>
      </c>
      <c r="BI37" s="563">
        <f t="shared" si="159"/>
        <v>1400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300</v>
      </c>
      <c r="BW37" s="563">
        <f t="shared" si="147"/>
        <v>760</v>
      </c>
      <c r="BX37" s="563">
        <f t="shared" si="147"/>
        <v>1350</v>
      </c>
      <c r="BY37" s="563">
        <f t="shared" si="147"/>
        <v>3440</v>
      </c>
      <c r="BZ37" s="552">
        <f t="shared" si="123"/>
        <v>173.33333333333334</v>
      </c>
      <c r="CA37" s="552">
        <f t="shared" si="124"/>
        <v>332.66666666666669</v>
      </c>
      <c r="CB37" s="552">
        <f t="shared" si="125"/>
        <v>710.33333333333337</v>
      </c>
      <c r="CC37" s="552">
        <f t="shared" si="126"/>
        <v>1542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1400</v>
      </c>
      <c r="CM37" s="1400">
        <f t="shared" si="117"/>
        <v>2000</v>
      </c>
      <c r="CN37" s="1399">
        <f t="shared" si="117"/>
        <v>3000</v>
      </c>
      <c r="CO37" s="1399">
        <f t="shared" si="117"/>
        <v>3200</v>
      </c>
      <c r="CP37" s="1399">
        <f t="shared" si="117"/>
        <v>3200</v>
      </c>
      <c r="CQ37" s="1399">
        <f t="shared" si="117"/>
        <v>3350</v>
      </c>
      <c r="CR37" s="1399">
        <f t="shared" si="117"/>
        <v>3480</v>
      </c>
      <c r="CS37" s="1398">
        <f t="shared" si="117"/>
        <v>3500</v>
      </c>
      <c r="CT37" s="1401">
        <f t="shared" si="118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240</v>
      </c>
      <c r="BW38" s="563">
        <f t="shared" si="147"/>
        <v>300</v>
      </c>
      <c r="BX38" s="563">
        <f t="shared" si="147"/>
        <v>500</v>
      </c>
      <c r="BY38" s="563">
        <f t="shared" si="147"/>
        <v>1000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500</v>
      </c>
      <c r="CM38" s="1400">
        <f t="shared" si="117"/>
        <v>750</v>
      </c>
      <c r="CN38" s="1399">
        <f t="shared" si="117"/>
        <v>800</v>
      </c>
      <c r="CO38" s="1399">
        <f t="shared" si="117"/>
        <v>1000</v>
      </c>
      <c r="CP38" s="1399">
        <f t="shared" si="117"/>
        <v>1000</v>
      </c>
      <c r="CQ38" s="1399">
        <f t="shared" si="117"/>
        <v>1000</v>
      </c>
      <c r="CR38" s="1399">
        <f t="shared" si="117"/>
        <v>1000</v>
      </c>
      <c r="CS38" s="1398">
        <f t="shared" si="117"/>
        <v>1500</v>
      </c>
      <c r="CT38" s="1401">
        <f t="shared" si="118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400</v>
      </c>
      <c r="BE39" s="563">
        <f t="shared" si="167"/>
        <v>1000</v>
      </c>
      <c r="BF39" s="563">
        <f t="shared" si="167"/>
        <v>840</v>
      </c>
      <c r="BG39" s="563">
        <f t="shared" si="167"/>
        <v>2400</v>
      </c>
      <c r="BH39" s="563">
        <f t="shared" si="167"/>
        <v>120</v>
      </c>
      <c r="BI39" s="563">
        <f t="shared" si="167"/>
        <v>1050</v>
      </c>
      <c r="BJ39" s="563">
        <f t="shared" si="167"/>
        <v>800</v>
      </c>
      <c r="BK39" s="563">
        <f t="shared" si="167"/>
        <v>1800</v>
      </c>
      <c r="BL39" s="563">
        <f t="shared" si="167"/>
        <v>2000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120</v>
      </c>
      <c r="BW39" s="563">
        <f t="shared" si="147"/>
        <v>50</v>
      </c>
      <c r="BX39" s="563">
        <f t="shared" si="147"/>
        <v>650</v>
      </c>
      <c r="BY39" s="563">
        <f t="shared" si="147"/>
        <v>1100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534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120</v>
      </c>
      <c r="CM39" s="1400">
        <f t="shared" si="117"/>
        <v>400</v>
      </c>
      <c r="CN39" s="1399">
        <f t="shared" si="117"/>
        <v>800</v>
      </c>
      <c r="CO39" s="1399">
        <f t="shared" si="117"/>
        <v>840</v>
      </c>
      <c r="CP39" s="1399">
        <f t="shared" si="117"/>
        <v>1000</v>
      </c>
      <c r="CQ39" s="1399">
        <f t="shared" si="117"/>
        <v>1050</v>
      </c>
      <c r="CR39" s="1399">
        <f t="shared" si="117"/>
        <v>1800</v>
      </c>
      <c r="CS39" s="1398">
        <f t="shared" si="117"/>
        <v>2000</v>
      </c>
      <c r="CT39" s="1401">
        <f t="shared" si="118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45</v>
      </c>
      <c r="C40" s="563">
        <f t="shared" si="168"/>
        <v>50</v>
      </c>
      <c r="D40" s="563">
        <f t="shared" si="168"/>
        <v>20</v>
      </c>
      <c r="E40" s="563">
        <f t="shared" si="168"/>
        <v>20</v>
      </c>
      <c r="F40" s="563">
        <f t="shared" si="168"/>
        <v>35</v>
      </c>
      <c r="G40" s="563">
        <f t="shared" si="168"/>
        <v>200</v>
      </c>
      <c r="H40" s="563">
        <f t="shared" si="168"/>
        <v>40</v>
      </c>
      <c r="I40" s="563">
        <f t="shared" si="168"/>
        <v>50</v>
      </c>
      <c r="J40" s="563">
        <f t="shared" si="168"/>
        <v>120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180</v>
      </c>
      <c r="U40" s="563">
        <f t="shared" si="169"/>
        <v>250</v>
      </c>
      <c r="V40" s="563">
        <f t="shared" si="169"/>
        <v>200</v>
      </c>
      <c r="W40" s="563">
        <f t="shared" si="169"/>
        <v>200</v>
      </c>
      <c r="X40" s="563">
        <f t="shared" si="169"/>
        <v>300</v>
      </c>
      <c r="Y40" s="563">
        <f t="shared" si="169"/>
        <v>350</v>
      </c>
      <c r="Z40" s="563">
        <f t="shared" si="169"/>
        <v>150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1000</v>
      </c>
      <c r="BE40" s="563">
        <f t="shared" si="171"/>
        <v>900</v>
      </c>
      <c r="BF40" s="563">
        <f t="shared" si="171"/>
        <v>1200</v>
      </c>
      <c r="BG40" s="563">
        <f t="shared" si="171"/>
        <v>2600</v>
      </c>
      <c r="BH40" s="563">
        <f t="shared" si="171"/>
        <v>1800</v>
      </c>
      <c r="BI40" s="563">
        <f t="shared" si="171"/>
        <v>1000</v>
      </c>
      <c r="BJ40" s="563">
        <f t="shared" si="171"/>
        <v>1500</v>
      </c>
      <c r="BK40" s="563">
        <f t="shared" si="171"/>
        <v>500</v>
      </c>
      <c r="BL40" s="563">
        <f t="shared" si="171"/>
        <v>1500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50</v>
      </c>
      <c r="BW40" s="563">
        <f t="shared" si="147"/>
        <v>200</v>
      </c>
      <c r="BX40" s="563">
        <f t="shared" si="147"/>
        <v>450</v>
      </c>
      <c r="BY40" s="563">
        <f t="shared" si="147"/>
        <v>1271</v>
      </c>
      <c r="BZ40" s="552">
        <f t="shared" si="123"/>
        <v>25.333333333333332</v>
      </c>
      <c r="CA40" s="552">
        <f t="shared" si="124"/>
        <v>104</v>
      </c>
      <c r="CB40" s="552">
        <f t="shared" si="125"/>
        <v>210</v>
      </c>
      <c r="CC40" s="552">
        <f t="shared" si="126"/>
        <v>626.66666666666663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500</v>
      </c>
      <c r="CM40" s="1400">
        <f t="shared" si="117"/>
        <v>900</v>
      </c>
      <c r="CN40" s="1399">
        <f t="shared" si="117"/>
        <v>1000</v>
      </c>
      <c r="CO40" s="1399">
        <f t="shared" si="117"/>
        <v>1000</v>
      </c>
      <c r="CP40" s="1399">
        <f t="shared" si="117"/>
        <v>1200</v>
      </c>
      <c r="CQ40" s="1399">
        <f t="shared" si="117"/>
        <v>1500</v>
      </c>
      <c r="CR40" s="1399">
        <f t="shared" si="117"/>
        <v>1500</v>
      </c>
      <c r="CS40" s="1398">
        <f t="shared" si="117"/>
        <v>1800</v>
      </c>
      <c r="CT40" s="1401">
        <f t="shared" si="118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360</v>
      </c>
      <c r="BW41" s="563">
        <f t="shared" si="147"/>
        <v>70</v>
      </c>
      <c r="BX41" s="563">
        <f t="shared" si="147"/>
        <v>250</v>
      </c>
      <c r="BY41" s="563">
        <f t="shared" si="147"/>
        <v>350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0</v>
      </c>
      <c r="CQ41" s="1399">
        <f t="shared" si="117"/>
        <v>0</v>
      </c>
      <c r="CR41" s="1399">
        <f t="shared" si="117"/>
        <v>300</v>
      </c>
      <c r="CS41" s="1398">
        <f t="shared" si="117"/>
        <v>1350</v>
      </c>
      <c r="CT41" s="1401">
        <f t="shared" si="118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>
        <f>IF(BV20=0,"",BV32/BV20)</f>
        <v>0</v>
      </c>
      <c r="BW42" s="548">
        <f>IF(BW20=0,"",BW32/BW20)</f>
        <v>0</v>
      </c>
      <c r="BX42" s="548">
        <f>IF(BX20=0,"",BX32/BX20)</f>
        <v>0</v>
      </c>
      <c r="BY42" s="548">
        <f>IF(BY20=0,"",BY32/BY20)</f>
        <v>0</v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0</v>
      </c>
      <c r="CP42" s="1399">
        <f t="shared" si="117"/>
        <v>2.8907425360354825E-3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2411</v>
      </c>
      <c r="C43" s="568">
        <f t="shared" si="180"/>
        <v>2942.0199999999995</v>
      </c>
      <c r="D43" s="568">
        <f t="shared" si="180"/>
        <v>1749.3</v>
      </c>
      <c r="E43" s="568">
        <f t="shared" si="180"/>
        <v>2434.0149999999999</v>
      </c>
      <c r="F43" s="568">
        <f t="shared" si="180"/>
        <v>3978.01</v>
      </c>
      <c r="G43" s="568">
        <f t="shared" si="180"/>
        <v>2290.9989999999998</v>
      </c>
      <c r="H43" s="568">
        <f t="shared" si="180"/>
        <v>1921</v>
      </c>
      <c r="I43" s="568">
        <f t="shared" si="180"/>
        <v>1448.9549999999999</v>
      </c>
      <c r="J43" s="568">
        <f t="shared" si="180"/>
        <v>1571.1350000000002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2071.2099999999991</v>
      </c>
      <c r="U43" s="568">
        <f t="shared" si="181"/>
        <v>1287.5</v>
      </c>
      <c r="V43" s="568">
        <f t="shared" si="181"/>
        <v>3218.8199999999997</v>
      </c>
      <c r="W43" s="568">
        <f t="shared" si="181"/>
        <v>1973.75</v>
      </c>
      <c r="X43" s="568">
        <f t="shared" si="181"/>
        <v>2416.17</v>
      </c>
      <c r="Y43" s="568">
        <f t="shared" si="181"/>
        <v>3392.1974000000009</v>
      </c>
      <c r="Z43" s="568">
        <f t="shared" si="181"/>
        <v>3513.5699999999997</v>
      </c>
      <c r="AA43" s="568">
        <f t="shared" si="181"/>
        <v>5298.1359999999995</v>
      </c>
      <c r="AB43" s="568">
        <f t="shared" si="181"/>
        <v>1860.5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-503.79999999999927</v>
      </c>
      <c r="AM43" s="568">
        <f t="shared" si="182"/>
        <v>3980.0104000000001</v>
      </c>
      <c r="AN43" s="568">
        <f t="shared" si="182"/>
        <v>2360</v>
      </c>
      <c r="AO43" s="568">
        <f t="shared" si="182"/>
        <v>1802.5020000000004</v>
      </c>
      <c r="AP43" s="568">
        <f t="shared" si="182"/>
        <v>5517.1820000000007</v>
      </c>
      <c r="AQ43" s="568">
        <f t="shared" si="182"/>
        <v>-2182.8176000000003</v>
      </c>
      <c r="AR43" s="568">
        <f t="shared" si="182"/>
        <v>3774.1000000000004</v>
      </c>
      <c r="AS43" s="568">
        <f t="shared" si="182"/>
        <v>2870.25</v>
      </c>
      <c r="AT43" s="568">
        <f t="shared" si="182"/>
        <v>2570.344000000001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7202</v>
      </c>
      <c r="BE43" s="568">
        <f t="shared" si="183"/>
        <v>2069.5939985000005</v>
      </c>
      <c r="BF43" s="568">
        <f t="shared" si="183"/>
        <v>5783.7000000000007</v>
      </c>
      <c r="BG43" s="568">
        <f t="shared" si="183"/>
        <v>8001.2099999999991</v>
      </c>
      <c r="BH43" s="568">
        <f t="shared" si="183"/>
        <v>9349.0499999999993</v>
      </c>
      <c r="BI43" s="568">
        <f t="shared" si="183"/>
        <v>-1056.0349999999999</v>
      </c>
      <c r="BJ43" s="568">
        <f t="shared" si="183"/>
        <v>-2334.2649999999994</v>
      </c>
      <c r="BK43" s="568">
        <f t="shared" si="183"/>
        <v>5224.43</v>
      </c>
      <c r="BL43" s="568">
        <f t="shared" si="183"/>
        <v>16577.18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-364</v>
      </c>
      <c r="BW43" s="568">
        <f>BW20-BW31</f>
        <v>-834</v>
      </c>
      <c r="BX43" s="568">
        <f>BX20-BX31</f>
        <v>-6082</v>
      </c>
      <c r="BY43" s="568">
        <f>BY20-BY31</f>
        <v>-12330.6</v>
      </c>
      <c r="BZ43" s="552">
        <f t="shared" si="123"/>
        <v>1117.8949333333333</v>
      </c>
      <c r="CA43" s="552">
        <f t="shared" si="124"/>
        <v>1315.5811600000002</v>
      </c>
      <c r="CB43" s="552">
        <f t="shared" si="125"/>
        <v>1123.5604266666667</v>
      </c>
      <c r="CC43" s="552">
        <f t="shared" si="126"/>
        <v>2438.2632665666665</v>
      </c>
      <c r="CD43" s="1397">
        <f t="shared" si="117"/>
        <v>-2334.2649999999994</v>
      </c>
      <c r="CE43" s="1398">
        <f t="shared" si="117"/>
        <v>-1056.0349999999999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0</v>
      </c>
      <c r="CM43" s="1400">
        <f t="shared" si="117"/>
        <v>0</v>
      </c>
      <c r="CN43" s="1399">
        <f t="shared" si="117"/>
        <v>2069.5939985000005</v>
      </c>
      <c r="CO43" s="1399">
        <f t="shared" si="117"/>
        <v>5224.43</v>
      </c>
      <c r="CP43" s="1399">
        <f t="shared" si="117"/>
        <v>5783.7000000000007</v>
      </c>
      <c r="CQ43" s="1399">
        <f t="shared" si="117"/>
        <v>7202</v>
      </c>
      <c r="CR43" s="1399">
        <f t="shared" si="117"/>
        <v>8001.2099999999991</v>
      </c>
      <c r="CS43" s="1398">
        <f t="shared" si="117"/>
        <v>9349.0499999999993</v>
      </c>
      <c r="CT43" s="1401">
        <f t="shared" si="118"/>
        <v>16577.18</v>
      </c>
      <c r="CU43" s="553">
        <f t="shared" si="15"/>
        <v>-2334.2649999999994</v>
      </c>
      <c r="CV43" s="554">
        <f t="shared" si="16"/>
        <v>-1056.0349999999999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2069.5939985000005</v>
      </c>
      <c r="DF43" s="555">
        <f t="shared" si="26"/>
        <v>5224.43</v>
      </c>
      <c r="DG43" s="555">
        <f t="shared" si="27"/>
        <v>5783.7000000000007</v>
      </c>
      <c r="DH43" s="555">
        <f t="shared" si="28"/>
        <v>7202</v>
      </c>
      <c r="DI43" s="555">
        <f t="shared" si="29"/>
        <v>8001.2099999999991</v>
      </c>
      <c r="DJ43" s="554">
        <f t="shared" si="30"/>
        <v>9349.0499999999993</v>
      </c>
      <c r="DK43" s="553">
        <f t="shared" si="31"/>
        <v>16577.18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5</v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2</v>
      </c>
      <c r="CN93" s="1350">
        <f t="shared" si="262"/>
        <v>3</v>
      </c>
      <c r="CO93" s="1350">
        <f t="shared" si="262"/>
        <v>4</v>
      </c>
      <c r="CP93" s="1350">
        <f t="shared" si="262"/>
        <v>5</v>
      </c>
      <c r="CQ93" s="1350">
        <f t="shared" si="262"/>
        <v>5</v>
      </c>
      <c r="CR93" s="1350">
        <f t="shared" si="262"/>
        <v>6</v>
      </c>
      <c r="CS93" s="1349">
        <f t="shared" si="262"/>
        <v>6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>
        <f t="shared" si="262"/>
        <v>2</v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>
        <f t="shared" si="262"/>
        <v>540</v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>
        <f t="shared" si="262"/>
        <v>2</v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>
        <f t="shared" si="262"/>
        <v>5</v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>
        <f t="shared" si="262"/>
        <v>10</v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>
        <f t="shared" si="262"/>
        <v>0</v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>
        <f t="shared" si="262"/>
        <v>1</v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>
        <f t="shared" si="262"/>
        <v>270</v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>
        <f t="shared" si="262"/>
        <v>1</v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>
        <f t="shared" si="262"/>
        <v>5</v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>
        <f t="shared" si="262"/>
        <v>5</v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>
        <f t="shared" si="305"/>
        <v>0</v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>
        <f t="shared" si="311"/>
        <v>3.7037037037037038E-3</v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>
        <f t="shared" si="312"/>
        <v>32.28</v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>
        <f t="shared" si="312"/>
        <v>5.6151337247227651E-2</v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>
        <f t="shared" si="312"/>
        <v>2.8075668623613825E-2</v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>
        <f t="shared" si="312"/>
        <v>0</v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764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1</v>
      </c>
      <c r="CN178" s="1350">
        <f t="shared" si="502"/>
        <v>1</v>
      </c>
      <c r="CO178" s="1350">
        <f t="shared" si="502"/>
        <v>1</v>
      </c>
      <c r="CP178" s="1350">
        <f t="shared" si="502"/>
        <v>1</v>
      </c>
      <c r="CQ178" s="1350">
        <f t="shared" si="502"/>
        <v>1</v>
      </c>
      <c r="CR178" s="1350">
        <f t="shared" si="502"/>
        <v>1</v>
      </c>
      <c r="CS178" s="1349">
        <f t="shared" si="502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120</v>
      </c>
      <c r="CE179" s="1349">
        <f t="shared" si="502"/>
        <v>130</v>
      </c>
      <c r="CF179" s="1350">
        <f t="shared" si="502"/>
        <v>135</v>
      </c>
      <c r="CG179" s="1350">
        <f t="shared" si="502"/>
        <v>135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4.1389432485322904E-2</v>
      </c>
      <c r="BH180" s="637">
        <f t="shared" si="506"/>
        <v>4.5988258317025445E-2</v>
      </c>
      <c r="BI180" s="637">
        <f t="shared" si="506"/>
        <v>5.1098064796694938E-2</v>
      </c>
      <c r="BJ180" s="637">
        <f t="shared" si="506"/>
        <v>6.6427484235703424E-2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3.2848755940732458E-2</v>
      </c>
      <c r="BY180" s="637">
        <f>IF(OR(BY179="",BY$46=0,BY$46=""),"",BY178*BY179*2350*$K$1/$G$1/365/BY$46)</f>
        <v>3.8323548597521198E-3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4.1389432485322904E-2</v>
      </c>
      <c r="CJ180" s="1355">
        <f t="shared" si="507"/>
        <v>4.5988258317025445E-2</v>
      </c>
      <c r="CK180" s="1356">
        <f t="shared" si="507"/>
        <v>5.1098064796694938E-2</v>
      </c>
      <c r="CL180" s="1356">
        <f t="shared" si="507"/>
        <v>5.1736790606653628E-2</v>
      </c>
      <c r="CM180" s="1356">
        <f t="shared" si="507"/>
        <v>6.5697511881464915E-2</v>
      </c>
      <c r="CN180" s="1355">
        <f t="shared" si="507"/>
        <v>6.6427484235703424E-2</v>
      </c>
      <c r="CO180" s="1355">
        <f t="shared" si="507"/>
        <v>0.11497064579256361</v>
      </c>
      <c r="CP180" s="1355">
        <f t="shared" si="507"/>
        <v>0.45988258317025443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1</v>
      </c>
      <c r="CP181" s="1350">
        <f t="shared" si="507"/>
        <v>1</v>
      </c>
      <c r="CQ181" s="1350">
        <f t="shared" si="507"/>
        <v>2</v>
      </c>
      <c r="CR181" s="1350">
        <f t="shared" si="507"/>
        <v>2</v>
      </c>
      <c r="CS181" s="1349">
        <f t="shared" si="507"/>
        <v>2</v>
      </c>
      <c r="CT181" s="1352">
        <f t="shared" si="507"/>
        <v>6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20</v>
      </c>
      <c r="CF182" s="1350">
        <f t="shared" si="507"/>
        <v>20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6.7561271083775984E-3</v>
      </c>
      <c r="AO183" s="637">
        <f t="shared" si="510"/>
        <v>0</v>
      </c>
      <c r="AP183" s="637">
        <f t="shared" si="510"/>
        <v>6.7561271083775984E-3</v>
      </c>
      <c r="AQ183" s="637">
        <f t="shared" si="510"/>
        <v>7.8821482931071985E-3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3.7834311806914551E-3</v>
      </c>
      <c r="BH183" s="637">
        <f t="shared" si="511"/>
        <v>4.7292889758643189E-3</v>
      </c>
      <c r="BI183" s="637">
        <f t="shared" si="511"/>
        <v>1.0509531057476264E-2</v>
      </c>
      <c r="BJ183" s="637">
        <f t="shared" si="511"/>
        <v>9.4585779517286379E-3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3.7834311806914551E-3</v>
      </c>
      <c r="CL183" s="1356">
        <f t="shared" si="512"/>
        <v>4.7292889758643189E-3</v>
      </c>
      <c r="CM183" s="1356">
        <f t="shared" si="512"/>
        <v>9.4585779517286379E-3</v>
      </c>
      <c r="CN183" s="1355">
        <f t="shared" si="512"/>
        <v>1.0509531057476264E-2</v>
      </c>
      <c r="CO183" s="1355">
        <f t="shared" si="512"/>
        <v>1.1823222439660797E-2</v>
      </c>
      <c r="CP183" s="1355">
        <f t="shared" si="512"/>
        <v>2.8375733855185912E-2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1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1</v>
      </c>
      <c r="CM198" s="1351">
        <f t="shared" si="522"/>
        <v>1</v>
      </c>
      <c r="CN198" s="1350">
        <f t="shared" si="522"/>
        <v>1</v>
      </c>
      <c r="CO198" s="1350">
        <f t="shared" si="522"/>
        <v>2</v>
      </c>
      <c r="CP198" s="1350">
        <f t="shared" si="522"/>
        <v>2</v>
      </c>
      <c r="CQ198" s="1350">
        <f t="shared" si="522"/>
        <v>2</v>
      </c>
      <c r="CR198" s="1350">
        <f t="shared" si="522"/>
        <v>2</v>
      </c>
      <c r="CS198" s="1349">
        <f t="shared" si="522"/>
        <v>2</v>
      </c>
      <c r="CT198" s="1352">
        <f t="shared" si="523"/>
        <v>3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>
        <f t="shared" si="522"/>
        <v>3000</v>
      </c>
      <c r="CJ199" s="1350">
        <f t="shared" si="522"/>
        <v>3000</v>
      </c>
      <c r="CK199" s="1351">
        <f t="shared" si="522"/>
        <v>3000</v>
      </c>
      <c r="CL199" s="1351">
        <f t="shared" si="522"/>
        <v>3500</v>
      </c>
      <c r="CM199" s="1351">
        <f t="shared" si="522"/>
        <v>3600</v>
      </c>
      <c r="CN199" s="1350">
        <f t="shared" si="522"/>
        <v>4000</v>
      </c>
      <c r="CO199" s="1350">
        <f t="shared" si="522"/>
        <v>4000</v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3000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3000</v>
      </c>
      <c r="CO200" s="1350">
        <f t="shared" si="522"/>
        <v>6000</v>
      </c>
      <c r="CP200" s="1350">
        <f t="shared" si="522"/>
        <v>6000</v>
      </c>
      <c r="CQ200" s="1350">
        <f t="shared" si="522"/>
        <v>7000</v>
      </c>
      <c r="CR200" s="1350">
        <f t="shared" si="522"/>
        <v>8000</v>
      </c>
      <c r="CS200" s="1349">
        <f t="shared" si="522"/>
        <v>8000</v>
      </c>
      <c r="CT200" s="1352">
        <f t="shared" si="523"/>
        <v>10800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0.1</v>
      </c>
      <c r="BG201" s="625">
        <f t="shared" si="636"/>
        <v>0.2</v>
      </c>
      <c r="BH201" s="625">
        <f t="shared" si="636"/>
        <v>0.2</v>
      </c>
      <c r="BI201" s="625">
        <f t="shared" si="636"/>
        <v>0.16666666666666666</v>
      </c>
      <c r="BJ201" s="625">
        <f t="shared" si="636"/>
        <v>0.1111111111111111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</v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>
        <f t="shared" si="637"/>
        <v>0.1</v>
      </c>
      <c r="CI201" s="1355">
        <f t="shared" si="637"/>
        <v>0.1111111111111111</v>
      </c>
      <c r="CJ201" s="1355">
        <f t="shared" si="637"/>
        <v>0.15</v>
      </c>
      <c r="CK201" s="1356">
        <f t="shared" si="637"/>
        <v>0.16666666666666666</v>
      </c>
      <c r="CL201" s="1356">
        <f t="shared" si="637"/>
        <v>0.2</v>
      </c>
      <c r="CM201" s="1356">
        <f t="shared" si="637"/>
        <v>0.2</v>
      </c>
      <c r="CN201" s="1355">
        <f t="shared" si="637"/>
        <v>0.26666666666666666</v>
      </c>
      <c r="CO201" s="1355">
        <f t="shared" si="637"/>
        <v>0.26666666666666666</v>
      </c>
      <c r="CP201" s="1355">
        <f t="shared" si="637"/>
        <v>0.6</v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1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2</v>
      </c>
      <c r="CO205" s="1350">
        <f t="shared" si="642"/>
        <v>2</v>
      </c>
      <c r="CP205" s="1350">
        <f t="shared" si="642"/>
        <v>2</v>
      </c>
      <c r="CQ205" s="1350">
        <f t="shared" si="642"/>
        <v>3</v>
      </c>
      <c r="CR205" s="1350">
        <f t="shared" si="642"/>
        <v>4</v>
      </c>
      <c r="CS205" s="1349">
        <f t="shared" si="642"/>
        <v>10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10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>
        <f t="shared" si="642"/>
        <v>200</v>
      </c>
      <c r="CJ206" s="1350">
        <f t="shared" si="642"/>
        <v>250</v>
      </c>
      <c r="CK206" s="1351">
        <f t="shared" si="642"/>
        <v>250</v>
      </c>
      <c r="CL206" s="1351">
        <f t="shared" si="642"/>
        <v>250</v>
      </c>
      <c r="CM206" s="1351">
        <f t="shared" si="642"/>
        <v>250</v>
      </c>
      <c r="CN206" s="1350">
        <f t="shared" si="642"/>
        <v>250</v>
      </c>
      <c r="CO206" s="1350">
        <f t="shared" si="642"/>
        <v>280</v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0</v>
      </c>
      <c r="BG207" s="684">
        <f>IF(BG205="","",BG205*BG206)</f>
        <v>750</v>
      </c>
      <c r="BH207" s="684">
        <f t="shared" ref="BH207" si="674">IF(BH205="","",BH205*BH206)</f>
        <v>400</v>
      </c>
      <c r="BI207" s="684">
        <f t="shared" ref="BI207" si="675">IF(BI205="","",BI205*BI206)</f>
        <v>0</v>
      </c>
      <c r="BJ207" s="684">
        <f t="shared" ref="BJ207" si="676">IF(BJ205="","",BJ205*BJ206)</f>
        <v>2500</v>
      </c>
      <c r="BK207" s="684">
        <f t="shared" ref="BK207" si="677">IF(BK205="","",BK205*BK206)</f>
        <v>500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400</v>
      </c>
      <c r="CP207" s="1350">
        <f t="shared" si="642"/>
        <v>500</v>
      </c>
      <c r="CQ207" s="1350">
        <f t="shared" si="642"/>
        <v>750</v>
      </c>
      <c r="CR207" s="1350">
        <f t="shared" si="642"/>
        <v>1000</v>
      </c>
      <c r="CS207" s="1349">
        <f t="shared" si="642"/>
        <v>2500</v>
      </c>
      <c r="CT207" s="1352">
        <f t="shared" si="643"/>
        <v>2800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 t="str">
        <f t="shared" si="642"/>
        <v/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>
        <f t="shared" si="642"/>
        <v>0</v>
      </c>
      <c r="CE213" s="1349">
        <f t="shared" si="642"/>
        <v>0</v>
      </c>
      <c r="CF213" s="1350">
        <f t="shared" si="642"/>
        <v>0</v>
      </c>
      <c r="CG213" s="1350">
        <f t="shared" si="642"/>
        <v>0</v>
      </c>
      <c r="CH213" s="1350">
        <f t="shared" si="642"/>
        <v>0</v>
      </c>
      <c r="CI213" s="1350">
        <f t="shared" si="642"/>
        <v>0</v>
      </c>
      <c r="CJ213" s="1350">
        <f t="shared" si="642"/>
        <v>0</v>
      </c>
      <c r="CK213" s="1351">
        <f t="shared" si="642"/>
        <v>0</v>
      </c>
      <c r="CL213" s="1351">
        <f t="shared" si="642"/>
        <v>0</v>
      </c>
      <c r="CM213" s="1351">
        <f t="shared" si="642"/>
        <v>0</v>
      </c>
      <c r="CN213" s="1350">
        <f t="shared" si="642"/>
        <v>0</v>
      </c>
      <c r="CO213" s="1350">
        <f t="shared" si="642"/>
        <v>0</v>
      </c>
      <c r="CP213" s="1350">
        <f t="shared" si="642"/>
        <v>0</v>
      </c>
      <c r="CQ213" s="1350">
        <f t="shared" si="642"/>
        <v>0</v>
      </c>
      <c r="CR213" s="1350">
        <f t="shared" si="642"/>
        <v>0</v>
      </c>
      <c r="CS213" s="1349">
        <f t="shared" si="642"/>
        <v>0</v>
      </c>
      <c r="CT213" s="1352">
        <f t="shared" si="643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</v>
      </c>
      <c r="BG214" s="625">
        <f t="shared" si="739"/>
        <v>0.4</v>
      </c>
      <c r="BH214" s="625">
        <f t="shared" si="739"/>
        <v>0.3</v>
      </c>
      <c r="BI214" s="625">
        <f t="shared" si="739"/>
        <v>0.4</v>
      </c>
      <c r="BJ214" s="625">
        <f t="shared" si="739"/>
        <v>0.75</v>
      </c>
      <c r="BK214" s="625">
        <f t="shared" si="739"/>
        <v>0.22222222222222221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0.3</v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0.22222222222222221</v>
      </c>
      <c r="CK214" s="1356">
        <f t="shared" si="740"/>
        <v>0.3</v>
      </c>
      <c r="CL214" s="1356">
        <f t="shared" si="740"/>
        <v>0.4</v>
      </c>
      <c r="CM214" s="1356">
        <f t="shared" si="740"/>
        <v>0.4</v>
      </c>
      <c r="CN214" s="1355">
        <f t="shared" si="740"/>
        <v>0.6</v>
      </c>
      <c r="CO214" s="1355">
        <f t="shared" si="740"/>
        <v>0.75</v>
      </c>
      <c r="CP214" s="1355">
        <f t="shared" si="740"/>
        <v>1.0666666666666667</v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 t="str">
        <f t="shared" si="740"/>
        <v/>
      </c>
      <c r="CJ215" s="1350">
        <f t="shared" si="740"/>
        <v>1</v>
      </c>
      <c r="CK215" s="1351">
        <f t="shared" si="740"/>
        <v>3</v>
      </c>
      <c r="CL215" s="1351">
        <f t="shared" si="740"/>
        <v>6</v>
      </c>
      <c r="CM215" s="1351">
        <f t="shared" si="740"/>
        <v>10</v>
      </c>
      <c r="CN215" s="1350">
        <f t="shared" si="740"/>
        <v>10</v>
      </c>
      <c r="CO215" s="1350">
        <f t="shared" si="740"/>
        <v>30</v>
      </c>
      <c r="CP215" s="1350" t="str">
        <f t="shared" si="740"/>
        <v/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 t="str">
        <f t="shared" si="740"/>
        <v/>
      </c>
      <c r="CJ216" s="1350">
        <f t="shared" si="740"/>
        <v>30</v>
      </c>
      <c r="CK216" s="1351">
        <f t="shared" si="740"/>
        <v>30</v>
      </c>
      <c r="CL216" s="1351">
        <f t="shared" si="740"/>
        <v>30</v>
      </c>
      <c r="CM216" s="1351">
        <f t="shared" si="740"/>
        <v>30</v>
      </c>
      <c r="CN216" s="1350">
        <f t="shared" si="740"/>
        <v>40</v>
      </c>
      <c r="CO216" s="1350">
        <f t="shared" si="740"/>
        <v>50</v>
      </c>
      <c r="CP216" s="1350" t="str">
        <f t="shared" si="740"/>
        <v/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 t="str">
        <f t="shared" si="740"/>
        <v/>
      </c>
      <c r="CJ217" s="1350">
        <f t="shared" si="740"/>
        <v>50</v>
      </c>
      <c r="CK217" s="1351">
        <f t="shared" si="740"/>
        <v>90</v>
      </c>
      <c r="CL217" s="1351">
        <f t="shared" si="740"/>
        <v>180</v>
      </c>
      <c r="CM217" s="1351">
        <f t="shared" si="740"/>
        <v>300</v>
      </c>
      <c r="CN217" s="1350">
        <f t="shared" si="740"/>
        <v>400</v>
      </c>
      <c r="CO217" s="1350">
        <f t="shared" si="740"/>
        <v>900</v>
      </c>
      <c r="CP217" s="1350" t="str">
        <f t="shared" si="740"/>
        <v/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1</v>
      </c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>
        <f t="shared" si="740"/>
        <v>1</v>
      </c>
      <c r="CL221" s="1351">
        <f t="shared" si="740"/>
        <v>1</v>
      </c>
      <c r="CM221" s="1351">
        <f t="shared" si="740"/>
        <v>1</v>
      </c>
      <c r="CN221" s="1350">
        <f t="shared" si="740"/>
        <v>10</v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500</v>
      </c>
      <c r="BY222" s="277">
        <v>350</v>
      </c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350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>
        <f t="shared" si="740"/>
        <v>350</v>
      </c>
      <c r="CL222" s="1351">
        <f t="shared" si="740"/>
        <v>350</v>
      </c>
      <c r="CM222" s="1351">
        <f t="shared" si="740"/>
        <v>350</v>
      </c>
      <c r="CN222" s="1350">
        <f t="shared" si="740"/>
        <v>400</v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350</v>
      </c>
      <c r="BH223" s="612">
        <f t="shared" si="757"/>
        <v>350</v>
      </c>
      <c r="BI223" s="612">
        <f t="shared" si="757"/>
        <v>350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1500</v>
      </c>
      <c r="BY223" s="612">
        <f>IF(BY221="","",BY221*BY222)</f>
        <v>350</v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350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>
        <f t="shared" si="740"/>
        <v>350</v>
      </c>
      <c r="CL223" s="1351">
        <f t="shared" si="740"/>
        <v>350</v>
      </c>
      <c r="CM223" s="1351">
        <f t="shared" si="740"/>
        <v>350</v>
      </c>
      <c r="CN223" s="1350">
        <f t="shared" si="740"/>
        <v>4000</v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600</v>
      </c>
      <c r="BW237" s="162">
        <v>800</v>
      </c>
      <c r="BX237" s="162">
        <v>1500</v>
      </c>
      <c r="BY237" s="162">
        <v>3250</v>
      </c>
      <c r="BZ237" s="602">
        <f t="shared" si="750"/>
        <v>621.42857142857144</v>
      </c>
      <c r="CA237" s="602">
        <f t="shared" si="751"/>
        <v>816.66666666666663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>
        <f t="shared" si="854"/>
        <v>1500</v>
      </c>
      <c r="CI237" s="1350">
        <f t="shared" si="854"/>
        <v>2500</v>
      </c>
      <c r="CJ237" s="1350">
        <f t="shared" si="854"/>
        <v>2500</v>
      </c>
      <c r="CK237" s="1351">
        <f t="shared" si="854"/>
        <v>2500</v>
      </c>
      <c r="CL237" s="1351">
        <f t="shared" si="854"/>
        <v>3250</v>
      </c>
      <c r="CM237" s="1351">
        <f t="shared" si="854"/>
        <v>4000</v>
      </c>
      <c r="CN237" s="1350">
        <f t="shared" si="854"/>
        <v>4000</v>
      </c>
      <c r="CO237" s="1350">
        <f t="shared" si="854"/>
        <v>4750</v>
      </c>
      <c r="CP237" s="1350">
        <f t="shared" si="854"/>
        <v>5000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>
        <f t="shared" si="790"/>
        <v>1500</v>
      </c>
      <c r="CZ237" s="555">
        <f t="shared" si="791"/>
        <v>2500</v>
      </c>
      <c r="DA237" s="555">
        <f t="shared" si="792"/>
        <v>2500</v>
      </c>
      <c r="DB237" s="556">
        <f t="shared" si="793"/>
        <v>2500</v>
      </c>
      <c r="DC237" s="556">
        <f t="shared" si="794"/>
        <v>3250</v>
      </c>
      <c r="DD237" s="556">
        <f t="shared" si="795"/>
        <v>4000</v>
      </c>
      <c r="DE237" s="555">
        <f t="shared" si="796"/>
        <v>4000</v>
      </c>
      <c r="DF237" s="555">
        <f t="shared" si="797"/>
        <v>4750</v>
      </c>
      <c r="DG237" s="555">
        <f t="shared" si="798"/>
        <v>5000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350</v>
      </c>
      <c r="BW239" s="162">
        <v>500</v>
      </c>
      <c r="BX239" s="162">
        <v>1000</v>
      </c>
      <c r="BY239" s="162">
        <v>2750</v>
      </c>
      <c r="BZ239" s="602">
        <f t="shared" si="750"/>
        <v>358.33333333333331</v>
      </c>
      <c r="CA239" s="602">
        <f t="shared" si="751"/>
        <v>500</v>
      </c>
      <c r="CB239" s="602">
        <f t="shared" si="752"/>
        <v>1064.2857142857142</v>
      </c>
      <c r="CC239" s="692">
        <f t="shared" si="753"/>
        <v>2671.4285714285716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>
        <f t="shared" si="854"/>
        <v>1000</v>
      </c>
      <c r="CI239" s="1350">
        <f t="shared" si="854"/>
        <v>1400</v>
      </c>
      <c r="CJ239" s="1350">
        <f t="shared" si="854"/>
        <v>1750</v>
      </c>
      <c r="CK239" s="1351">
        <f t="shared" si="854"/>
        <v>2000</v>
      </c>
      <c r="CL239" s="1351">
        <f t="shared" si="854"/>
        <v>2750</v>
      </c>
      <c r="CM239" s="1351">
        <f t="shared" si="854"/>
        <v>3500</v>
      </c>
      <c r="CN239" s="1350">
        <f t="shared" si="854"/>
        <v>3500</v>
      </c>
      <c r="CO239" s="1350">
        <f t="shared" si="854"/>
        <v>3800</v>
      </c>
      <c r="CP239" s="1350">
        <f t="shared" si="854"/>
        <v>4000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>
        <f t="shared" si="790"/>
        <v>1000</v>
      </c>
      <c r="CZ239" s="555">
        <f t="shared" si="791"/>
        <v>1400</v>
      </c>
      <c r="DA239" s="555">
        <f t="shared" si="792"/>
        <v>1750</v>
      </c>
      <c r="DB239" s="556">
        <f t="shared" si="793"/>
        <v>2000</v>
      </c>
      <c r="DC239" s="556">
        <f t="shared" si="794"/>
        <v>2750</v>
      </c>
      <c r="DD239" s="556">
        <f t="shared" si="795"/>
        <v>3500</v>
      </c>
      <c r="DE239" s="555">
        <f t="shared" si="796"/>
        <v>3500</v>
      </c>
      <c r="DF239" s="555">
        <f t="shared" si="797"/>
        <v>3800</v>
      </c>
      <c r="DG239" s="555">
        <f t="shared" si="798"/>
        <v>4000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>
        <f t="shared" si="854"/>
        <v>1.4</v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>
        <f t="shared" si="854"/>
        <v>1.4</v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>
        <f t="shared" si="790"/>
        <v>1.4</v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420</v>
      </c>
      <c r="C241" s="634" t="str">
        <f t="shared" si="910"/>
        <v/>
      </c>
      <c r="D241" s="634">
        <f t="shared" si="910"/>
        <v>0</v>
      </c>
      <c r="E241" s="634">
        <f t="shared" si="910"/>
        <v>489.99999999999994</v>
      </c>
      <c r="F241" s="634">
        <f t="shared" si="910"/>
        <v>489.99999999999994</v>
      </c>
      <c r="G241" s="634">
        <f t="shared" si="910"/>
        <v>700</v>
      </c>
      <c r="H241" s="634">
        <f t="shared" si="910"/>
        <v>1400</v>
      </c>
      <c r="I241" s="634">
        <f t="shared" si="910"/>
        <v>489.99999999999994</v>
      </c>
      <c r="J241" s="634">
        <f t="shared" si="910"/>
        <v>420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1050</v>
      </c>
      <c r="U241" s="634">
        <f t="shared" si="911"/>
        <v>350</v>
      </c>
      <c r="V241" s="634">
        <f t="shared" si="911"/>
        <v>700</v>
      </c>
      <c r="W241" s="634">
        <f t="shared" si="911"/>
        <v>700</v>
      </c>
      <c r="X241" s="634" t="str">
        <f t="shared" si="911"/>
        <v/>
      </c>
      <c r="Y241" s="634">
        <f t="shared" si="911"/>
        <v>560</v>
      </c>
      <c r="Z241" s="634">
        <f t="shared" si="911"/>
        <v>700</v>
      </c>
      <c r="AA241" s="634">
        <f t="shared" si="911"/>
        <v>840</v>
      </c>
      <c r="AB241" s="634">
        <f t="shared" si="911"/>
        <v>700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1500</v>
      </c>
      <c r="AM241" s="634">
        <f t="shared" si="912"/>
        <v>2240</v>
      </c>
      <c r="AN241" s="634">
        <f t="shared" si="912"/>
        <v>1400</v>
      </c>
      <c r="AO241" s="634">
        <f t="shared" si="912"/>
        <v>1050</v>
      </c>
      <c r="AP241" s="634">
        <f t="shared" si="912"/>
        <v>840</v>
      </c>
      <c r="AQ241" s="634">
        <f t="shared" si="912"/>
        <v>840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5320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>
        <f>IF(BV239="","",BV239*BV240)</f>
        <v>489.99999999999994</v>
      </c>
      <c r="BW241" s="634">
        <f>IF(BW239="","",BW239*BW240)</f>
        <v>700</v>
      </c>
      <c r="BX241" s="634">
        <f>IF(BX239="","",BX239*BX240)</f>
        <v>1400</v>
      </c>
      <c r="BY241" s="634">
        <f>IF(BY239="","",BY239*BY240)</f>
        <v>3849.9999999999995</v>
      </c>
      <c r="BZ241" s="602">
        <f t="shared" si="750"/>
        <v>501.66666666666669</v>
      </c>
      <c r="CA241" s="602">
        <f t="shared" si="751"/>
        <v>700</v>
      </c>
      <c r="CB241" s="602">
        <f t="shared" si="752"/>
        <v>1504.2857142857142</v>
      </c>
      <c r="CC241" s="692">
        <f t="shared" si="753"/>
        <v>3740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>
        <f t="shared" si="854"/>
        <v>1400</v>
      </c>
      <c r="CI241" s="1350">
        <f t="shared" si="854"/>
        <v>1959.9999999999998</v>
      </c>
      <c r="CJ241" s="1350">
        <f t="shared" si="854"/>
        <v>2450</v>
      </c>
      <c r="CK241" s="1351">
        <f t="shared" si="854"/>
        <v>2800</v>
      </c>
      <c r="CL241" s="1351">
        <f t="shared" si="854"/>
        <v>3849.9999999999995</v>
      </c>
      <c r="CM241" s="1351">
        <f t="shared" si="854"/>
        <v>4900</v>
      </c>
      <c r="CN241" s="1350">
        <f t="shared" si="854"/>
        <v>4900</v>
      </c>
      <c r="CO241" s="1350">
        <f t="shared" si="854"/>
        <v>5320</v>
      </c>
      <c r="CP241" s="1350">
        <f t="shared" si="854"/>
        <v>5600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>
        <f t="shared" si="790"/>
        <v>1400</v>
      </c>
      <c r="CZ241" s="555">
        <f t="shared" si="791"/>
        <v>1959.9999999999998</v>
      </c>
      <c r="DA241" s="555">
        <f t="shared" si="792"/>
        <v>2450</v>
      </c>
      <c r="DB241" s="556">
        <f t="shared" si="793"/>
        <v>2800</v>
      </c>
      <c r="DC241" s="556">
        <f t="shared" si="794"/>
        <v>3849.9999999999995</v>
      </c>
      <c r="DD241" s="556">
        <f t="shared" si="795"/>
        <v>4900</v>
      </c>
      <c r="DE241" s="555">
        <f t="shared" si="796"/>
        <v>4900</v>
      </c>
      <c r="DF241" s="555">
        <f t="shared" si="797"/>
        <v>5320</v>
      </c>
      <c r="DG241" s="555">
        <f t="shared" si="798"/>
        <v>5600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>
        <f t="shared" si="854"/>
        <v>0</v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100</v>
      </c>
      <c r="CO242" s="1350">
        <f t="shared" si="854"/>
        <v>150</v>
      </c>
      <c r="CP242" s="1350">
        <f t="shared" si="854"/>
        <v>200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>
        <f t="shared" si="790"/>
        <v>0</v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100</v>
      </c>
      <c r="DF242" s="555">
        <f t="shared" si="797"/>
        <v>150</v>
      </c>
      <c r="DG242" s="555">
        <f t="shared" si="798"/>
        <v>200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0.11839530332681018</v>
      </c>
      <c r="C243" s="637">
        <f t="shared" si="914"/>
        <v>0.59197651663405093</v>
      </c>
      <c r="D243" s="637">
        <f t="shared" si="914"/>
        <v>0.37886497064579255</v>
      </c>
      <c r="E243" s="637">
        <f t="shared" si="914"/>
        <v>0.23679060665362037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0.37886497064579255</v>
      </c>
      <c r="J243" s="637">
        <f t="shared" si="914"/>
        <v>0.39465101108936723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0.23679060665362037</v>
      </c>
      <c r="V243" s="637">
        <f t="shared" si="915"/>
        <v>0.19732550554468362</v>
      </c>
      <c r="W243" s="637">
        <f t="shared" si="915"/>
        <v>0.29598825831702547</v>
      </c>
      <c r="X243" s="637" t="str">
        <f t="shared" si="915"/>
        <v/>
      </c>
      <c r="Y243" s="637">
        <f t="shared" si="915"/>
        <v>0.33827229521945767</v>
      </c>
      <c r="Z243" s="637">
        <f t="shared" si="915"/>
        <v>0.16913614760972884</v>
      </c>
      <c r="AA243" s="637">
        <f t="shared" si="915"/>
        <v>0.27061783617556612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0.23679060665362037</v>
      </c>
      <c r="AM243" s="637">
        <f t="shared" si="916"/>
        <v>0.47358121330724073</v>
      </c>
      <c r="AN243" s="637">
        <f t="shared" si="916"/>
        <v>0.40592675426334923</v>
      </c>
      <c r="AO243" s="637">
        <f t="shared" si="916"/>
        <v>0.31572080887149384</v>
      </c>
      <c r="AP243" s="637">
        <f t="shared" si="916"/>
        <v>0.27061783617556612</v>
      </c>
      <c r="AQ243" s="637">
        <f t="shared" si="916"/>
        <v>0.31572080887149384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0.56829745596868886</v>
      </c>
      <c r="BH243" s="637">
        <f t="shared" si="917"/>
        <v>0.23679060665362037</v>
      </c>
      <c r="BI243" s="637">
        <f t="shared" si="917"/>
        <v>0.52620134811915631</v>
      </c>
      <c r="BJ243" s="637">
        <f t="shared" si="917"/>
        <v>0.27625570776255709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>
        <f>IF(BV237="","",(BV237-BV239-BV242)*BV238/BV$46/365/$G$1)</f>
        <v>0.29598825831702547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0.29598825831702547</v>
      </c>
      <c r="BZ243" s="602">
        <f t="shared" si="750"/>
        <v>0.31177429876060009</v>
      </c>
      <c r="CA243" s="627">
        <f t="shared" si="751"/>
        <v>0.24571723666635603</v>
      </c>
      <c r="CB243" s="627">
        <f t="shared" si="752"/>
        <v>0.34922587430275437</v>
      </c>
      <c r="CC243" s="695">
        <f t="shared" si="753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>
        <f t="shared" si="918"/>
        <v>0.23679060665362037</v>
      </c>
      <c r="CI243" s="1355">
        <f t="shared" si="918"/>
        <v>0.27625570776255709</v>
      </c>
      <c r="CJ243" s="1355">
        <f t="shared" si="918"/>
        <v>0.29598825831702547</v>
      </c>
      <c r="CK243" s="1356">
        <f t="shared" si="918"/>
        <v>0.33827229521945767</v>
      </c>
      <c r="CL243" s="1356">
        <f t="shared" si="918"/>
        <v>0.35518590998043054</v>
      </c>
      <c r="CM243" s="1356">
        <f t="shared" si="918"/>
        <v>0.44398238747553814</v>
      </c>
      <c r="CN243" s="1355">
        <f t="shared" si="918"/>
        <v>0.44398238747553814</v>
      </c>
      <c r="CO243" s="1355">
        <f t="shared" si="918"/>
        <v>0.52620134811915631</v>
      </c>
      <c r="CP243" s="1355">
        <f t="shared" si="918"/>
        <v>0.56829745596868886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>
        <f t="shared" si="790"/>
        <v>0.23679060665362037</v>
      </c>
      <c r="CZ243" s="543">
        <f t="shared" si="791"/>
        <v>0.27625570776255709</v>
      </c>
      <c r="DA243" s="543">
        <f t="shared" si="792"/>
        <v>0.29598825831702547</v>
      </c>
      <c r="DB243" s="544">
        <f t="shared" si="793"/>
        <v>0.33827229521945767</v>
      </c>
      <c r="DC243" s="544">
        <f t="shared" si="794"/>
        <v>0.35518590998043054</v>
      </c>
      <c r="DD243" s="544">
        <f t="shared" si="795"/>
        <v>0.44398238747553814</v>
      </c>
      <c r="DE243" s="543">
        <f t="shared" si="796"/>
        <v>0.44398238747553814</v>
      </c>
      <c r="DF243" s="543">
        <f t="shared" si="797"/>
        <v>0.52620134811915631</v>
      </c>
      <c r="DG243" s="543">
        <f t="shared" si="798"/>
        <v>0.56829745596868886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>
        <f t="shared" si="936"/>
        <v>0</v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>
        <f t="shared" si="794"/>
        <v>0</v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>
        <f t="shared" si="956"/>
        <v>0</v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>
        <f t="shared" si="794"/>
        <v>0</v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140</v>
      </c>
      <c r="BX265" s="162">
        <v>150</v>
      </c>
      <c r="BY265" s="162">
        <v>300</v>
      </c>
      <c r="BZ265" s="602">
        <f t="shared" si="750"/>
        <v>40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 t="str">
        <f t="shared" si="975"/>
        <v/>
      </c>
      <c r="CJ265" s="1350">
        <f t="shared" si="975"/>
        <v>200</v>
      </c>
      <c r="CK265" s="1351">
        <f t="shared" si="975"/>
        <v>200</v>
      </c>
      <c r="CL265" s="1351">
        <f t="shared" si="975"/>
        <v>250</v>
      </c>
      <c r="CM265" s="1351">
        <f t="shared" si="975"/>
        <v>600</v>
      </c>
      <c r="CN265" s="1350">
        <f t="shared" si="975"/>
        <v>1000</v>
      </c>
      <c r="CO265" s="1350" t="str">
        <f t="shared" si="975"/>
        <v/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 t="str">
        <f t="shared" si="791"/>
        <v/>
      </c>
      <c r="DA265" s="555">
        <f t="shared" si="792"/>
        <v>200</v>
      </c>
      <c r="DB265" s="556">
        <f t="shared" si="793"/>
        <v>200</v>
      </c>
      <c r="DC265" s="556">
        <f t="shared" si="794"/>
        <v>250</v>
      </c>
      <c r="DD265" s="556">
        <f t="shared" si="795"/>
        <v>600</v>
      </c>
      <c r="DE265" s="555">
        <f t="shared" si="796"/>
        <v>1000</v>
      </c>
      <c r="DF265" s="555" t="str">
        <f t="shared" si="797"/>
        <v/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100</v>
      </c>
      <c r="BX267" s="227">
        <v>100</v>
      </c>
      <c r="BY267" s="227">
        <v>210</v>
      </c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>
        <f t="shared" si="975"/>
        <v>0</v>
      </c>
      <c r="CJ267" s="1350">
        <f t="shared" si="975"/>
        <v>0</v>
      </c>
      <c r="CK267" s="1351">
        <f t="shared" si="975"/>
        <v>150</v>
      </c>
      <c r="CL267" s="1351">
        <f t="shared" si="975"/>
        <v>150</v>
      </c>
      <c r="CM267" s="1351">
        <f t="shared" si="975"/>
        <v>200</v>
      </c>
      <c r="CN267" s="1350">
        <f t="shared" si="975"/>
        <v>550</v>
      </c>
      <c r="CO267" s="1350">
        <f t="shared" si="975"/>
        <v>750</v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>
        <f t="shared" si="791"/>
        <v>0</v>
      </c>
      <c r="DA267" s="555">
        <f t="shared" si="792"/>
        <v>0</v>
      </c>
      <c r="DB267" s="556">
        <f t="shared" si="793"/>
        <v>150</v>
      </c>
      <c r="DC267" s="556">
        <f t="shared" si="794"/>
        <v>150</v>
      </c>
      <c r="DD267" s="556">
        <f t="shared" si="795"/>
        <v>200</v>
      </c>
      <c r="DE267" s="555">
        <f t="shared" si="796"/>
        <v>550</v>
      </c>
      <c r="DF267" s="555">
        <f t="shared" si="797"/>
        <v>750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2</v>
      </c>
      <c r="BX268" s="277">
        <v>2</v>
      </c>
      <c r="BY268" s="277">
        <v>2</v>
      </c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>
        <f t="shared" si="975"/>
        <v>0</v>
      </c>
      <c r="CJ268" s="1350">
        <f t="shared" si="975"/>
        <v>0</v>
      </c>
      <c r="CK268" s="1351">
        <f t="shared" si="975"/>
        <v>1</v>
      </c>
      <c r="CL268" s="1351">
        <f t="shared" si="975"/>
        <v>1</v>
      </c>
      <c r="CM268" s="1351">
        <f t="shared" si="975"/>
        <v>1</v>
      </c>
      <c r="CN268" s="1350">
        <f t="shared" si="975"/>
        <v>1</v>
      </c>
      <c r="CO268" s="1350">
        <f t="shared" si="975"/>
        <v>1.2</v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>
        <f t="shared" si="791"/>
        <v>0</v>
      </c>
      <c r="DA268" s="555">
        <f t="shared" si="792"/>
        <v>0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50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>
        <f>IF(BV267="","",BV267*BV268)</f>
        <v>40</v>
      </c>
      <c r="BW269" s="634">
        <f>IF(BW267="","",BW267*BW268)</f>
        <v>200</v>
      </c>
      <c r="BX269" s="634">
        <f>IF(BX267="","",BX267*BX268)</f>
        <v>200</v>
      </c>
      <c r="BY269" s="634">
        <f>IF(BY267="","",BY267*BY268)</f>
        <v>420</v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>
        <f t="shared" si="975"/>
        <v>0</v>
      </c>
      <c r="CJ269" s="1350">
        <f t="shared" si="975"/>
        <v>0</v>
      </c>
      <c r="CK269" s="1351">
        <f t="shared" si="975"/>
        <v>150</v>
      </c>
      <c r="CL269" s="1351">
        <f t="shared" si="975"/>
        <v>180</v>
      </c>
      <c r="CM269" s="1351">
        <f t="shared" si="975"/>
        <v>200</v>
      </c>
      <c r="CN269" s="1350">
        <f t="shared" si="975"/>
        <v>550</v>
      </c>
      <c r="CO269" s="1350">
        <f t="shared" si="975"/>
        <v>750</v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>
        <f t="shared" si="791"/>
        <v>0</v>
      </c>
      <c r="DA269" s="555">
        <f t="shared" si="792"/>
        <v>0</v>
      </c>
      <c r="DB269" s="556">
        <f t="shared" si="793"/>
        <v>150</v>
      </c>
      <c r="DC269" s="556">
        <f t="shared" si="794"/>
        <v>180</v>
      </c>
      <c r="DD269" s="556">
        <f t="shared" si="795"/>
        <v>200</v>
      </c>
      <c r="DE269" s="555">
        <f t="shared" si="796"/>
        <v>550</v>
      </c>
      <c r="DF269" s="555">
        <f t="shared" si="797"/>
        <v>750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 t="str">
        <f t="shared" si="975"/>
        <v/>
      </c>
      <c r="CJ270" s="1350">
        <f t="shared" si="975"/>
        <v>0</v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>
        <f t="shared" si="975"/>
        <v>0</v>
      </c>
      <c r="CO270" s="1350">
        <f t="shared" si="975"/>
        <v>0</v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 t="str">
        <f t="shared" si="791"/>
        <v/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1.330724070450098E-2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2.217873450750163E-2</v>
      </c>
      <c r="I271" s="637">
        <f t="shared" si="985"/>
        <v>1.7742987606001303E-2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3.1683906439288041E-2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2.4643038341668481E-2</v>
      </c>
      <c r="BJ271" s="637">
        <f t="shared" si="988"/>
        <v>0.18482278756251358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50"/>
        <v>1.7742987606001306E-2</v>
      </c>
      <c r="CA271" s="627">
        <f t="shared" si="751"/>
        <v>3.2581617121734532E-2</v>
      </c>
      <c r="CB271" s="627">
        <f t="shared" si="752"/>
        <v>4.4357469015003273E-2</v>
      </c>
      <c r="CC271" s="695">
        <f t="shared" si="753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 t="str">
        <f t="shared" si="989"/>
        <v/>
      </c>
      <c r="CJ271" s="1355">
        <f t="shared" si="989"/>
        <v>2.4643038341668481E-2</v>
      </c>
      <c r="CK271" s="1356">
        <f t="shared" si="989"/>
        <v>2.772341813437704E-2</v>
      </c>
      <c r="CL271" s="1356">
        <f t="shared" si="989"/>
        <v>2.772341813437704E-2</v>
      </c>
      <c r="CM271" s="1356">
        <f t="shared" si="989"/>
        <v>3.1683906439288041E-2</v>
      </c>
      <c r="CN271" s="1355">
        <f t="shared" si="989"/>
        <v>0.18482278756251358</v>
      </c>
      <c r="CO271" s="1355" t="str">
        <f t="shared" si="989"/>
        <v/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 t="str">
        <f t="shared" si="791"/>
        <v/>
      </c>
      <c r="DA271" s="543">
        <f t="shared" si="792"/>
        <v>2.4643038341668481E-2</v>
      </c>
      <c r="DB271" s="544">
        <f t="shared" si="793"/>
        <v>2.772341813437704E-2</v>
      </c>
      <c r="DC271" s="544">
        <f t="shared" si="794"/>
        <v>2.772341813437704E-2</v>
      </c>
      <c r="DD271" s="544">
        <f t="shared" si="795"/>
        <v>3.1683906439288041E-2</v>
      </c>
      <c r="DE271" s="543">
        <f t="shared" si="796"/>
        <v>0.18482278756251358</v>
      </c>
      <c r="DF271" s="543" t="str">
        <f t="shared" si="797"/>
        <v/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60</v>
      </c>
      <c r="BX300" s="227">
        <v>20</v>
      </c>
      <c r="BY300" s="227">
        <v>75</v>
      </c>
      <c r="BZ300" s="602">
        <f t="shared" si="1025"/>
        <v>14.428571428571429</v>
      </c>
      <c r="CA300" s="602">
        <f t="shared" si="1026"/>
        <v>50.714285714285715</v>
      </c>
      <c r="CB300" s="602">
        <f t="shared" si="1027"/>
        <v>131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15</v>
      </c>
      <c r="CI300" s="1350">
        <f t="shared" si="1070"/>
        <v>16</v>
      </c>
      <c r="CJ300" s="1350">
        <f t="shared" si="1070"/>
        <v>25</v>
      </c>
      <c r="CK300" s="1351">
        <f t="shared" si="1070"/>
        <v>40</v>
      </c>
      <c r="CL300" s="1351">
        <f t="shared" si="1070"/>
        <v>60</v>
      </c>
      <c r="CM300" s="1351">
        <f t="shared" si="1070"/>
        <v>75</v>
      </c>
      <c r="CN300" s="1350">
        <f t="shared" si="1070"/>
        <v>80</v>
      </c>
      <c r="CO300" s="1350">
        <f t="shared" si="1070"/>
        <v>90</v>
      </c>
      <c r="CP300" s="1350">
        <f t="shared" si="1070"/>
        <v>1350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15</v>
      </c>
      <c r="CZ300" s="555">
        <f t="shared" si="791"/>
        <v>16</v>
      </c>
      <c r="DA300" s="555">
        <f t="shared" si="792"/>
        <v>25</v>
      </c>
      <c r="DB300" s="556">
        <f t="shared" si="793"/>
        <v>40</v>
      </c>
      <c r="DC300" s="556">
        <f t="shared" si="794"/>
        <v>60</v>
      </c>
      <c r="DD300" s="556">
        <f t="shared" si="795"/>
        <v>75</v>
      </c>
      <c r="DE300" s="555">
        <f t="shared" si="796"/>
        <v>80</v>
      </c>
      <c r="DF300" s="555">
        <f t="shared" si="797"/>
        <v>90</v>
      </c>
      <c r="DG300" s="555">
        <f t="shared" si="798"/>
        <v>1350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821</v>
      </c>
      <c r="C301" s="227" t="s">
        <v>850</v>
      </c>
      <c r="D301" s="227" t="s">
        <v>821</v>
      </c>
      <c r="E301" s="227" t="s">
        <v>837</v>
      </c>
      <c r="F301" s="227" t="s">
        <v>837</v>
      </c>
      <c r="G301" s="227" t="s">
        <v>825</v>
      </c>
      <c r="H301" s="227" t="s">
        <v>831</v>
      </c>
      <c r="I301" s="227">
        <v>50</v>
      </c>
      <c r="J301" s="227" t="s">
        <v>837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825</v>
      </c>
      <c r="U301" s="227" t="s">
        <v>825</v>
      </c>
      <c r="V301" s="227" t="s">
        <v>836</v>
      </c>
      <c r="W301" s="227" t="s">
        <v>837</v>
      </c>
      <c r="X301" s="227" t="s">
        <v>837</v>
      </c>
      <c r="Y301" s="227" t="s">
        <v>825</v>
      </c>
      <c r="Z301" s="227" t="s">
        <v>831</v>
      </c>
      <c r="AA301" s="227" t="s">
        <v>831</v>
      </c>
      <c r="AB301" s="227" t="s">
        <v>837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826</v>
      </c>
      <c r="AM301" s="227" t="s">
        <v>826</v>
      </c>
      <c r="AN301" s="227" t="s">
        <v>826</v>
      </c>
      <c r="AO301" s="227" t="s">
        <v>826</v>
      </c>
      <c r="AP301" s="227" t="s">
        <v>826</v>
      </c>
      <c r="AQ301" s="227" t="s">
        <v>826</v>
      </c>
      <c r="AR301" s="227" t="s">
        <v>826</v>
      </c>
      <c r="AS301" s="227" t="s">
        <v>826</v>
      </c>
      <c r="AT301" s="227" t="s">
        <v>826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825</v>
      </c>
      <c r="BE301" s="227" t="s">
        <v>263</v>
      </c>
      <c r="BF301" s="227" t="s">
        <v>831</v>
      </c>
      <c r="BG301" s="227" t="s">
        <v>837</v>
      </c>
      <c r="BH301" s="227" t="s">
        <v>837</v>
      </c>
      <c r="BI301" s="227" t="s">
        <v>825</v>
      </c>
      <c r="BJ301" s="227" t="s">
        <v>831</v>
      </c>
      <c r="BK301" s="227" t="s">
        <v>831</v>
      </c>
      <c r="BL301" s="227" t="s">
        <v>837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30</v>
      </c>
      <c r="BW302" s="227">
        <v>30</v>
      </c>
      <c r="BX302" s="227">
        <v>30</v>
      </c>
      <c r="BY302" s="227">
        <v>30</v>
      </c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39.428571428571431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1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450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1125</v>
      </c>
      <c r="U303" s="634">
        <f t="shared" si="1099"/>
        <v>675</v>
      </c>
      <c r="V303" s="634">
        <f t="shared" si="1099"/>
        <v>2700</v>
      </c>
      <c r="W303" s="634">
        <f t="shared" si="1099"/>
        <v>2700</v>
      </c>
      <c r="X303" s="634">
        <f t="shared" si="1099"/>
        <v>2250</v>
      </c>
      <c r="Y303" s="634">
        <f t="shared" si="1099"/>
        <v>3600</v>
      </c>
      <c r="Z303" s="634">
        <f t="shared" si="1099"/>
        <v>2700</v>
      </c>
      <c r="AA303" s="634">
        <f t="shared" si="1099"/>
        <v>1800</v>
      </c>
      <c r="AB303" s="634">
        <f t="shared" si="1099"/>
        <v>2700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1000</v>
      </c>
      <c r="AN303" s="634">
        <f t="shared" si="1100"/>
        <v>1250</v>
      </c>
      <c r="AO303" s="634">
        <f t="shared" si="1100"/>
        <v>900</v>
      </c>
      <c r="AP303" s="634">
        <f t="shared" si="1100"/>
        <v>675</v>
      </c>
      <c r="AQ303" s="634">
        <f t="shared" si="1100"/>
        <v>750</v>
      </c>
      <c r="AR303" s="634">
        <f t="shared" si="1100"/>
        <v>900</v>
      </c>
      <c r="AS303" s="634">
        <f t="shared" si="1100"/>
        <v>3375</v>
      </c>
      <c r="AT303" s="634">
        <f t="shared" si="1100"/>
        <v>540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>
        <f>IF(BV300="","",BV300*BV302)</f>
        <v>300</v>
      </c>
      <c r="BW303" s="634">
        <f>IF(BW300="","",BW300*BW302)</f>
        <v>1800</v>
      </c>
      <c r="BX303" s="634">
        <f>IF(BX300="","",BX300*BX302)</f>
        <v>600</v>
      </c>
      <c r="BY303" s="634">
        <f>IF(BY300="","",BY300*BY302)</f>
        <v>2250</v>
      </c>
      <c r="BZ303" s="602">
        <f t="shared" si="1071"/>
        <v>636.42857142857144</v>
      </c>
      <c r="CA303" s="602">
        <f t="shared" si="1072"/>
        <v>2282.1428571428573</v>
      </c>
      <c r="CB303" s="602">
        <f t="shared" si="1073"/>
        <v>859.28571428571433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675</v>
      </c>
      <c r="CI303" s="1350">
        <f t="shared" si="1075"/>
        <v>720</v>
      </c>
      <c r="CJ303" s="1350">
        <f t="shared" si="1075"/>
        <v>1125</v>
      </c>
      <c r="CK303" s="1351">
        <f t="shared" si="1075"/>
        <v>1350</v>
      </c>
      <c r="CL303" s="1351">
        <f t="shared" si="1075"/>
        <v>1800</v>
      </c>
      <c r="CM303" s="1351">
        <f t="shared" si="1075"/>
        <v>2700</v>
      </c>
      <c r="CN303" s="1350">
        <f t="shared" si="1075"/>
        <v>3375</v>
      </c>
      <c r="CO303" s="1350">
        <f t="shared" si="1075"/>
        <v>3600</v>
      </c>
      <c r="CP303" s="1350">
        <f t="shared" si="1075"/>
        <v>4050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675</v>
      </c>
      <c r="CZ303" s="555">
        <f t="shared" si="1082"/>
        <v>720</v>
      </c>
      <c r="DA303" s="555">
        <f t="shared" si="1083"/>
        <v>1125</v>
      </c>
      <c r="DB303" s="556">
        <f t="shared" si="1084"/>
        <v>1350</v>
      </c>
      <c r="DC303" s="556">
        <f t="shared" si="1085"/>
        <v>1800</v>
      </c>
      <c r="DD303" s="556">
        <f t="shared" si="1086"/>
        <v>2700</v>
      </c>
      <c r="DE303" s="555">
        <f t="shared" si="1087"/>
        <v>3375</v>
      </c>
      <c r="DF303" s="555">
        <f t="shared" si="1088"/>
        <v>3600</v>
      </c>
      <c r="DG303" s="555">
        <f t="shared" si="1089"/>
        <v>4050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1700</v>
      </c>
      <c r="BX305" s="227">
        <v>500</v>
      </c>
      <c r="BY305" s="227">
        <v>2050</v>
      </c>
      <c r="BZ305" s="602">
        <f t="shared" si="1071"/>
        <v>223.57142857142858</v>
      </c>
      <c r="CA305" s="602">
        <f t="shared" si="1072"/>
        <v>1767.8571428571429</v>
      </c>
      <c r="CB305" s="602">
        <f t="shared" si="1073"/>
        <v>485.71428571428572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350</v>
      </c>
      <c r="CI305" s="1350">
        <f t="shared" si="1075"/>
        <v>630</v>
      </c>
      <c r="CJ305" s="1350">
        <f t="shared" si="1075"/>
        <v>800</v>
      </c>
      <c r="CK305" s="1351">
        <f t="shared" si="1075"/>
        <v>900</v>
      </c>
      <c r="CL305" s="1351">
        <f t="shared" si="1075"/>
        <v>1350</v>
      </c>
      <c r="CM305" s="1351">
        <f t="shared" si="1075"/>
        <v>2250</v>
      </c>
      <c r="CN305" s="1350">
        <f t="shared" si="1075"/>
        <v>2700</v>
      </c>
      <c r="CO305" s="1350">
        <f t="shared" si="1075"/>
        <v>3150</v>
      </c>
      <c r="CP305" s="1350">
        <f t="shared" si="1075"/>
        <v>3150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350</v>
      </c>
      <c r="CZ305" s="555">
        <f t="shared" si="1082"/>
        <v>630</v>
      </c>
      <c r="DA305" s="555">
        <f t="shared" si="1083"/>
        <v>800</v>
      </c>
      <c r="DB305" s="556">
        <f t="shared" si="1084"/>
        <v>900</v>
      </c>
      <c r="DC305" s="556">
        <f t="shared" si="1085"/>
        <v>1350</v>
      </c>
      <c r="DD305" s="556">
        <f t="shared" si="1086"/>
        <v>2250</v>
      </c>
      <c r="DE305" s="555">
        <f t="shared" si="1087"/>
        <v>2700</v>
      </c>
      <c r="DF305" s="555">
        <f t="shared" si="1088"/>
        <v>3150</v>
      </c>
      <c r="DG305" s="555">
        <f t="shared" si="1089"/>
        <v>3150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1.0885714285714287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1.111</v>
      </c>
      <c r="CI306" s="1350">
        <f t="shared" si="1075"/>
        <v>1.1111</v>
      </c>
      <c r="CJ306" s="1350">
        <f t="shared" si="1075"/>
        <v>1.333</v>
      </c>
      <c r="CK306" s="1351">
        <f t="shared" si="1075"/>
        <v>1.333</v>
      </c>
      <c r="CL306" s="1351">
        <f t="shared" si="1075"/>
        <v>1.333</v>
      </c>
      <c r="CM306" s="1351">
        <f t="shared" si="1075"/>
        <v>1.333</v>
      </c>
      <c r="CN306" s="1350">
        <f t="shared" si="1075"/>
        <v>1.3332999999999999</v>
      </c>
      <c r="CO306" s="1350">
        <f t="shared" si="1075"/>
        <v>1.3332999999999999</v>
      </c>
      <c r="CP306" s="1350">
        <f t="shared" si="1075"/>
        <v>1.3333299999999999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1.111</v>
      </c>
      <c r="CZ306" s="555">
        <f t="shared" si="1082"/>
        <v>1.1111</v>
      </c>
      <c r="DA306" s="555">
        <f t="shared" si="1083"/>
        <v>1.333</v>
      </c>
      <c r="DB306" s="556">
        <f t="shared" si="1084"/>
        <v>1.333</v>
      </c>
      <c r="DC306" s="556">
        <f t="shared" si="1085"/>
        <v>1.333</v>
      </c>
      <c r="DD306" s="556">
        <f t="shared" si="1086"/>
        <v>1.333</v>
      </c>
      <c r="DE306" s="555">
        <f t="shared" si="1087"/>
        <v>1.3332999999999999</v>
      </c>
      <c r="DF306" s="555">
        <f t="shared" si="1088"/>
        <v>1.3332999999999999</v>
      </c>
      <c r="DG306" s="555">
        <f t="shared" si="1089"/>
        <v>1.3333299999999999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250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324.99899999999997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1127.25</v>
      </c>
      <c r="U307" s="634">
        <f t="shared" si="1105"/>
        <v>751.5</v>
      </c>
      <c r="V307" s="634">
        <f t="shared" si="1105"/>
        <v>2497.5</v>
      </c>
      <c r="W307" s="634">
        <f t="shared" si="1105"/>
        <v>2499.75</v>
      </c>
      <c r="X307" s="634">
        <f t="shared" si="1105"/>
        <v>1499.85</v>
      </c>
      <c r="Y307" s="634">
        <f t="shared" si="1105"/>
        <v>2999.9970000000003</v>
      </c>
      <c r="Z307" s="634">
        <f t="shared" si="1105"/>
        <v>2499.75</v>
      </c>
      <c r="AA307" s="634">
        <f t="shared" si="1105"/>
        <v>1799.55</v>
      </c>
      <c r="AB307" s="634">
        <f t="shared" si="1105"/>
        <v>2497.5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600</v>
      </c>
      <c r="AN307" s="634">
        <f t="shared" si="1106"/>
        <v>1080</v>
      </c>
      <c r="AO307" s="634">
        <f t="shared" si="1106"/>
        <v>499.50000000000006</v>
      </c>
      <c r="AP307" s="634">
        <f t="shared" si="1106"/>
        <v>450</v>
      </c>
      <c r="AQ307" s="634">
        <f t="shared" si="1106"/>
        <v>250</v>
      </c>
      <c r="AR307" s="634">
        <f t="shared" si="1106"/>
        <v>499.50000000000006</v>
      </c>
      <c r="AS307" s="634">
        <f t="shared" si="1106"/>
        <v>3849.93</v>
      </c>
      <c r="AT307" s="634">
        <f t="shared" si="1106"/>
        <v>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>
        <f>IF(BV305="","",BV305*BV306)</f>
        <v>225</v>
      </c>
      <c r="BW307" s="634">
        <f>IF(BW305="","",BW305*BW306)</f>
        <v>1700</v>
      </c>
      <c r="BX307" s="634">
        <f>IF(BX305="","",BX305*BX306)</f>
        <v>500</v>
      </c>
      <c r="BY307" s="634">
        <f>IF(BY305="","",BY305*BY306)</f>
        <v>2050</v>
      </c>
      <c r="BZ307" s="602">
        <f t="shared" si="1071"/>
        <v>257.83699999999999</v>
      </c>
      <c r="CA307" s="602">
        <f t="shared" si="1072"/>
        <v>2060.1642857142861</v>
      </c>
      <c r="CB307" s="602">
        <f t="shared" si="1073"/>
        <v>518.42857142857144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466.55</v>
      </c>
      <c r="CI307" s="1350">
        <f t="shared" si="1075"/>
        <v>839.79</v>
      </c>
      <c r="CJ307" s="1350">
        <f t="shared" si="1075"/>
        <v>1066.664</v>
      </c>
      <c r="CK307" s="1351">
        <f t="shared" si="1075"/>
        <v>1199.7</v>
      </c>
      <c r="CL307" s="1351">
        <f t="shared" si="1075"/>
        <v>1799.9549999999999</v>
      </c>
      <c r="CM307" s="1351">
        <f t="shared" si="1075"/>
        <v>2999.9249999999997</v>
      </c>
      <c r="CN307" s="1350">
        <f t="shared" si="1075"/>
        <v>3499.65</v>
      </c>
      <c r="CO307" s="1350">
        <f t="shared" si="1075"/>
        <v>3499.9650000000001</v>
      </c>
      <c r="CP307" s="1350">
        <f t="shared" si="1075"/>
        <v>3599.1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466.55</v>
      </c>
      <c r="CZ307" s="555">
        <f t="shared" si="1082"/>
        <v>839.79</v>
      </c>
      <c r="DA307" s="555">
        <f t="shared" si="1083"/>
        <v>1066.664</v>
      </c>
      <c r="DB307" s="556">
        <f t="shared" si="1084"/>
        <v>1199.7</v>
      </c>
      <c r="DC307" s="556">
        <f t="shared" si="1085"/>
        <v>1799.9549999999999</v>
      </c>
      <c r="DD307" s="556">
        <f t="shared" si="1086"/>
        <v>2999.9249999999997</v>
      </c>
      <c r="DE307" s="555">
        <f t="shared" si="1087"/>
        <v>3499.65</v>
      </c>
      <c r="DF307" s="555">
        <f t="shared" si="1088"/>
        <v>3499.9650000000001</v>
      </c>
      <c r="DG307" s="555">
        <f t="shared" si="1089"/>
        <v>3599.1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>
        <v>0</v>
      </c>
      <c r="BX308" s="277">
        <v>0</v>
      </c>
      <c r="BY308" s="277">
        <v>20</v>
      </c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 t="str">
        <f t="shared" si="1075"/>
        <v/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50</v>
      </c>
      <c r="CO308" s="1350">
        <f t="shared" si="1075"/>
        <v>70</v>
      </c>
      <c r="CP308" s="1350">
        <f t="shared" si="1075"/>
        <v>150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50</v>
      </c>
      <c r="DF308" s="555">
        <f t="shared" si="1088"/>
        <v>70</v>
      </c>
      <c r="DG308" s="555">
        <f t="shared" si="1089"/>
        <v>150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6.6536203522504903E-2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0.11227984344422701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0.17964774951076323</v>
      </c>
      <c r="U309" s="637">
        <f t="shared" si="1109"/>
        <v>4.4911937377690808E-2</v>
      </c>
      <c r="V309" s="637">
        <f t="shared" si="1109"/>
        <v>0.149706457925636</v>
      </c>
      <c r="W309" s="637">
        <f t="shared" si="1109"/>
        <v>0.22455968688845401</v>
      </c>
      <c r="X309" s="637">
        <f t="shared" si="1109"/>
        <v>0.22455968688845401</v>
      </c>
      <c r="Y309" s="637">
        <f t="shared" si="1109"/>
        <v>0.25663964215823315</v>
      </c>
      <c r="Z309" s="637">
        <f t="shared" si="1109"/>
        <v>0.12831982107911657</v>
      </c>
      <c r="AA309" s="637">
        <f t="shared" si="1109"/>
        <v>0.12831982107911657</v>
      </c>
      <c r="AB309" s="637">
        <f t="shared" si="1109"/>
        <v>0.17964774951076323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0.24951076320939333</v>
      </c>
      <c r="AN309" s="637">
        <f t="shared" si="1110"/>
        <v>9.9804305283757347E-2</v>
      </c>
      <c r="AO309" s="637">
        <f t="shared" si="1110"/>
        <v>9.9804305283757347E-2</v>
      </c>
      <c r="AP309" s="637">
        <f t="shared" si="1110"/>
        <v>6.4159910539558287E-2</v>
      </c>
      <c r="AQ309" s="637">
        <f t="shared" si="1110"/>
        <v>0.16634050880626225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5.589041095890411E-2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0.1347358121330724</v>
      </c>
      <c r="BH309" s="637">
        <f t="shared" si="1111"/>
        <v>0.17964774951076323</v>
      </c>
      <c r="BI309" s="637">
        <f t="shared" si="1111"/>
        <v>9.9804305283757347E-2</v>
      </c>
      <c r="BJ309" s="637">
        <f t="shared" si="1111"/>
        <v>9.9804305283757347E-2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>
        <f>IF(BV303="","",(BV303-BV305-BV308)*BV304/BV$46/365/$G$1)</f>
        <v>1.2475538160469668E-2</v>
      </c>
      <c r="BW309" s="637">
        <f>IF(BW303="","",(BW303-BW305-BW308)*BW304/BW$46/365/$G$1)</f>
        <v>3.3268101761252451E-2</v>
      </c>
      <c r="BX309" s="637">
        <f>IF(BX303="","",(BX303-BX305-BX308)*BX304/BX$46/365/$G$1)</f>
        <v>2.8515515795359242E-2</v>
      </c>
      <c r="BY309" s="637">
        <f>IF(BY303="","",(BY303-BY305-BY308)*BY304/BY$46/365/$G$1)</f>
        <v>4.4911937377690808E-2</v>
      </c>
      <c r="BZ309" s="602">
        <f t="shared" si="1071"/>
        <v>0.16622169415711488</v>
      </c>
      <c r="CA309" s="627">
        <f t="shared" si="1072"/>
        <v>0.17353728184032913</v>
      </c>
      <c r="CB309" s="627">
        <f t="shared" si="1073"/>
        <v>0.11434042893086785</v>
      </c>
      <c r="CC309" s="695">
        <f t="shared" si="1074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9.980430528375734E-3</v>
      </c>
      <c r="CI309" s="1355">
        <f t="shared" si="1112"/>
        <v>5.6139921722113503E-2</v>
      </c>
      <c r="CJ309" s="1355">
        <f t="shared" si="1112"/>
        <v>6.8615459882583163E-2</v>
      </c>
      <c r="CK309" s="1356">
        <f t="shared" si="1112"/>
        <v>9.9804305283757347E-2</v>
      </c>
      <c r="CL309" s="1356">
        <f t="shared" si="1112"/>
        <v>9.9804305283757347E-2</v>
      </c>
      <c r="CM309" s="1356">
        <f t="shared" si="1112"/>
        <v>0.11227984344422701</v>
      </c>
      <c r="CN309" s="1355">
        <f t="shared" si="1112"/>
        <v>0.1347358121330724</v>
      </c>
      <c r="CO309" s="1355">
        <f t="shared" si="1112"/>
        <v>0.15683533687447579</v>
      </c>
      <c r="CP309" s="1355">
        <f t="shared" si="1112"/>
        <v>0.17964774951076323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9.980430528375734E-3</v>
      </c>
      <c r="CZ309" s="543">
        <f t="shared" si="1082"/>
        <v>5.6139921722113503E-2</v>
      </c>
      <c r="DA309" s="543">
        <f t="shared" si="1083"/>
        <v>6.8615459882583163E-2</v>
      </c>
      <c r="DB309" s="544">
        <f t="shared" si="1084"/>
        <v>9.9804305283757347E-2</v>
      </c>
      <c r="DC309" s="544">
        <f t="shared" si="1085"/>
        <v>9.9804305283757347E-2</v>
      </c>
      <c r="DD309" s="544">
        <f t="shared" si="1086"/>
        <v>0.11227984344422701</v>
      </c>
      <c r="DE309" s="543">
        <f t="shared" si="1087"/>
        <v>0.1347358121330724</v>
      </c>
      <c r="DF309" s="543">
        <f t="shared" si="1088"/>
        <v>0.15683533687447579</v>
      </c>
      <c r="DG309" s="543">
        <f t="shared" si="1089"/>
        <v>0.17964774951076323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963</v>
      </c>
      <c r="CE314" s="1349">
        <f t="shared" si="1117"/>
        <v>963</v>
      </c>
      <c r="CF314" s="1350">
        <f t="shared" si="1117"/>
        <v>963</v>
      </c>
      <c r="CG314" s="1350">
        <f t="shared" si="1117"/>
        <v>963</v>
      </c>
      <c r="CH314" s="1350">
        <f t="shared" si="1117"/>
        <v>963</v>
      </c>
      <c r="CI314" s="1350">
        <f t="shared" si="1117"/>
        <v>963</v>
      </c>
      <c r="CJ314" s="1350">
        <f t="shared" si="1117"/>
        <v>963</v>
      </c>
      <c r="CK314" s="1351">
        <f t="shared" si="1117"/>
        <v>963</v>
      </c>
      <c r="CL314" s="1351">
        <f t="shared" si="1117"/>
        <v>963</v>
      </c>
      <c r="CM314" s="1351">
        <f t="shared" si="1117"/>
        <v>963</v>
      </c>
      <c r="CN314" s="1350">
        <f t="shared" si="1117"/>
        <v>963</v>
      </c>
      <c r="CO314" s="1350">
        <f t="shared" si="1117"/>
        <v>963</v>
      </c>
      <c r="CP314" s="1350">
        <f t="shared" si="1117"/>
        <v>963</v>
      </c>
      <c r="CQ314" s="1350">
        <f t="shared" si="1117"/>
        <v>963</v>
      </c>
      <c r="CR314" s="1350">
        <f t="shared" si="1117"/>
        <v>963</v>
      </c>
      <c r="CS314" s="1349">
        <f t="shared" si="1117"/>
        <v>963</v>
      </c>
      <c r="CT314" s="1352">
        <f t="shared" si="1118"/>
        <v>963</v>
      </c>
      <c r="CU314" s="553">
        <f t="shared" si="1119"/>
        <v>963</v>
      </c>
      <c r="CV314" s="554">
        <f t="shared" si="1120"/>
        <v>963</v>
      </c>
      <c r="CW314" s="555">
        <f t="shared" si="1121"/>
        <v>963</v>
      </c>
      <c r="CX314" s="555">
        <f t="shared" si="1122"/>
        <v>963</v>
      </c>
      <c r="CY314" s="555">
        <f t="shared" si="1123"/>
        <v>963</v>
      </c>
      <c r="CZ314" s="555">
        <f t="shared" si="1124"/>
        <v>963</v>
      </c>
      <c r="DA314" s="555">
        <f t="shared" si="1125"/>
        <v>963</v>
      </c>
      <c r="DB314" s="556">
        <f t="shared" si="1126"/>
        <v>963</v>
      </c>
      <c r="DC314" s="556">
        <f t="shared" si="1127"/>
        <v>963</v>
      </c>
      <c r="DD314" s="556">
        <f t="shared" si="1128"/>
        <v>963</v>
      </c>
      <c r="DE314" s="555">
        <f t="shared" si="1129"/>
        <v>963</v>
      </c>
      <c r="DF314" s="555">
        <f t="shared" si="1130"/>
        <v>963</v>
      </c>
      <c r="DG314" s="555">
        <f t="shared" si="1131"/>
        <v>963</v>
      </c>
      <c r="DH314" s="555">
        <f t="shared" si="1132"/>
        <v>963</v>
      </c>
      <c r="DI314" s="555">
        <f t="shared" si="1133"/>
        <v>963</v>
      </c>
      <c r="DJ314" s="554">
        <f t="shared" si="1134"/>
        <v>963</v>
      </c>
      <c r="DK314" s="553">
        <f t="shared" si="1135"/>
        <v>963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1017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>
        <f t="shared" si="1214"/>
        <v>15</v>
      </c>
      <c r="CL330" s="1351">
        <f t="shared" si="1214"/>
        <v>20</v>
      </c>
      <c r="CM330" s="1351">
        <f t="shared" si="1214"/>
        <v>180</v>
      </c>
      <c r="CN330" s="1350" t="str">
        <f t="shared" si="1214"/>
        <v/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15</v>
      </c>
      <c r="DC330" s="556">
        <f t="shared" si="1177"/>
        <v>20</v>
      </c>
      <c r="DD330" s="556">
        <f t="shared" si="1178"/>
        <v>180</v>
      </c>
      <c r="DE330" s="555" t="str">
        <f t="shared" si="1179"/>
        <v/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849</v>
      </c>
      <c r="V331" s="730"/>
      <c r="W331" s="730"/>
      <c r="X331" s="730"/>
      <c r="Y331" s="730" t="s">
        <v>849</v>
      </c>
      <c r="Z331" s="730" t="s">
        <v>831</v>
      </c>
      <c r="AA331" s="730" t="s">
        <v>831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831</v>
      </c>
      <c r="BG331" s="730"/>
      <c r="BH331" s="730" t="s">
        <v>838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>
        <f t="shared" si="1219"/>
        <v>1</v>
      </c>
      <c r="CL332" s="1351">
        <f t="shared" si="1219"/>
        <v>45</v>
      </c>
      <c r="CM332" s="1351">
        <f t="shared" si="1219"/>
        <v>50</v>
      </c>
      <c r="CN332" s="1350" t="str">
        <f t="shared" si="1219"/>
        <v/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>
        <f t="shared" si="1219"/>
        <v>180</v>
      </c>
      <c r="CL333" s="1351">
        <f t="shared" si="1219"/>
        <v>675</v>
      </c>
      <c r="CM333" s="1351">
        <f t="shared" si="1219"/>
        <v>1000</v>
      </c>
      <c r="CN333" s="1350" t="str">
        <f t="shared" si="1219"/>
        <v/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180</v>
      </c>
      <c r="DC333" s="556">
        <f t="shared" si="1229"/>
        <v>675</v>
      </c>
      <c r="DD333" s="556">
        <f t="shared" si="1230"/>
        <v>1000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>
        <f t="shared" si="1219"/>
        <v>1140</v>
      </c>
      <c r="CL334" s="1351">
        <f t="shared" si="1219"/>
        <v>1140</v>
      </c>
      <c r="CM334" s="1351">
        <f t="shared" si="1219"/>
        <v>1140</v>
      </c>
      <c r="CN334" s="1350" t="str">
        <f t="shared" si="1219"/>
        <v/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135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>
        <f t="shared" si="1219"/>
        <v>0</v>
      </c>
      <c r="CL335" s="1351">
        <f t="shared" si="1219"/>
        <v>135</v>
      </c>
      <c r="CM335" s="1351">
        <f t="shared" si="1219"/>
        <v>500</v>
      </c>
      <c r="CN335" s="1350" t="str">
        <f t="shared" si="1219"/>
        <v/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135</v>
      </c>
      <c r="DD335" s="556">
        <f t="shared" si="1230"/>
        <v>500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 t="str">
        <f t="shared" si="1219"/>
        <v/>
      </c>
      <c r="CL336" s="1351">
        <f t="shared" si="1219"/>
        <v>1.1111111</v>
      </c>
      <c r="CM336" s="1351">
        <f t="shared" si="1219"/>
        <v>1.4</v>
      </c>
      <c r="CN336" s="1350" t="str">
        <f t="shared" si="1219"/>
        <v/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 t="str">
        <f t="shared" si="1228"/>
        <v/>
      </c>
      <c r="DC336" s="556">
        <f t="shared" si="1229"/>
        <v>1.1111111</v>
      </c>
      <c r="DD336" s="556">
        <f t="shared" si="1230"/>
        <v>1.4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149.99999849999995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>
        <f t="shared" si="1219"/>
        <v>0</v>
      </c>
      <c r="CL337" s="1351">
        <f t="shared" si="1219"/>
        <v>149.9999985</v>
      </c>
      <c r="CM337" s="1351">
        <f t="shared" si="1219"/>
        <v>700</v>
      </c>
      <c r="CN337" s="1350" t="str">
        <f t="shared" si="1219"/>
        <v/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149.9999985</v>
      </c>
      <c r="DD337" s="556">
        <f t="shared" si="1230"/>
        <v>700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>
        <f t="shared" si="1219"/>
        <v>0</v>
      </c>
      <c r="CL338" s="1351">
        <f t="shared" si="1219"/>
        <v>0</v>
      </c>
      <c r="CM338" s="1351">
        <f t="shared" si="1219"/>
        <v>0</v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9.5610847078557454E-3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7.4363992172211346E-2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15"/>
        <v/>
      </c>
      <c r="CA339" s="627">
        <f t="shared" si="1216"/>
        <v>9.5610847078557489E-3</v>
      </c>
      <c r="CB339" s="627" t="str">
        <f t="shared" si="1217"/>
        <v/>
      </c>
      <c r="CC339" s="695">
        <f t="shared" si="1218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>
        <f t="shared" si="1254"/>
        <v>9.5610847078557454E-3</v>
      </c>
      <c r="CL339" s="1356">
        <f t="shared" si="1254"/>
        <v>7.4363992172211346E-2</v>
      </c>
      <c r="CM339" s="1356">
        <f t="shared" si="1254"/>
        <v>0.12548923679060664</v>
      </c>
      <c r="CN339" s="1355" t="str">
        <f t="shared" si="1254"/>
        <v/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9.5610847078557454E-3</v>
      </c>
      <c r="DC339" s="544">
        <f t="shared" si="1229"/>
        <v>7.4363992172211346E-2</v>
      </c>
      <c r="DD339" s="544">
        <f t="shared" si="1230"/>
        <v>0.12548923679060664</v>
      </c>
      <c r="DE339" s="543" t="str">
        <f t="shared" si="1231"/>
        <v/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17</v>
      </c>
      <c r="BY340" s="162">
        <v>20</v>
      </c>
      <c r="BZ340" s="602">
        <f t="shared" si="1215"/>
        <v>3</v>
      </c>
      <c r="CA340" s="602">
        <f t="shared" si="1216"/>
        <v>3.1428571428571428</v>
      </c>
      <c r="CB340" s="602">
        <f t="shared" si="1217"/>
        <v>16.8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 t="str">
        <f t="shared" si="1254"/>
        <v/>
      </c>
      <c r="CI340" s="1350">
        <f t="shared" si="1254"/>
        <v>10</v>
      </c>
      <c r="CJ340" s="1350">
        <f t="shared" si="1254"/>
        <v>10</v>
      </c>
      <c r="CK340" s="1351">
        <f t="shared" si="1254"/>
        <v>12</v>
      </c>
      <c r="CL340" s="1351">
        <f t="shared" si="1254"/>
        <v>16</v>
      </c>
      <c r="CM340" s="1351">
        <f t="shared" si="1254"/>
        <v>20</v>
      </c>
      <c r="CN340" s="1350">
        <f t="shared" si="1254"/>
        <v>150</v>
      </c>
      <c r="CO340" s="1350">
        <f t="shared" si="1254"/>
        <v>300</v>
      </c>
      <c r="CP340" s="1350" t="str">
        <f t="shared" si="1254"/>
        <v/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 t="str">
        <f t="shared" si="1225"/>
        <v/>
      </c>
      <c r="CZ340" s="555">
        <f t="shared" si="1226"/>
        <v>10</v>
      </c>
      <c r="DA340" s="555">
        <f t="shared" si="1227"/>
        <v>10</v>
      </c>
      <c r="DB340" s="556">
        <f t="shared" si="1228"/>
        <v>12</v>
      </c>
      <c r="DC340" s="556">
        <f t="shared" si="1229"/>
        <v>16</v>
      </c>
      <c r="DD340" s="556">
        <f t="shared" si="1230"/>
        <v>20</v>
      </c>
      <c r="DE340" s="555">
        <f t="shared" si="1231"/>
        <v>150</v>
      </c>
      <c r="DF340" s="555">
        <f t="shared" si="1232"/>
        <v>300</v>
      </c>
      <c r="DG340" s="555" t="str">
        <f t="shared" si="1233"/>
        <v/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822</v>
      </c>
      <c r="C341" s="162"/>
      <c r="D341" s="162" t="s">
        <v>834</v>
      </c>
      <c r="E341" s="162"/>
      <c r="F341" s="162"/>
      <c r="G341" s="162"/>
      <c r="H341" s="162"/>
      <c r="I341" s="162" t="s">
        <v>831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825</v>
      </c>
      <c r="V341" s="162">
        <v>50</v>
      </c>
      <c r="W341" s="162" t="s">
        <v>837</v>
      </c>
      <c r="X341" s="162" t="s">
        <v>837</v>
      </c>
      <c r="Y341" s="162" t="s">
        <v>825</v>
      </c>
      <c r="Z341" s="162" t="s">
        <v>831</v>
      </c>
      <c r="AA341" s="162" t="s">
        <v>831</v>
      </c>
      <c r="AB341" s="162" t="s">
        <v>837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827</v>
      </c>
      <c r="AM341" s="162" t="s">
        <v>263</v>
      </c>
      <c r="AN341" s="162" t="s">
        <v>831</v>
      </c>
      <c r="AO341" s="162"/>
      <c r="AP341" s="162" t="s">
        <v>837</v>
      </c>
      <c r="AQ341" s="162"/>
      <c r="AR341" s="162" t="s">
        <v>837</v>
      </c>
      <c r="AS341" s="162" t="s">
        <v>837</v>
      </c>
      <c r="AT341" s="162" t="s">
        <v>837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825</v>
      </c>
      <c r="BE341" s="162" t="s">
        <v>263</v>
      </c>
      <c r="BF341" s="162" t="s">
        <v>831</v>
      </c>
      <c r="BG341" s="162"/>
      <c r="BH341" s="162" t="s">
        <v>837</v>
      </c>
      <c r="BI341" s="162" t="s">
        <v>263</v>
      </c>
      <c r="BJ341" s="162"/>
      <c r="BK341" s="162" t="s">
        <v>831</v>
      </c>
      <c r="BL341" s="162" t="s">
        <v>837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44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 t="str">
        <f t="shared" si="1259"/>
        <v/>
      </c>
      <c r="CI342" s="1350">
        <f t="shared" si="1259"/>
        <v>1</v>
      </c>
      <c r="CJ342" s="1350">
        <f t="shared" si="1259"/>
        <v>1</v>
      </c>
      <c r="CK342" s="1351">
        <f t="shared" si="1259"/>
        <v>50</v>
      </c>
      <c r="CL342" s="1351">
        <f t="shared" si="1259"/>
        <v>50</v>
      </c>
      <c r="CM342" s="1351">
        <f t="shared" si="1259"/>
        <v>50</v>
      </c>
      <c r="CN342" s="1350">
        <f t="shared" si="1259"/>
        <v>50</v>
      </c>
      <c r="CO342" s="1350">
        <f t="shared" si="1259"/>
        <v>50</v>
      </c>
      <c r="CP342" s="1350" t="str">
        <f t="shared" si="1259"/>
        <v/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75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300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600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200</v>
      </c>
      <c r="AM343" s="634">
        <f t="shared" si="1284"/>
        <v>200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>
        <f>IF(BV340="","",BV340*BV342)</f>
        <v>75</v>
      </c>
      <c r="BW343" s="634">
        <f>IF(BW340="","",BW340*BW342)</f>
        <v>75</v>
      </c>
      <c r="BX343" s="634">
        <f>IF(BX340="","",BX340*BX342)</f>
        <v>425</v>
      </c>
      <c r="BY343" s="634">
        <f>IF(BY340="","",BY340*BY342)</f>
        <v>500</v>
      </c>
      <c r="BZ343" s="602">
        <f t="shared" si="1255"/>
        <v>100</v>
      </c>
      <c r="CA343" s="602">
        <f t="shared" si="1256"/>
        <v>157.14285714285714</v>
      </c>
      <c r="CB343" s="602">
        <f t="shared" si="1257"/>
        <v>520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 t="str">
        <f t="shared" si="1259"/>
        <v/>
      </c>
      <c r="CI343" s="1350">
        <f t="shared" si="1259"/>
        <v>150</v>
      </c>
      <c r="CJ343" s="1350">
        <f t="shared" si="1259"/>
        <v>300</v>
      </c>
      <c r="CK343" s="1351">
        <f t="shared" si="1259"/>
        <v>500</v>
      </c>
      <c r="CL343" s="1351">
        <f t="shared" si="1259"/>
        <v>500</v>
      </c>
      <c r="CM343" s="1351">
        <f t="shared" si="1259"/>
        <v>600</v>
      </c>
      <c r="CN343" s="1350">
        <f t="shared" si="1259"/>
        <v>800</v>
      </c>
      <c r="CO343" s="1350">
        <f t="shared" si="1259"/>
        <v>1000</v>
      </c>
      <c r="CP343" s="1350" t="str">
        <f t="shared" si="1259"/>
        <v/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 t="str">
        <f t="shared" si="1265"/>
        <v/>
      </c>
      <c r="CZ343" s="555">
        <f t="shared" si="1266"/>
        <v>150</v>
      </c>
      <c r="DA343" s="555">
        <f t="shared" si="1267"/>
        <v>300</v>
      </c>
      <c r="DB343" s="556">
        <f t="shared" si="1268"/>
        <v>500</v>
      </c>
      <c r="DC343" s="556">
        <f t="shared" si="1269"/>
        <v>500</v>
      </c>
      <c r="DD343" s="556">
        <f t="shared" si="1270"/>
        <v>600</v>
      </c>
      <c r="DE343" s="555">
        <f t="shared" si="1271"/>
        <v>800</v>
      </c>
      <c r="DF343" s="555">
        <f t="shared" si="1272"/>
        <v>1000</v>
      </c>
      <c r="DG343" s="555" t="str">
        <f t="shared" si="1273"/>
        <v/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30</v>
      </c>
      <c r="BW345" s="227">
        <v>30</v>
      </c>
      <c r="BX345" s="227">
        <v>360</v>
      </c>
      <c r="BY345" s="227">
        <v>400</v>
      </c>
      <c r="BZ345" s="602">
        <f t="shared" si="1255"/>
        <v>30</v>
      </c>
      <c r="CA345" s="602">
        <f t="shared" si="1256"/>
        <v>100</v>
      </c>
      <c r="CB345" s="602">
        <f t="shared" si="1257"/>
        <v>364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 t="str">
        <f t="shared" si="1259"/>
        <v/>
      </c>
      <c r="CI345" s="1350">
        <f t="shared" si="1259"/>
        <v>0</v>
      </c>
      <c r="CJ345" s="1350">
        <f t="shared" si="1259"/>
        <v>50</v>
      </c>
      <c r="CK345" s="1351">
        <f t="shared" si="1259"/>
        <v>200</v>
      </c>
      <c r="CL345" s="1351">
        <f t="shared" si="1259"/>
        <v>400</v>
      </c>
      <c r="CM345" s="1351">
        <f t="shared" si="1259"/>
        <v>400</v>
      </c>
      <c r="CN345" s="1350">
        <f t="shared" si="1259"/>
        <v>400</v>
      </c>
      <c r="CO345" s="1350">
        <f t="shared" si="1259"/>
        <v>650</v>
      </c>
      <c r="CP345" s="1350">
        <f t="shared" si="1259"/>
        <v>700</v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0</v>
      </c>
      <c r="DA345" s="555">
        <f t="shared" si="1267"/>
        <v>50</v>
      </c>
      <c r="DB345" s="556">
        <f t="shared" si="1268"/>
        <v>200</v>
      </c>
      <c r="DC345" s="556">
        <f t="shared" si="1269"/>
        <v>400</v>
      </c>
      <c r="DD345" s="556">
        <f t="shared" si="1270"/>
        <v>400</v>
      </c>
      <c r="DE345" s="555">
        <f t="shared" si="1271"/>
        <v>400</v>
      </c>
      <c r="DF345" s="555">
        <f t="shared" si="1272"/>
        <v>650</v>
      </c>
      <c r="DG345" s="555">
        <f t="shared" si="1273"/>
        <v>700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2</v>
      </c>
      <c r="BY346" s="277">
        <v>2</v>
      </c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 t="str">
        <f t="shared" si="1259"/>
        <v/>
      </c>
      <c r="CI346" s="1350">
        <f t="shared" si="1259"/>
        <v>2.4</v>
      </c>
      <c r="CJ346" s="1350">
        <f t="shared" si="1259"/>
        <v>2.4</v>
      </c>
      <c r="CK346" s="1351">
        <f t="shared" si="1259"/>
        <v>2.4</v>
      </c>
      <c r="CL346" s="1351">
        <f t="shared" si="1259"/>
        <v>2.4</v>
      </c>
      <c r="CM346" s="1351">
        <f t="shared" si="1259"/>
        <v>2.4</v>
      </c>
      <c r="CN346" s="1350">
        <f t="shared" si="1259"/>
        <v>2.4</v>
      </c>
      <c r="CO346" s="1350">
        <f t="shared" si="1259"/>
        <v>2.4</v>
      </c>
      <c r="CP346" s="1350" t="str">
        <f t="shared" si="1259"/>
        <v/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 t="str">
        <f t="shared" si="1273"/>
        <v/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180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600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1320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1680</v>
      </c>
      <c r="AM347" s="634">
        <f t="shared" si="1292"/>
        <v>560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>
        <f>IF(BV345="","",BV345*BV346)</f>
        <v>60</v>
      </c>
      <c r="BW347" s="634">
        <f>IF(BW345="","",BW345*BW346)</f>
        <v>60</v>
      </c>
      <c r="BX347" s="634">
        <f>IF(BX345="","",BX345*BX346)</f>
        <v>720</v>
      </c>
      <c r="BY347" s="634">
        <f>IF(BY345="","",BY345*BY346)</f>
        <v>800</v>
      </c>
      <c r="BZ347" s="602">
        <f t="shared" si="1255"/>
        <v>80</v>
      </c>
      <c r="CA347" s="602">
        <f t="shared" si="1256"/>
        <v>240</v>
      </c>
      <c r="CB347" s="602">
        <f t="shared" si="1257"/>
        <v>1600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 t="str">
        <f t="shared" si="1259"/>
        <v/>
      </c>
      <c r="CI347" s="1350">
        <f t="shared" si="1259"/>
        <v>0</v>
      </c>
      <c r="CJ347" s="1350">
        <f t="shared" si="1259"/>
        <v>120</v>
      </c>
      <c r="CK347" s="1351">
        <f t="shared" si="1259"/>
        <v>480</v>
      </c>
      <c r="CL347" s="1351">
        <f t="shared" si="1259"/>
        <v>960</v>
      </c>
      <c r="CM347" s="1351">
        <f t="shared" si="1259"/>
        <v>960</v>
      </c>
      <c r="CN347" s="1350">
        <f t="shared" si="1259"/>
        <v>960</v>
      </c>
      <c r="CO347" s="1350">
        <f t="shared" si="1259"/>
        <v>1560</v>
      </c>
      <c r="CP347" s="1350">
        <f t="shared" si="1259"/>
        <v>1680</v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120</v>
      </c>
      <c r="DB347" s="556">
        <f t="shared" si="1268"/>
        <v>480</v>
      </c>
      <c r="DC347" s="556">
        <f t="shared" si="1269"/>
        <v>960</v>
      </c>
      <c r="DD347" s="556">
        <f t="shared" si="1270"/>
        <v>960</v>
      </c>
      <c r="DE347" s="555">
        <f t="shared" si="1271"/>
        <v>960</v>
      </c>
      <c r="DF347" s="555">
        <f t="shared" si="1272"/>
        <v>1560</v>
      </c>
      <c r="DG347" s="555">
        <f t="shared" si="1273"/>
        <v>1680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>
        <f t="shared" si="1259"/>
        <v>0</v>
      </c>
      <c r="CJ348" s="1350">
        <f t="shared" si="1259"/>
        <v>0</v>
      </c>
      <c r="CK348" s="1351">
        <f t="shared" si="1259"/>
        <v>0</v>
      </c>
      <c r="CL348" s="1351">
        <f t="shared" si="1259"/>
        <v>0</v>
      </c>
      <c r="CM348" s="1351">
        <f t="shared" si="1259"/>
        <v>0</v>
      </c>
      <c r="CN348" s="1350">
        <f t="shared" si="1259"/>
        <v>0</v>
      </c>
      <c r="CO348" s="1350">
        <f t="shared" si="1259"/>
        <v>50</v>
      </c>
      <c r="CP348" s="1350" t="str">
        <f t="shared" si="1259"/>
        <v/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50</v>
      </c>
      <c r="DG348" s="555" t="str">
        <f t="shared" si="1273"/>
        <v/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5.2876712328767124E-2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5.3955828906905222E-2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7.5538160469667326E-2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6.0430528375733858E-2</v>
      </c>
      <c r="AM349" s="637">
        <f t="shared" si="1296"/>
        <v>0.18884540117416829</v>
      </c>
      <c r="AN349" s="637">
        <f t="shared" si="1296"/>
        <v>0.10791165781381044</v>
      </c>
      <c r="AO349" s="637" t="str">
        <f t="shared" si="1296"/>
        <v/>
      </c>
      <c r="AP349" s="637">
        <f t="shared" si="1296"/>
        <v>0.10791165781381044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7.5538160469667326E-2</v>
      </c>
      <c r="BI349" s="637">
        <f t="shared" si="1297"/>
        <v>8.3931289410741461E-2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>
        <f>IF(BV343="","",(BV343-BV345-BV348)*BV344/BV$46/365/$G$1)</f>
        <v>5.6653620352250487E-2</v>
      </c>
      <c r="BW349" s="637">
        <f>IF(BW343="","",(BW343-BW345-BW348)*BW344/BW$46/365/$G$1)</f>
        <v>5.6653620352250487E-2</v>
      </c>
      <c r="BX349" s="637">
        <f>IF(BX343="","",(BX343-BX345-BX348)*BX344/BX$46/365/$G$1)</f>
        <v>7.0142577578976809E-2</v>
      </c>
      <c r="BY349" s="637">
        <f>IF(BY343="","",(BY343-BY345-BY348)*BY344/BY$46/365/$G$1)</f>
        <v>9.4422700587084143E-2</v>
      </c>
      <c r="BZ349" s="602">
        <f t="shared" si="1255"/>
        <v>5.2876712328767117E-2</v>
      </c>
      <c r="CA349" s="627">
        <f t="shared" si="1256"/>
        <v>5.5047792110973534E-2</v>
      </c>
      <c r="CB349" s="627">
        <f t="shared" si="1257"/>
        <v>0.14891808778305843</v>
      </c>
      <c r="CC349" s="695">
        <f t="shared" si="1258"/>
        <v>0.11390674991457769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 t="str">
        <f t="shared" si="1298"/>
        <v/>
      </c>
      <c r="CI349" s="1355">
        <f t="shared" si="1298"/>
        <v>7.5538160469667326E-2</v>
      </c>
      <c r="CJ349" s="1355">
        <f t="shared" si="1298"/>
        <v>8.3931289410741461E-2</v>
      </c>
      <c r="CK349" s="1356">
        <f t="shared" si="1298"/>
        <v>9.4422700587084143E-2</v>
      </c>
      <c r="CL349" s="1356">
        <f t="shared" si="1298"/>
        <v>9.4422700587084143E-2</v>
      </c>
      <c r="CM349" s="1356">
        <f t="shared" si="1298"/>
        <v>0.10791165781381044</v>
      </c>
      <c r="CN349" s="1355">
        <f t="shared" si="1298"/>
        <v>0.18884540117416829</v>
      </c>
      <c r="CO349" s="1355">
        <f t="shared" si="1298"/>
        <v>0.33047945205479451</v>
      </c>
      <c r="CP349" s="1355" t="str">
        <f t="shared" si="1298"/>
        <v/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 t="str">
        <f t="shared" si="1265"/>
        <v/>
      </c>
      <c r="CZ349" s="543">
        <f t="shared" si="1266"/>
        <v>7.5538160469667326E-2</v>
      </c>
      <c r="DA349" s="543">
        <f t="shared" si="1267"/>
        <v>8.3931289410741461E-2</v>
      </c>
      <c r="DB349" s="544">
        <f t="shared" si="1268"/>
        <v>9.4422700587084143E-2</v>
      </c>
      <c r="DC349" s="544">
        <f t="shared" si="1269"/>
        <v>9.4422700587084143E-2</v>
      </c>
      <c r="DD349" s="544">
        <f t="shared" si="1270"/>
        <v>0.10791165781381044</v>
      </c>
      <c r="DE349" s="543">
        <f t="shared" si="1271"/>
        <v>0.18884540117416829</v>
      </c>
      <c r="DF349" s="543">
        <f t="shared" si="1272"/>
        <v>0.33047945205479451</v>
      </c>
      <c r="DG349" s="543" t="str">
        <f t="shared" si="1273"/>
        <v/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846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00"/>
        <v>318.60000000000002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 t="str">
        <f t="shared" si="1347"/>
        <v/>
      </c>
      <c r="CJ361" s="1350" t="str">
        <f t="shared" si="1347"/>
        <v/>
      </c>
      <c r="CK361" s="1351" t="str">
        <f t="shared" si="1347"/>
        <v/>
      </c>
      <c r="CL361" s="1351" t="str">
        <f t="shared" si="1347"/>
        <v/>
      </c>
      <c r="CM361" s="1351" t="str">
        <f t="shared" si="1347"/>
        <v/>
      </c>
      <c r="CN361" s="1350" t="str">
        <f t="shared" si="1347"/>
        <v/>
      </c>
      <c r="CO361" s="1350" t="str">
        <f t="shared" si="1347"/>
        <v/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 t="str">
        <f t="shared" si="1348"/>
        <v/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835</v>
      </c>
      <c r="E362" s="162" t="s">
        <v>835</v>
      </c>
      <c r="F362" s="162" t="s">
        <v>835</v>
      </c>
      <c r="G362" s="162" t="s">
        <v>847</v>
      </c>
      <c r="H362" s="162" t="s">
        <v>835</v>
      </c>
      <c r="I362" s="162" t="s">
        <v>835</v>
      </c>
      <c r="J362" s="162" t="s">
        <v>835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835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>
        <v>1</v>
      </c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20</v>
      </c>
      <c r="BW363" s="162"/>
      <c r="BX363" s="162"/>
      <c r="BY363" s="162"/>
      <c r="BZ363" s="602">
        <f t="shared" ref="BZ363:BZ372" si="1349">IF(DL363&lt;3,"",(SUM(B363:R363)-MIN(B363:R363)-MAX(B363:R363))/(DL363-2))</f>
        <v>40.799999999999997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 t="str">
        <f t="shared" si="1353"/>
        <v/>
      </c>
      <c r="CJ363" s="1350" t="str">
        <f t="shared" si="1353"/>
        <v/>
      </c>
      <c r="CK363" s="1351" t="str">
        <f t="shared" si="1353"/>
        <v/>
      </c>
      <c r="CL363" s="1351" t="str">
        <f t="shared" si="1353"/>
        <v/>
      </c>
      <c r="CM363" s="1351" t="str">
        <f t="shared" si="1353"/>
        <v/>
      </c>
      <c r="CN363" s="1350" t="str">
        <f t="shared" si="1353"/>
        <v/>
      </c>
      <c r="CO363" s="1350" t="str">
        <f t="shared" si="1353"/>
        <v/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72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>
        <f>IF(BV361="","",BV361*BV363)</f>
        <v>6000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404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 t="str">
        <f t="shared" si="1353"/>
        <v/>
      </c>
      <c r="CJ364" s="1350" t="str">
        <f t="shared" si="1353"/>
        <v/>
      </c>
      <c r="CK364" s="1351" t="str">
        <f t="shared" si="1353"/>
        <v/>
      </c>
      <c r="CL364" s="1351" t="str">
        <f t="shared" si="1353"/>
        <v/>
      </c>
      <c r="CM364" s="1351" t="str">
        <f t="shared" si="1353"/>
        <v/>
      </c>
      <c r="CN364" s="1350" t="str">
        <f t="shared" si="1353"/>
        <v/>
      </c>
      <c r="CO364" s="1350" t="str">
        <f t="shared" si="1353"/>
        <v/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 t="str">
        <f t="shared" si="1363"/>
        <v/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 t="str">
        <f t="shared" si="1353"/>
        <v/>
      </c>
      <c r="CJ365" s="1350" t="str">
        <f t="shared" si="1353"/>
        <v/>
      </c>
      <c r="CK365" s="1351" t="str">
        <f t="shared" si="1353"/>
        <v/>
      </c>
      <c r="CL365" s="1351" t="str">
        <f t="shared" si="1353"/>
        <v/>
      </c>
      <c r="CM365" s="1351" t="str">
        <f t="shared" si="1353"/>
        <v/>
      </c>
      <c r="CN365" s="1350" t="str">
        <f t="shared" si="1353"/>
        <v/>
      </c>
      <c r="CO365" s="1350" t="str">
        <f t="shared" si="1353"/>
        <v/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 t="str">
        <f t="shared" si="1363"/>
        <v/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 t="str">
        <f t="shared" si="1353"/>
        <v/>
      </c>
      <c r="CJ366" s="1350" t="str">
        <f t="shared" si="1353"/>
        <v/>
      </c>
      <c r="CK366" s="1351" t="str">
        <f t="shared" si="1353"/>
        <v/>
      </c>
      <c r="CL366" s="1351" t="str">
        <f t="shared" si="1353"/>
        <v/>
      </c>
      <c r="CM366" s="1351" t="str">
        <f t="shared" si="1353"/>
        <v/>
      </c>
      <c r="CN366" s="1350" t="str">
        <f t="shared" si="1353"/>
        <v/>
      </c>
      <c r="CO366" s="1350" t="str">
        <f t="shared" si="1353"/>
        <v/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 t="str">
        <f t="shared" si="1363"/>
        <v/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 t="str">
        <f t="shared" si="1353"/>
        <v/>
      </c>
      <c r="CL367" s="1351" t="str">
        <f t="shared" si="1353"/>
        <v/>
      </c>
      <c r="CM367" s="1351" t="str">
        <f t="shared" si="1353"/>
        <v/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 t="str">
        <f t="shared" si="1363"/>
        <v/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 t="str">
        <f t="shared" si="1353"/>
        <v/>
      </c>
      <c r="CJ368" s="1350" t="str">
        <f t="shared" si="1353"/>
        <v/>
      </c>
      <c r="CK368" s="1351" t="str">
        <f t="shared" si="1353"/>
        <v/>
      </c>
      <c r="CL368" s="1351" t="str">
        <f t="shared" si="1353"/>
        <v/>
      </c>
      <c r="CM368" s="1351" t="str">
        <f t="shared" si="1353"/>
        <v/>
      </c>
      <c r="CN368" s="1350" t="str">
        <f t="shared" si="1353"/>
        <v/>
      </c>
      <c r="CO368" s="1350" t="str">
        <f t="shared" si="1353"/>
        <v/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 t="str">
        <f t="shared" si="1363"/>
        <v/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 t="str">
        <f t="shared" si="1353"/>
        <v/>
      </c>
      <c r="CJ369" s="1350" t="str">
        <f t="shared" si="1353"/>
        <v/>
      </c>
      <c r="CK369" s="1351" t="str">
        <f t="shared" si="1353"/>
        <v/>
      </c>
      <c r="CL369" s="1351" t="str">
        <f t="shared" si="1353"/>
        <v/>
      </c>
      <c r="CM369" s="1351" t="str">
        <f t="shared" si="1353"/>
        <v/>
      </c>
      <c r="CN369" s="1350" t="str">
        <f t="shared" si="1353"/>
        <v/>
      </c>
      <c r="CO369" s="1350" t="str">
        <f t="shared" si="1353"/>
        <v/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 t="str">
        <f t="shared" si="1363"/>
        <v/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9.0176125244618398E-3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>
        <f>IF(BV364="","",(BV364-BV366-BV369)*BV365/BV$46/365/$G$1)</f>
        <v>0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3.7498238747553821E-2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 t="str">
        <f t="shared" si="1391"/>
        <v/>
      </c>
      <c r="CJ370" s="1355" t="str">
        <f t="shared" si="1391"/>
        <v/>
      </c>
      <c r="CK370" s="1356" t="str">
        <f t="shared" si="1391"/>
        <v/>
      </c>
      <c r="CL370" s="1356" t="str">
        <f t="shared" si="1391"/>
        <v/>
      </c>
      <c r="CM370" s="1356" t="str">
        <f t="shared" si="1391"/>
        <v/>
      </c>
      <c r="CN370" s="1355" t="str">
        <f t="shared" si="1391"/>
        <v/>
      </c>
      <c r="CO370" s="1355" t="str">
        <f t="shared" si="1391"/>
        <v/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 t="str">
        <f t="shared" si="1363"/>
        <v/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 t="str">
        <f t="shared" si="1392"/>
        <v/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845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 t="str">
        <f t="shared" si="1398"/>
        <v/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 t="str">
        <f t="shared" si="1398"/>
        <v/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 t="str">
        <f t="shared" si="1398"/>
        <v/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 t="str">
        <f t="shared" si="1398"/>
        <v/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 t="str">
        <f t="shared" si="1398"/>
        <v/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 t="str">
        <f t="shared" si="1398"/>
        <v/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 t="str">
        <f t="shared" si="1435"/>
        <v/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1015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835</v>
      </c>
      <c r="F383" s="162"/>
      <c r="G383" s="162"/>
      <c r="H383" s="162"/>
      <c r="I383" s="162" t="s">
        <v>835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 t="str">
        <f t="shared" si="1440"/>
        <v/>
      </c>
      <c r="CL384" s="1351" t="str">
        <f t="shared" si="1440"/>
        <v/>
      </c>
      <c r="CM384" s="1351" t="str">
        <f t="shared" si="1440"/>
        <v/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 t="str">
        <f t="shared" si="1440"/>
        <v/>
      </c>
      <c r="CM385" s="1351" t="str">
        <f t="shared" si="1440"/>
        <v/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 t="str">
        <f t="shared" si="1440"/>
        <v/>
      </c>
      <c r="CM386" s="1351" t="str">
        <f t="shared" si="1440"/>
        <v/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 t="str">
        <f t="shared" si="1450"/>
        <v/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 t="str">
        <f t="shared" si="1440"/>
        <v/>
      </c>
      <c r="CM387" s="1351" t="str">
        <f t="shared" si="1440"/>
        <v/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 t="str">
        <f t="shared" si="1450"/>
        <v/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 t="str">
        <f t="shared" si="1440"/>
        <v/>
      </c>
      <c r="CM388" s="1351" t="str">
        <f t="shared" si="1440"/>
        <v/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 t="str">
        <f t="shared" si="1450"/>
        <v/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 t="str">
        <f t="shared" si="1440"/>
        <v/>
      </c>
      <c r="CM389" s="1351" t="str">
        <f t="shared" si="1440"/>
        <v/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 t="str">
        <f t="shared" si="1450"/>
        <v/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 t="str">
        <f t="shared" si="1440"/>
        <v/>
      </c>
      <c r="CM390" s="1351" t="str">
        <f t="shared" si="1440"/>
        <v/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 t="str">
        <f t="shared" si="1482"/>
        <v/>
      </c>
      <c r="CM391" s="1356" t="str">
        <f t="shared" si="1482"/>
        <v/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581"/>
        <v>0</v>
      </c>
      <c r="CA435" s="602">
        <f t="shared" si="1582"/>
        <v>80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0</v>
      </c>
      <c r="CS435" s="1349">
        <f t="shared" si="1622"/>
        <v>0</v>
      </c>
      <c r="CT435" s="1352">
        <f t="shared" si="1622"/>
        <v>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0</v>
      </c>
      <c r="DJ435" s="554">
        <f t="shared" si="1617"/>
        <v>0</v>
      </c>
      <c r="DK435" s="553">
        <f t="shared" si="1618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5.1936756437734907E-4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0</v>
      </c>
      <c r="CS437" s="1354">
        <f t="shared" si="1623"/>
        <v>0</v>
      </c>
      <c r="CT437" s="1357">
        <f t="shared" si="1623"/>
        <v>0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0</v>
      </c>
      <c r="DK437" s="541">
        <f t="shared" si="1618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840</v>
      </c>
      <c r="BW445" s="611">
        <f>'Data 3'!BW45</f>
        <v>700</v>
      </c>
      <c r="BX445" s="611">
        <f>'Data 3'!BX45</f>
        <v>560</v>
      </c>
      <c r="BY445" s="611">
        <f>'Data 3'!BY45</f>
        <v>1814.3999999999999</v>
      </c>
      <c r="BZ445" s="602">
        <f t="shared" si="1624"/>
        <v>529.66666666666663</v>
      </c>
      <c r="CA445" s="602">
        <f t="shared" si="1625"/>
        <v>332.66666666666669</v>
      </c>
      <c r="CB445" s="602">
        <f t="shared" si="1626"/>
        <v>99.666666666666671</v>
      </c>
      <c r="CC445" s="692">
        <f t="shared" si="1627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0</v>
      </c>
      <c r="CM445" s="1351">
        <f t="shared" si="1651"/>
        <v>0</v>
      </c>
      <c r="CN445" s="1350">
        <f t="shared" si="1651"/>
        <v>6999.93</v>
      </c>
      <c r="CO445" s="1350">
        <f t="shared" si="1651"/>
        <v>8799.8100000000013</v>
      </c>
      <c r="CP445" s="1350">
        <f t="shared" si="1651"/>
        <v>9799.74</v>
      </c>
      <c r="CQ445" s="1350">
        <f t="shared" si="1651"/>
        <v>9799.74</v>
      </c>
      <c r="CR445" s="1350">
        <f t="shared" si="1651"/>
        <v>10099.799999999999</v>
      </c>
      <c r="CS445" s="1349">
        <f t="shared" si="1651"/>
        <v>10149.69</v>
      </c>
      <c r="CT445" s="1352">
        <f t="shared" si="1651"/>
        <v>14599.710000000001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0</v>
      </c>
      <c r="DD445" s="556">
        <f t="shared" si="1639"/>
        <v>0</v>
      </c>
      <c r="DE445" s="555">
        <f t="shared" si="1640"/>
        <v>6999.93</v>
      </c>
      <c r="DF445" s="555">
        <f t="shared" si="1641"/>
        <v>8799.8100000000013</v>
      </c>
      <c r="DG445" s="555">
        <f t="shared" si="1642"/>
        <v>9799.74</v>
      </c>
      <c r="DH445" s="555">
        <f t="shared" si="1643"/>
        <v>9799.74</v>
      </c>
      <c r="DI445" s="555">
        <f t="shared" si="1644"/>
        <v>10099.799999999999</v>
      </c>
      <c r="DJ445" s="554">
        <f t="shared" si="1645"/>
        <v>10149.69</v>
      </c>
      <c r="DK445" s="553">
        <f t="shared" si="1646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4.041095890410959E-2</v>
      </c>
      <c r="BW447" s="761">
        <f>'Data 3'!BW46</f>
        <v>2.2450532724505326E-2</v>
      </c>
      <c r="BX447" s="761">
        <f>'Data 3'!BX46</f>
        <v>1.5394651011089366E-2</v>
      </c>
      <c r="BY447" s="761">
        <f>'Data 3'!BY46</f>
        <v>4.3643835616438365E-2</v>
      </c>
      <c r="BZ447" s="602">
        <f t="shared" si="1624"/>
        <v>1.9708849749945641E-2</v>
      </c>
      <c r="CA447" s="627">
        <f t="shared" si="1625"/>
        <v>1.1252601497219893E-2</v>
      </c>
      <c r="CB447" s="627">
        <f t="shared" si="1626"/>
        <v>2.5186841860031684E-3</v>
      </c>
      <c r="CC447" s="695">
        <f t="shared" si="1627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0</v>
      </c>
      <c r="CM447" s="1356">
        <f t="shared" si="1653"/>
        <v>0</v>
      </c>
      <c r="CN447" s="1355">
        <f t="shared" si="1653"/>
        <v>4.2903587736464452E-2</v>
      </c>
      <c r="CO447" s="1355">
        <f t="shared" si="1653"/>
        <v>4.4270493585562079E-2</v>
      </c>
      <c r="CP447" s="1355">
        <f t="shared" si="1653"/>
        <v>4.6673189823874757E-2</v>
      </c>
      <c r="CQ447" s="1355">
        <f t="shared" si="1653"/>
        <v>5.3555120678408348E-2</v>
      </c>
      <c r="CR447" s="1355">
        <f t="shared" si="1653"/>
        <v>7.0932811480756697E-2</v>
      </c>
      <c r="CS447" s="1354">
        <f t="shared" si="1653"/>
        <v>9.3346379647749514E-2</v>
      </c>
      <c r="CT447" s="1357">
        <f t="shared" si="1653"/>
        <v>0.10426614481409002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0</v>
      </c>
      <c r="DD447" s="544">
        <f t="shared" si="1639"/>
        <v>0</v>
      </c>
      <c r="DE447" s="543">
        <f t="shared" si="1640"/>
        <v>4.2903587736464452E-2</v>
      </c>
      <c r="DF447" s="543">
        <f t="shared" si="1641"/>
        <v>4.4270493585562079E-2</v>
      </c>
      <c r="DG447" s="543">
        <f t="shared" si="1642"/>
        <v>4.6673189823874757E-2</v>
      </c>
      <c r="DH447" s="543">
        <f t="shared" si="1643"/>
        <v>5.3555120678408348E-2</v>
      </c>
      <c r="DI447" s="543">
        <f t="shared" si="1644"/>
        <v>7.0932811480756697E-2</v>
      </c>
      <c r="DJ447" s="542">
        <f t="shared" si="1645"/>
        <v>9.3346379647749514E-2</v>
      </c>
      <c r="DK447" s="541">
        <f t="shared" si="1646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 t="str">
        <f t="shared" si="1627"/>
        <v/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25</v>
      </c>
      <c r="CM459" s="1351" t="str">
        <f t="shared" si="1695"/>
        <v/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0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 t="str">
        <f t="shared" si="162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 t="str">
        <f t="shared" si="1696"/>
        <v/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 t="str">
        <f t="shared" si="1706"/>
        <v/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0</v>
      </c>
      <c r="DM460" s="106">
        <f t="shared" si="1715"/>
        <v>2</v>
      </c>
      <c r="DN460" s="106">
        <f t="shared" si="1716"/>
        <v>0</v>
      </c>
      <c r="DO460" s="106">
        <f t="shared" si="1717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 t="str">
        <f t="shared" si="162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1</v>
      </c>
      <c r="CM461" s="1351" t="str">
        <f t="shared" si="1696"/>
        <v/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1</v>
      </c>
      <c r="DD461" s="556" t="str">
        <f t="shared" si="1706"/>
        <v/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0</v>
      </c>
      <c r="DM461" s="106">
        <f t="shared" si="1715"/>
        <v>2</v>
      </c>
      <c r="DN461" s="106">
        <f t="shared" si="1716"/>
        <v>0</v>
      </c>
      <c r="DO461" s="106">
        <f t="shared" si="1717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 t="str">
        <f t="shared" si="1718"/>
        <v/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 t="str">
        <f t="shared" ref="BD462:BN462" si="1721">IF(BD460="","",BD459*BD460*BD461)</f>
        <v/>
      </c>
      <c r="BE462" s="634">
        <f t="shared" si="1721"/>
        <v>25</v>
      </c>
      <c r="BF462" s="634" t="str">
        <f t="shared" si="1721"/>
        <v/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 t="str">
        <f t="shared" si="162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25</v>
      </c>
      <c r="CM462" s="1351" t="str">
        <f t="shared" si="1696"/>
        <v/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25</v>
      </c>
      <c r="DD462" s="556" t="str">
        <f t="shared" si="1706"/>
        <v/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0</v>
      </c>
      <c r="DM462" s="106">
        <f t="shared" si="1715"/>
        <v>2</v>
      </c>
      <c r="DN462" s="106">
        <f t="shared" si="1716"/>
        <v>0</v>
      </c>
      <c r="DO462" s="106">
        <f t="shared" si="1717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 t="str">
        <f t="shared" si="1727"/>
        <v/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30">IF(BF462="","",BF462*BF463/BF$46/365/$G$1)</f>
        <v/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 t="str">
        <f t="shared" si="162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1.6913614760972882E-2</v>
      </c>
      <c r="CM464" s="1356" t="str">
        <f t="shared" si="1696"/>
        <v/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1.6913614760972882E-2</v>
      </c>
      <c r="DD464" s="544" t="str">
        <f t="shared" si="1706"/>
        <v/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0</v>
      </c>
      <c r="DM464" s="106">
        <f t="shared" si="1715"/>
        <v>2</v>
      </c>
      <c r="DN464" s="106">
        <f t="shared" si="1716"/>
        <v>0</v>
      </c>
      <c r="DO464" s="106">
        <f t="shared" si="1717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 t="str">
        <f t="shared" si="1627"/>
        <v/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>
        <f t="shared" si="1731"/>
        <v>50</v>
      </c>
      <c r="CM465" s="1351" t="str">
        <f t="shared" si="1731"/>
        <v/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50</v>
      </c>
      <c r="DD465" s="556" t="str">
        <f t="shared" si="1706"/>
        <v/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36">IF(BF465="","",BF460*BF465*BF461)</f>
        <v/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 t="str">
        <f t="shared" si="1627"/>
        <v/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>
        <f t="shared" si="1732"/>
        <v>50</v>
      </c>
      <c r="CM466" s="1351" t="str">
        <f t="shared" si="1732"/>
        <v/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50</v>
      </c>
      <c r="DD466" s="556" t="str">
        <f t="shared" si="1706"/>
        <v/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828</v>
      </c>
      <c r="AM467" s="648" t="s">
        <v>263</v>
      </c>
      <c r="AN467" s="648" t="s">
        <v>832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839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10</v>
      </c>
      <c r="BZ468" s="602" t="str">
        <f t="shared" si="1624"/>
        <v/>
      </c>
      <c r="CA468" s="602">
        <f t="shared" si="1625"/>
        <v>1</v>
      </c>
      <c r="CB468" s="602">
        <f t="shared" si="1626"/>
        <v>1.4</v>
      </c>
      <c r="CC468" s="692">
        <f t="shared" si="1627"/>
        <v>12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>
        <f t="shared" si="1737"/>
        <v>1</v>
      </c>
      <c r="CJ468" s="1350">
        <f t="shared" si="1737"/>
        <v>1</v>
      </c>
      <c r="CK468" s="1351">
        <f t="shared" si="1737"/>
        <v>1</v>
      </c>
      <c r="CL468" s="1351">
        <f t="shared" si="1737"/>
        <v>10</v>
      </c>
      <c r="CM468" s="1351">
        <f t="shared" si="1737"/>
        <v>10</v>
      </c>
      <c r="CN468" s="1350">
        <f t="shared" si="1737"/>
        <v>25</v>
      </c>
      <c r="CO468" s="1350">
        <f t="shared" si="1737"/>
        <v>25</v>
      </c>
      <c r="CP468" s="1350">
        <f t="shared" si="1737"/>
        <v>25</v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>
        <v>2</v>
      </c>
      <c r="BW469" s="648">
        <v>4</v>
      </c>
      <c r="BX469" s="648">
        <v>5</v>
      </c>
      <c r="BY469" s="648">
        <v>1</v>
      </c>
      <c r="BZ469" s="602" t="str">
        <f t="shared" si="1624"/>
        <v/>
      </c>
      <c r="CA469" s="602">
        <f t="shared" si="1625"/>
        <v>4.33</v>
      </c>
      <c r="CB469" s="602">
        <f t="shared" si="1626"/>
        <v>3.1319999999999992</v>
      </c>
      <c r="CC469" s="692">
        <f t="shared" si="1627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>
        <f t="shared" si="1738"/>
        <v>1</v>
      </c>
      <c r="CJ469" s="1350">
        <f t="shared" si="1738"/>
        <v>1</v>
      </c>
      <c r="CK469" s="1351">
        <f t="shared" si="1738"/>
        <v>1</v>
      </c>
      <c r="CL469" s="1351">
        <f t="shared" si="1738"/>
        <v>1</v>
      </c>
      <c r="CM469" s="1351">
        <f t="shared" si="1738"/>
        <v>1</v>
      </c>
      <c r="CN469" s="1350">
        <f t="shared" si="1738"/>
        <v>2</v>
      </c>
      <c r="CO469" s="1350">
        <f t="shared" si="1738"/>
        <v>12.5</v>
      </c>
      <c r="CP469" s="1350">
        <f t="shared" si="1738"/>
        <v>20</v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>
        <f t="shared" si="1744"/>
        <v>1</v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2</v>
      </c>
      <c r="DF469" s="555">
        <f t="shared" si="1750"/>
        <v>12.5</v>
      </c>
      <c r="DG469" s="555">
        <f t="shared" si="1751"/>
        <v>20</v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6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>
        <f t="shared" si="1738"/>
        <v>1</v>
      </c>
      <c r="CJ470" s="1350">
        <f t="shared" si="1738"/>
        <v>1</v>
      </c>
      <c r="CK470" s="1351">
        <f t="shared" si="1738"/>
        <v>3</v>
      </c>
      <c r="CL470" s="1351">
        <f t="shared" si="1738"/>
        <v>3</v>
      </c>
      <c r="CM470" s="1351">
        <f t="shared" si="1738"/>
        <v>5</v>
      </c>
      <c r="CN470" s="1350">
        <f t="shared" si="1738"/>
        <v>12</v>
      </c>
      <c r="CO470" s="1350">
        <f t="shared" si="1738"/>
        <v>12</v>
      </c>
      <c r="CP470" s="1350">
        <f t="shared" si="1738"/>
        <v>12</v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>
        <f t="shared" si="1744"/>
        <v>1</v>
      </c>
      <c r="DA470" s="555">
        <f t="shared" si="1745"/>
        <v>1</v>
      </c>
      <c r="DB470" s="556">
        <f t="shared" si="1746"/>
        <v>3</v>
      </c>
      <c r="DC470" s="556">
        <f t="shared" si="1747"/>
        <v>3</v>
      </c>
      <c r="DD470" s="556">
        <f t="shared" si="1748"/>
        <v>5</v>
      </c>
      <c r="DE470" s="555">
        <f t="shared" si="1749"/>
        <v>12</v>
      </c>
      <c r="DF470" s="555">
        <f t="shared" si="1750"/>
        <v>12</v>
      </c>
      <c r="DG470" s="555">
        <f t="shared" si="1751"/>
        <v>12</v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51.96</v>
      </c>
      <c r="U471" s="1017" t="str">
        <f t="shared" si="1761"/>
        <v/>
      </c>
      <c r="V471" s="765">
        <f t="shared" si="1761"/>
        <v>51.96</v>
      </c>
      <c r="W471" s="1017" t="str">
        <f t="shared" si="1761"/>
        <v/>
      </c>
      <c r="X471" s="765">
        <f t="shared" si="1761"/>
        <v>51.96</v>
      </c>
      <c r="Y471" s="1017">
        <f t="shared" si="1761"/>
        <v>52</v>
      </c>
      <c r="Z471" s="1017">
        <f t="shared" si="1761"/>
        <v>51.96</v>
      </c>
      <c r="AA471" s="1017">
        <f t="shared" si="1761"/>
        <v>51.96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240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51.96</v>
      </c>
      <c r="AS471" s="1017">
        <f t="shared" si="1762"/>
        <v>51.96</v>
      </c>
      <c r="AT471" s="765">
        <f t="shared" si="1762"/>
        <v>24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763">IF(BF469="","",BF468*BF469*BF470)</f>
        <v>240</v>
      </c>
      <c r="BG471" s="765">
        <f t="shared" si="1763"/>
        <v>25</v>
      </c>
      <c r="BH471" s="1017">
        <f t="shared" si="1763"/>
        <v>120</v>
      </c>
      <c r="BI471" s="765">
        <f t="shared" si="1763"/>
        <v>5</v>
      </c>
      <c r="BJ471" s="1017">
        <f t="shared" si="1763"/>
        <v>75</v>
      </c>
      <c r="BK471" s="765">
        <f t="shared" si="1763"/>
        <v>75</v>
      </c>
      <c r="BL471" s="1017">
        <f t="shared" si="1763"/>
        <v>20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>
        <f>IF(BV469="","",BV468*BV469*BV470)</f>
        <v>24</v>
      </c>
      <c r="BW471" s="1017">
        <f>IF(BW469="","",BW468*BW469*BW470)</f>
        <v>48</v>
      </c>
      <c r="BX471" s="765">
        <f>IF(BX469="","",BX468*BX469*BX470)</f>
        <v>60</v>
      </c>
      <c r="BY471" s="1017">
        <f>IF(BY469="","",BY468*BY469*BY470)</f>
        <v>60</v>
      </c>
      <c r="BZ471" s="602" t="str">
        <f t="shared" si="1624"/>
        <v/>
      </c>
      <c r="CA471" s="602">
        <f t="shared" si="1625"/>
        <v>51.959999999999994</v>
      </c>
      <c r="CB471" s="602">
        <f t="shared" si="1626"/>
        <v>47.18399999999999</v>
      </c>
      <c r="CC471" s="692">
        <f t="shared" si="1627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>
        <f t="shared" si="1738"/>
        <v>5</v>
      </c>
      <c r="CJ471" s="1350">
        <f t="shared" si="1738"/>
        <v>20</v>
      </c>
      <c r="CK471" s="1351">
        <f t="shared" si="1738"/>
        <v>25</v>
      </c>
      <c r="CL471" s="1351">
        <f t="shared" si="1738"/>
        <v>75</v>
      </c>
      <c r="CM471" s="1351">
        <f t="shared" si="1738"/>
        <v>75</v>
      </c>
      <c r="CN471" s="1350">
        <f t="shared" si="1738"/>
        <v>120</v>
      </c>
      <c r="CO471" s="1350">
        <f t="shared" si="1738"/>
        <v>150</v>
      </c>
      <c r="CP471" s="1350">
        <f t="shared" si="1738"/>
        <v>240</v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>
        <f t="shared" si="1744"/>
        <v>5</v>
      </c>
      <c r="DA471" s="555">
        <f t="shared" si="1745"/>
        <v>20</v>
      </c>
      <c r="DB471" s="556">
        <f t="shared" si="1746"/>
        <v>25</v>
      </c>
      <c r="DC471" s="556">
        <f t="shared" si="1747"/>
        <v>75</v>
      </c>
      <c r="DD471" s="556">
        <f t="shared" si="1748"/>
        <v>75</v>
      </c>
      <c r="DE471" s="555">
        <f t="shared" si="1749"/>
        <v>120</v>
      </c>
      <c r="DF471" s="555">
        <f t="shared" si="1750"/>
        <v>150</v>
      </c>
      <c r="DG471" s="555">
        <f t="shared" si="1751"/>
        <v>240</v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4.7994363992172218E-2</v>
      </c>
      <c r="U473" s="1023" t="str">
        <f t="shared" si="1769"/>
        <v/>
      </c>
      <c r="V473" s="1023">
        <f t="shared" si="1769"/>
        <v>3.9995303326810172E-2</v>
      </c>
      <c r="W473" s="1023" t="str">
        <f t="shared" si="1769"/>
        <v/>
      </c>
      <c r="X473" s="1023">
        <f t="shared" si="1769"/>
        <v>2.9996477495107629E-2</v>
      </c>
      <c r="Y473" s="1023">
        <f t="shared" si="1769"/>
        <v>3.430807939614202E-2</v>
      </c>
      <c r="Z473" s="1023">
        <f t="shared" si="1769"/>
        <v>3.4281688565837291E-2</v>
      </c>
      <c r="AA473" s="1023">
        <f t="shared" si="1769"/>
        <v>3.4281688565837291E-2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0.15834498182834778</v>
      </c>
      <c r="AO473" s="1023">
        <f t="shared" si="1770"/>
        <v>1.8473581213307239E-2</v>
      </c>
      <c r="AP473" s="1023">
        <f t="shared" si="1770"/>
        <v>3.1668996365669555E-2</v>
      </c>
      <c r="AQ473" s="1023" t="str">
        <f t="shared" si="1770"/>
        <v/>
      </c>
      <c r="AR473" s="1023">
        <f t="shared" si="1770"/>
        <v>5.9992954990215258E-2</v>
      </c>
      <c r="AS473" s="1023">
        <f t="shared" si="1770"/>
        <v>4.7994363992172218E-2</v>
      </c>
      <c r="AT473" s="1023">
        <f t="shared" si="1770"/>
        <v>2.2168297455968686E-2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771">IF(BF471="","",BF471*BF472/BF$46/365/$G$1)</f>
        <v>0.1385518590998043</v>
      </c>
      <c r="BG473" s="1023">
        <f t="shared" si="1771"/>
        <v>1.1545988258317026E-2</v>
      </c>
      <c r="BH473" s="1023">
        <f t="shared" si="1771"/>
        <v>5.5420743639921721E-2</v>
      </c>
      <c r="BI473" s="1023">
        <f t="shared" si="1771"/>
        <v>2.5657751685148945E-3</v>
      </c>
      <c r="BJ473" s="1023">
        <f t="shared" si="1771"/>
        <v>5.7729941291585124E-2</v>
      </c>
      <c r="BK473" s="1023">
        <f t="shared" si="1771"/>
        <v>8.6594911937377686E-2</v>
      </c>
      <c r="BL473" s="1023">
        <f t="shared" si="1771"/>
        <v>1.1545988258317026E-2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>
        <f>IF(BV471="","",BV471*BV472/BV$46/365/$G$1)</f>
        <v>2.7710371819960861E-2</v>
      </c>
      <c r="BW473" s="1023">
        <f>IF(BW471="","",BW471*BW472/BW$46/365/$G$1)</f>
        <v>3.6947162426614479E-2</v>
      </c>
      <c r="BX473" s="1023">
        <f>IF(BX471="","",BX471*BX472/BX$46/365/$G$1)</f>
        <v>3.9586245457086944E-2</v>
      </c>
      <c r="BY473" s="1023">
        <f>IF(BY471="","",BY471*BY472/BY$46/365/$G$1)</f>
        <v>3.4637964774951076E-2</v>
      </c>
      <c r="BZ473" s="627" t="str">
        <f>IF(DL473&lt;3,"",(SUM(B473:R473)-MIN(B473:R473)-MAX(B473:R473))/(DL473-2))</f>
        <v/>
      </c>
      <c r="CA473" s="627">
        <f t="shared" si="1625"/>
        <v>3.5716689963656692E-2</v>
      </c>
      <c r="CB473" s="627">
        <f t="shared" si="1626"/>
        <v>3.790699692479732E-2</v>
      </c>
      <c r="CC473" s="627">
        <f t="shared" si="1627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>
        <f t="shared" si="1738"/>
        <v>2.5657751685148945E-3</v>
      </c>
      <c r="CJ473" s="1355">
        <f t="shared" si="1738"/>
        <v>1.1545988258317026E-2</v>
      </c>
      <c r="CK473" s="1356">
        <f t="shared" si="1738"/>
        <v>1.1545988258317026E-2</v>
      </c>
      <c r="CL473" s="1356">
        <f t="shared" si="1738"/>
        <v>5.5420743639921721E-2</v>
      </c>
      <c r="CM473" s="1356">
        <f t="shared" si="1738"/>
        <v>5.7729941291585124E-2</v>
      </c>
      <c r="CN473" s="1355">
        <f t="shared" si="1738"/>
        <v>8.6594911937377686E-2</v>
      </c>
      <c r="CO473" s="1355">
        <f t="shared" si="1738"/>
        <v>8.6594911937377686E-2</v>
      </c>
      <c r="CP473" s="1355">
        <f t="shared" si="1738"/>
        <v>0.1385518590998043</v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>
        <f t="shared" si="1744"/>
        <v>2.5657751685148945E-3</v>
      </c>
      <c r="DA473" s="543">
        <f t="shared" si="1745"/>
        <v>1.1545988258317026E-2</v>
      </c>
      <c r="DB473" s="544">
        <f t="shared" si="1746"/>
        <v>1.1545988258317026E-2</v>
      </c>
      <c r="DC473" s="544">
        <f t="shared" si="1747"/>
        <v>5.5420743639921721E-2</v>
      </c>
      <c r="DD473" s="544">
        <f t="shared" si="1748"/>
        <v>5.7729941291585124E-2</v>
      </c>
      <c r="DE473" s="543">
        <f t="shared" si="1749"/>
        <v>8.6594911937377686E-2</v>
      </c>
      <c r="DF473" s="543">
        <f t="shared" si="1750"/>
        <v>8.6594911937377686E-2</v>
      </c>
      <c r="DG473" s="543">
        <f t="shared" si="1751"/>
        <v>0.1385518590998043</v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>
        <v>8</v>
      </c>
      <c r="BW474" s="683">
        <v>8</v>
      </c>
      <c r="BX474" s="683">
        <v>8</v>
      </c>
      <c r="BY474" s="683">
        <v>8</v>
      </c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8.6666666666666661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>
        <f t="shared" si="1772"/>
        <v>5</v>
      </c>
      <c r="CJ474" s="1350">
        <f t="shared" si="1772"/>
        <v>6</v>
      </c>
      <c r="CK474" s="1351">
        <f t="shared" si="1772"/>
        <v>8</v>
      </c>
      <c r="CL474" s="1351">
        <f t="shared" si="1772"/>
        <v>8</v>
      </c>
      <c r="CM474" s="1351">
        <f t="shared" si="1772"/>
        <v>10</v>
      </c>
      <c r="CN474" s="1350">
        <f t="shared" si="1772"/>
        <v>10</v>
      </c>
      <c r="CO474" s="1350">
        <f t="shared" si="1772"/>
        <v>10</v>
      </c>
      <c r="CP474" s="1350">
        <f t="shared" si="1772"/>
        <v>10</v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>
        <f t="shared" si="1744"/>
        <v>5</v>
      </c>
      <c r="DA474" s="555">
        <f t="shared" si="1745"/>
        <v>6</v>
      </c>
      <c r="DB474" s="556">
        <f t="shared" si="1746"/>
        <v>8</v>
      </c>
      <c r="DC474" s="556">
        <f t="shared" si="1747"/>
        <v>8</v>
      </c>
      <c r="DD474" s="556">
        <f t="shared" si="1748"/>
        <v>10</v>
      </c>
      <c r="DE474" s="555">
        <f t="shared" si="1749"/>
        <v>10</v>
      </c>
      <c r="DF474" s="555">
        <f t="shared" si="1750"/>
        <v>10</v>
      </c>
      <c r="DG474" s="555">
        <f t="shared" si="1751"/>
        <v>10</v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519.6</v>
      </c>
      <c r="U475" s="1017" t="str">
        <f t="shared" si="1775"/>
        <v/>
      </c>
      <c r="V475" s="765">
        <f t="shared" si="1775"/>
        <v>415.68</v>
      </c>
      <c r="W475" s="1017" t="str">
        <f t="shared" si="1775"/>
        <v/>
      </c>
      <c r="X475" s="765">
        <f t="shared" si="1775"/>
        <v>415.68</v>
      </c>
      <c r="Y475" s="1017">
        <f t="shared" si="1775"/>
        <v>416</v>
      </c>
      <c r="Z475" s="1017">
        <f t="shared" si="1775"/>
        <v>415.68</v>
      </c>
      <c r="AA475" s="1017">
        <f t="shared" si="1775"/>
        <v>415.68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1200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207.84</v>
      </c>
      <c r="AS475" s="1017">
        <f t="shared" si="1776"/>
        <v>415.68</v>
      </c>
      <c r="AT475" s="765">
        <f t="shared" si="1776"/>
        <v>144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777">IF(BF474="","",BF471*BF474)</f>
        <v>1200</v>
      </c>
      <c r="BG475" s="765">
        <f t="shared" si="1777"/>
        <v>250</v>
      </c>
      <c r="BH475" s="1017">
        <f t="shared" si="1777"/>
        <v>720</v>
      </c>
      <c r="BI475" s="765">
        <f t="shared" si="1777"/>
        <v>40</v>
      </c>
      <c r="BJ475" s="1017">
        <f t="shared" si="1777"/>
        <v>600</v>
      </c>
      <c r="BK475" s="765">
        <f t="shared" si="1777"/>
        <v>750</v>
      </c>
      <c r="BL475" s="1017">
        <f t="shared" si="1777"/>
        <v>200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>
        <f>IF(BV474="","",BV471*BV474)</f>
        <v>192</v>
      </c>
      <c r="BW475" s="1017">
        <f>IF(BW474="","",BW471*BW474)</f>
        <v>384</v>
      </c>
      <c r="BX475" s="1017">
        <f>IF(BX474="","",BX471*BX474)</f>
        <v>480</v>
      </c>
      <c r="BY475" s="1017">
        <f>IF(BY474="","",BY471*BY474)</f>
        <v>480</v>
      </c>
      <c r="BZ475" s="602" t="str">
        <f t="shared" si="1624"/>
        <v/>
      </c>
      <c r="CA475" s="602">
        <f t="shared" si="1625"/>
        <v>415.76</v>
      </c>
      <c r="CB475" s="602">
        <f t="shared" si="1626"/>
        <v>326.30399999999997</v>
      </c>
      <c r="CC475" s="692">
        <f t="shared" si="1627"/>
        <v>620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>
        <f t="shared" si="1773"/>
        <v>40</v>
      </c>
      <c r="CJ475" s="1350">
        <f t="shared" si="1773"/>
        <v>200</v>
      </c>
      <c r="CK475" s="1351">
        <f t="shared" si="1773"/>
        <v>250</v>
      </c>
      <c r="CL475" s="1351">
        <f t="shared" si="1773"/>
        <v>600</v>
      </c>
      <c r="CM475" s="1351">
        <f t="shared" si="1773"/>
        <v>720</v>
      </c>
      <c r="CN475" s="1350">
        <f t="shared" si="1773"/>
        <v>750</v>
      </c>
      <c r="CO475" s="1350">
        <f t="shared" si="1773"/>
        <v>1200</v>
      </c>
      <c r="CP475" s="1350">
        <f t="shared" si="1773"/>
        <v>1500</v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>
        <f t="shared" si="1744"/>
        <v>40</v>
      </c>
      <c r="DA475" s="555">
        <f t="shared" si="1745"/>
        <v>200</v>
      </c>
      <c r="DB475" s="556">
        <f t="shared" si="1746"/>
        <v>250</v>
      </c>
      <c r="DC475" s="556">
        <f t="shared" si="1747"/>
        <v>600</v>
      </c>
      <c r="DD475" s="556">
        <f t="shared" si="1748"/>
        <v>720</v>
      </c>
      <c r="DE475" s="555">
        <f t="shared" si="1749"/>
        <v>750</v>
      </c>
      <c r="DF475" s="555">
        <f t="shared" si="1750"/>
        <v>1200</v>
      </c>
      <c r="DG475" s="555">
        <f t="shared" si="1751"/>
        <v>1500</v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1</v>
      </c>
      <c r="BY495" s="227">
        <v>1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>
        <v>2</v>
      </c>
      <c r="BY496" s="227">
        <v>4</v>
      </c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>
        <f t="shared" si="1864"/>
        <v>1</v>
      </c>
      <c r="CL496" s="1351">
        <f t="shared" si="1864"/>
        <v>4</v>
      </c>
      <c r="CM496" s="1351">
        <f t="shared" si="1864"/>
        <v>5</v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>
        <f t="shared" si="1872"/>
        <v>1</v>
      </c>
      <c r="DC496" s="556">
        <f t="shared" si="1873"/>
        <v>4</v>
      </c>
      <c r="DD496" s="556">
        <f t="shared" si="1874"/>
        <v>5</v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>
        <f t="shared" si="1864"/>
        <v>2</v>
      </c>
      <c r="CL497" s="1351">
        <f t="shared" si="1864"/>
        <v>12</v>
      </c>
      <c r="CM497" s="1351">
        <f t="shared" si="1864"/>
        <v>12</v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>
        <f t="shared" si="1872"/>
        <v>2</v>
      </c>
      <c r="DC497" s="556">
        <f t="shared" si="1873"/>
        <v>12</v>
      </c>
      <c r="DD497" s="556">
        <f t="shared" si="1874"/>
        <v>12</v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>
        <f>IF(BX496="","",BX495*BX496*BX497)</f>
        <v>24</v>
      </c>
      <c r="BY498" s="634">
        <f>IF(BY496="","",BY495*BY496*BY497)</f>
        <v>48</v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>
        <f t="shared" si="1864"/>
        <v>5.6</v>
      </c>
      <c r="CL498" s="1351">
        <f t="shared" si="1864"/>
        <v>8.3999999999999986</v>
      </c>
      <c r="CM498" s="1351">
        <f t="shared" si="1864"/>
        <v>42</v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>
        <f t="shared" si="1872"/>
        <v>5.6</v>
      </c>
      <c r="DC498" s="556">
        <f t="shared" si="1873"/>
        <v>8.3999999999999986</v>
      </c>
      <c r="DD498" s="556">
        <f t="shared" si="1874"/>
        <v>42</v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8.2661448140900172E-3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2.8931506849315062E-3</v>
      </c>
      <c r="BI500" s="637">
        <f t="shared" si="1898"/>
        <v>2.1430745814307456E-3</v>
      </c>
      <c r="BJ500" s="637">
        <f t="shared" si="1898"/>
        <v>2.4109589041095891E-2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>
        <f>IF(BX498="","",BX498*BX499/BX$46/365/$G$1)</f>
        <v>1.1808778305842885E-2</v>
      </c>
      <c r="BY500" s="637">
        <f>IF(BY498="","",BY498*BY499/BY$46/365/$G$1)</f>
        <v>2.0665362035225052E-2</v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8.2661448140900172E-3</v>
      </c>
      <c r="CC500" s="627">
        <f t="shared" si="1627"/>
        <v>2.8931506849315045E-3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>
        <f t="shared" si="1864"/>
        <v>2.1430745814307456E-3</v>
      </c>
      <c r="CL500" s="1356">
        <f t="shared" si="1864"/>
        <v>2.8931506849315062E-3</v>
      </c>
      <c r="CM500" s="1356">
        <f t="shared" si="1864"/>
        <v>2.4109589041095891E-2</v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>
        <f t="shared" si="1872"/>
        <v>2.1430745814307456E-3</v>
      </c>
      <c r="DC500" s="544">
        <f t="shared" si="1873"/>
        <v>2.8931506849315062E-3</v>
      </c>
      <c r="DD500" s="544">
        <f t="shared" si="1874"/>
        <v>2.4109589041095891E-2</v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>
        <f t="shared" si="1899"/>
        <v>4.2</v>
      </c>
      <c r="CM501" s="1351">
        <f t="shared" si="1899"/>
        <v>5</v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>
        <f t="shared" si="1873"/>
        <v>4.2</v>
      </c>
      <c r="DD501" s="556">
        <f t="shared" si="1874"/>
        <v>5</v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>
        <f t="shared" si="1900"/>
        <v>50.400000000000006</v>
      </c>
      <c r="CM502" s="1351">
        <f t="shared" si="1900"/>
        <v>300</v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>
        <f t="shared" si="1873"/>
        <v>50.400000000000006</v>
      </c>
      <c r="DD502" s="556">
        <f t="shared" si="1874"/>
        <v>300</v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>
        <v>1</v>
      </c>
      <c r="BX509" s="323">
        <v>6</v>
      </c>
      <c r="BY509" s="323">
        <v>5</v>
      </c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4.8571428571428568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1</v>
      </c>
      <c r="CI509" s="1350">
        <f t="shared" si="1915"/>
        <v>2</v>
      </c>
      <c r="CJ509" s="1350">
        <f t="shared" si="1915"/>
        <v>2</v>
      </c>
      <c r="CK509" s="1351">
        <f t="shared" si="1915"/>
        <v>5</v>
      </c>
      <c r="CL509" s="1351">
        <f t="shared" si="1915"/>
        <v>5</v>
      </c>
      <c r="CM509" s="1351">
        <f t="shared" si="1915"/>
        <v>5</v>
      </c>
      <c r="CN509" s="1350">
        <f t="shared" si="1915"/>
        <v>5</v>
      </c>
      <c r="CO509" s="1350">
        <f t="shared" si="1915"/>
        <v>10</v>
      </c>
      <c r="CP509" s="1350">
        <f t="shared" si="1915"/>
        <v>12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2</v>
      </c>
      <c r="DA509" s="555">
        <f t="shared" si="1871"/>
        <v>2</v>
      </c>
      <c r="DB509" s="556">
        <f t="shared" si="1872"/>
        <v>5</v>
      </c>
      <c r="DC509" s="556">
        <f t="shared" si="1873"/>
        <v>5</v>
      </c>
      <c r="DD509" s="556">
        <f t="shared" si="1874"/>
        <v>5</v>
      </c>
      <c r="DE509" s="555">
        <f t="shared" si="1875"/>
        <v>5</v>
      </c>
      <c r="DF509" s="555">
        <f t="shared" si="1876"/>
        <v>10</v>
      </c>
      <c r="DG509" s="555">
        <f t="shared" si="1877"/>
        <v>12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46</v>
      </c>
      <c r="BX510" s="646">
        <v>12</v>
      </c>
      <c r="BY510" s="646">
        <v>6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6.4285714285714288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2</v>
      </c>
      <c r="CI510" s="1350">
        <f t="shared" si="1915"/>
        <v>2</v>
      </c>
      <c r="CJ510" s="1350">
        <f t="shared" si="1915"/>
        <v>3</v>
      </c>
      <c r="CK510" s="1351">
        <f t="shared" si="1915"/>
        <v>3</v>
      </c>
      <c r="CL510" s="1351">
        <f t="shared" si="1915"/>
        <v>3</v>
      </c>
      <c r="CM510" s="1351">
        <f t="shared" si="1915"/>
        <v>10</v>
      </c>
      <c r="CN510" s="1350">
        <f t="shared" si="1915"/>
        <v>12</v>
      </c>
      <c r="CO510" s="1350">
        <f t="shared" si="1915"/>
        <v>12</v>
      </c>
      <c r="CP510" s="1350">
        <f t="shared" si="1915"/>
        <v>12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2</v>
      </c>
      <c r="CZ510" s="555">
        <f t="shared" si="1870"/>
        <v>2</v>
      </c>
      <c r="DA510" s="555">
        <f t="shared" si="1871"/>
        <v>3</v>
      </c>
      <c r="DB510" s="556">
        <f t="shared" si="1872"/>
        <v>3</v>
      </c>
      <c r="DC510" s="556">
        <f t="shared" si="1873"/>
        <v>3</v>
      </c>
      <c r="DD510" s="556">
        <f t="shared" si="1874"/>
        <v>10</v>
      </c>
      <c r="DE510" s="555">
        <f t="shared" si="1875"/>
        <v>12</v>
      </c>
      <c r="DF510" s="555">
        <f t="shared" si="1876"/>
        <v>12</v>
      </c>
      <c r="DG510" s="555">
        <f t="shared" si="1877"/>
        <v>12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5.2185257664709717E-3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3.8766191408070076E-2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5.4272667971298108E-2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1.789208834218619E-2</v>
      </c>
      <c r="AO512" s="637">
        <f t="shared" si="1930"/>
        <v>4.5227223309415088E-2</v>
      </c>
      <c r="AP512" s="637">
        <f t="shared" si="1930"/>
        <v>7.7532382816140152E-2</v>
      </c>
      <c r="AQ512" s="637">
        <f t="shared" si="1930"/>
        <v>4.1748206131767773E-2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31">IF(BH509="","",BH509*BH510*BH511/BH$46/365/$G$1)</f>
        <v>3.1311154598825837E-2</v>
      </c>
      <c r="BI512" s="637">
        <f t="shared" si="1931"/>
        <v>1.7395085888236572E-2</v>
      </c>
      <c r="BJ512" s="637">
        <f>IF(BJ509="","",BJ509*BJ510*BJ511/BJ$46/365/$G$1)</f>
        <v>2.0874103065883887E-2</v>
      </c>
      <c r="BK512" s="637">
        <f t="shared" si="1931"/>
        <v>1.3046314416177429E-2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>
        <f>IF(BV509="","",BV509*BV510*BV511/BV$46/365/$G$1)</f>
        <v>1.5655577299412918E-2</v>
      </c>
      <c r="BW512" s="637">
        <f>IF(BW509="","",BW509*BW510*BW511/BW$46/365/$G$1)</f>
        <v>4.0008697542944123E-2</v>
      </c>
      <c r="BX512" s="637">
        <f>IF(BX509="","",BX509*BX510*BX511/BX$46/365/$G$1)</f>
        <v>5.3676265026558576E-2</v>
      </c>
      <c r="BY512" s="637">
        <f>IF(BY509="","",BY509*BY510*BY511/BY$46/365/$G$1)</f>
        <v>1.9569471624266144E-2</v>
      </c>
      <c r="BZ512" s="627">
        <f>IF(DL512&lt;3,"",(SUM(B512:R512)-MIN(B512:R512)-MAX(B512:R512))/(DL512-2))</f>
        <v>1.8041189078371073E-2</v>
      </c>
      <c r="CA512" s="627">
        <f t="shared" si="1625"/>
        <v>3.6568730558107131E-2</v>
      </c>
      <c r="CB512" s="627">
        <f t="shared" si="1626"/>
        <v>5.7070081783528806E-2</v>
      </c>
      <c r="CC512" s="627">
        <f t="shared" si="1627"/>
        <v>1.4519571690385221E-2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6.5231572080887146E-3</v>
      </c>
      <c r="CI512" s="1355">
        <f t="shared" si="1932"/>
        <v>7.8277886497064592E-3</v>
      </c>
      <c r="CJ512" s="1355">
        <f t="shared" si="1932"/>
        <v>1.1182555213866368E-2</v>
      </c>
      <c r="CK512" s="1356">
        <f t="shared" si="1932"/>
        <v>1.3046314416177429E-2</v>
      </c>
      <c r="CL512" s="1356">
        <f t="shared" si="1932"/>
        <v>1.5655577299412918E-2</v>
      </c>
      <c r="CM512" s="1356">
        <f t="shared" si="1932"/>
        <v>1.5655577299412918E-2</v>
      </c>
      <c r="CN512" s="1355">
        <f t="shared" si="1932"/>
        <v>1.7395085888236572E-2</v>
      </c>
      <c r="CO512" s="1355">
        <f t="shared" si="1932"/>
        <v>2.0874103065883887E-2</v>
      </c>
      <c r="CP512" s="1355">
        <f t="shared" si="1932"/>
        <v>3.1311154598825837E-2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6.5231572080887146E-3</v>
      </c>
      <c r="CZ512" s="543">
        <f t="shared" si="1870"/>
        <v>7.8277886497064592E-3</v>
      </c>
      <c r="DA512" s="543">
        <f t="shared" si="1871"/>
        <v>1.1182555213866368E-2</v>
      </c>
      <c r="DB512" s="544">
        <f t="shared" si="1872"/>
        <v>1.3046314416177429E-2</v>
      </c>
      <c r="DC512" s="544">
        <f t="shared" si="1873"/>
        <v>1.5655577299412918E-2</v>
      </c>
      <c r="DD512" s="544">
        <f t="shared" si="1874"/>
        <v>1.5655577299412918E-2</v>
      </c>
      <c r="DE512" s="543">
        <f t="shared" si="1875"/>
        <v>1.7395085888236572E-2</v>
      </c>
      <c r="DF512" s="543">
        <f t="shared" si="1876"/>
        <v>2.0874103065883887E-2</v>
      </c>
      <c r="DG512" s="543">
        <f t="shared" si="1877"/>
        <v>3.1311154598825837E-2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>
        <v>10</v>
      </c>
      <c r="BX513" s="646">
        <v>10</v>
      </c>
      <c r="BY513" s="646">
        <v>10</v>
      </c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10</v>
      </c>
      <c r="CI513" s="1350">
        <f t="shared" si="1933"/>
        <v>10</v>
      </c>
      <c r="CJ513" s="1350">
        <f t="shared" si="1933"/>
        <v>10</v>
      </c>
      <c r="CK513" s="1351">
        <f t="shared" si="1933"/>
        <v>10</v>
      </c>
      <c r="CL513" s="1351">
        <f t="shared" si="1933"/>
        <v>10</v>
      </c>
      <c r="CM513" s="1351">
        <f t="shared" si="1933"/>
        <v>10</v>
      </c>
      <c r="CN513" s="1350">
        <f t="shared" si="1933"/>
        <v>10</v>
      </c>
      <c r="CO513" s="1350">
        <f t="shared" si="1933"/>
        <v>10</v>
      </c>
      <c r="CP513" s="1350">
        <f t="shared" si="1933"/>
        <v>10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10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144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300</v>
      </c>
      <c r="BJ514" s="765">
        <f t="shared" si="1937"/>
        <v>240</v>
      </c>
      <c r="BK514" s="765">
        <f t="shared" si="1937"/>
        <v>100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>
        <f>IF(BV513="","",BV509*BV510*BV513)</f>
        <v>132</v>
      </c>
      <c r="BW514" s="765">
        <f>IF(BW513="","",BW509*BW510*BW513)</f>
        <v>460</v>
      </c>
      <c r="BX514" s="765">
        <f>IF(BX513="","",BX509*BX510*BX513)</f>
        <v>720</v>
      </c>
      <c r="BY514" s="765">
        <f>IF(BY513="","",BY509*BY510*BY513)</f>
        <v>300</v>
      </c>
      <c r="BZ514" s="602">
        <f t="shared" si="1624"/>
        <v>152.57142857142858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202.85714285714286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100</v>
      </c>
      <c r="CI514" s="1350">
        <f t="shared" si="1932"/>
        <v>100</v>
      </c>
      <c r="CJ514" s="1350">
        <f t="shared" si="1932"/>
        <v>150</v>
      </c>
      <c r="CK514" s="1351">
        <f t="shared" si="1932"/>
        <v>150</v>
      </c>
      <c r="CL514" s="1351">
        <f t="shared" si="1932"/>
        <v>240</v>
      </c>
      <c r="CM514" s="1351">
        <f t="shared" si="1932"/>
        <v>240</v>
      </c>
      <c r="CN514" s="1350">
        <f t="shared" si="1932"/>
        <v>240</v>
      </c>
      <c r="CO514" s="1350">
        <f t="shared" si="1932"/>
        <v>300</v>
      </c>
      <c r="CP514" s="1350">
        <f t="shared" si="1932"/>
        <v>600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100</v>
      </c>
      <c r="CZ514" s="555">
        <f t="shared" si="1870"/>
        <v>100</v>
      </c>
      <c r="DA514" s="555">
        <f t="shared" si="1871"/>
        <v>150</v>
      </c>
      <c r="DB514" s="556">
        <f t="shared" si="1872"/>
        <v>150</v>
      </c>
      <c r="DC514" s="556">
        <f t="shared" si="1873"/>
        <v>240</v>
      </c>
      <c r="DD514" s="556">
        <f t="shared" si="1874"/>
        <v>240</v>
      </c>
      <c r="DE514" s="555">
        <f t="shared" si="1875"/>
        <v>240</v>
      </c>
      <c r="DF514" s="555">
        <f t="shared" si="1876"/>
        <v>300</v>
      </c>
      <c r="DG514" s="555">
        <f t="shared" si="1877"/>
        <v>600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>
        <v>2</v>
      </c>
      <c r="BX515" s="323">
        <v>3</v>
      </c>
      <c r="BY515" s="323">
        <v>3</v>
      </c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2.5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1</v>
      </c>
      <c r="CI515" s="1350">
        <f t="shared" si="1932"/>
        <v>2.5</v>
      </c>
      <c r="CJ515" s="1350">
        <f t="shared" si="1932"/>
        <v>2.5</v>
      </c>
      <c r="CK515" s="1351">
        <f t="shared" si="1932"/>
        <v>2.5</v>
      </c>
      <c r="CL515" s="1351">
        <f t="shared" si="1932"/>
        <v>2.5</v>
      </c>
      <c r="CM515" s="1351">
        <f t="shared" si="1932"/>
        <v>2.5</v>
      </c>
      <c r="CN515" s="1350">
        <f t="shared" si="1932"/>
        <v>2.5</v>
      </c>
      <c r="CO515" s="1350">
        <f t="shared" si="1932"/>
        <v>2.5</v>
      </c>
      <c r="CP515" s="1350">
        <f t="shared" si="1932"/>
        <v>2.5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1</v>
      </c>
      <c r="CZ515" s="555">
        <f t="shared" si="1870"/>
        <v>2.5</v>
      </c>
      <c r="DA515" s="555">
        <f t="shared" si="1871"/>
        <v>2.5</v>
      </c>
      <c r="DB515" s="556">
        <f t="shared" si="1872"/>
        <v>2.5</v>
      </c>
      <c r="DC515" s="556">
        <f t="shared" si="1873"/>
        <v>2.5</v>
      </c>
      <c r="DD515" s="556">
        <f t="shared" si="1874"/>
        <v>2.5</v>
      </c>
      <c r="DE515" s="555">
        <f t="shared" si="1875"/>
        <v>2.5</v>
      </c>
      <c r="DF515" s="555">
        <f t="shared" si="1876"/>
        <v>2.5</v>
      </c>
      <c r="DG515" s="555">
        <f t="shared" si="1877"/>
        <v>2.5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24</v>
      </c>
      <c r="BX516" s="323">
        <v>20</v>
      </c>
      <c r="BY516" s="323">
        <v>10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11.857142857142858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1</v>
      </c>
      <c r="CI516" s="1350">
        <f t="shared" si="1932"/>
        <v>6</v>
      </c>
      <c r="CJ516" s="1350">
        <f t="shared" si="1932"/>
        <v>6</v>
      </c>
      <c r="CK516" s="1351">
        <f t="shared" si="1932"/>
        <v>10</v>
      </c>
      <c r="CL516" s="1351">
        <f t="shared" si="1932"/>
        <v>12</v>
      </c>
      <c r="CM516" s="1351">
        <f t="shared" si="1932"/>
        <v>12</v>
      </c>
      <c r="CN516" s="1350">
        <f t="shared" si="1932"/>
        <v>12</v>
      </c>
      <c r="CO516" s="1350">
        <f t="shared" si="1932"/>
        <v>25</v>
      </c>
      <c r="CP516" s="1350">
        <f t="shared" si="1932"/>
        <v>30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</v>
      </c>
      <c r="CZ516" s="555">
        <f t="shared" si="1870"/>
        <v>6</v>
      </c>
      <c r="DA516" s="555">
        <f t="shared" si="1871"/>
        <v>6</v>
      </c>
      <c r="DB516" s="556">
        <f t="shared" si="1872"/>
        <v>10</v>
      </c>
      <c r="DC516" s="556">
        <f t="shared" si="1873"/>
        <v>12</v>
      </c>
      <c r="DD516" s="556">
        <f t="shared" si="1874"/>
        <v>12</v>
      </c>
      <c r="DE516" s="555">
        <f t="shared" si="1875"/>
        <v>12</v>
      </c>
      <c r="DF516" s="555">
        <f t="shared" si="1876"/>
        <v>25</v>
      </c>
      <c r="DG516" s="555">
        <f t="shared" si="1877"/>
        <v>30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0.13083589600223652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4.2270058708414875E-2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5.032149846239866E-2</v>
      </c>
      <c r="AO518" s="637">
        <f t="shared" si="1944"/>
        <v>7.6320939334637961E-2</v>
      </c>
      <c r="AP518" s="770">
        <f t="shared" si="1944"/>
        <v>6.5417948001118262E-2</v>
      </c>
      <c r="AQ518" s="637">
        <f t="shared" si="1944"/>
        <v>7.6320939334637961E-2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45">IF(BF515="","",BF515*BF516*BF517/BF$46/365/$G$1)</f>
        <v>4.4031311154598823E-2</v>
      </c>
      <c r="BG518" s="770">
        <f t="shared" si="1945"/>
        <v>2.9354207436399216E-3</v>
      </c>
      <c r="BH518" s="637">
        <f t="shared" si="1945"/>
        <v>3.5225048923679059E-2</v>
      </c>
      <c r="BI518" s="770">
        <f t="shared" si="1945"/>
        <v>8.1539465101108932E-2</v>
      </c>
      <c r="BJ518" s="637">
        <f t="shared" si="1945"/>
        <v>5.8708414872798438E-2</v>
      </c>
      <c r="BK518" s="770">
        <f t="shared" si="1945"/>
        <v>4.4031311154598823E-2</v>
      </c>
      <c r="BL518" s="637">
        <f t="shared" si="1945"/>
        <v>2.2015655577299412E-2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>
        <f>IF(BV515="","",BV515*BV516*BV517/BV$46/365/$G$1)</f>
        <v>3.5225048923679059E-2</v>
      </c>
      <c r="BW518" s="637">
        <f>IF(BW515="","",BW515*BW516*BW517/BW$46/365/$G$1)</f>
        <v>9.393346379647749E-2</v>
      </c>
      <c r="BX518" s="770">
        <f>IF(BX515="","",BX515*BX516*BX517/BX$46/365/$G$1)</f>
        <v>0.10064299692479732</v>
      </c>
      <c r="BY518" s="637">
        <f>IF(BY515="","",BY515*BY516*BY517/BY$46/365/$G$1)</f>
        <v>4.4031311154598823E-2</v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2.9354207436399216E-3</v>
      </c>
      <c r="CI518" s="1355">
        <f t="shared" si="1932"/>
        <v>2.2015655577299412E-2</v>
      </c>
      <c r="CJ518" s="1355">
        <f t="shared" si="1932"/>
        <v>3.5225048923679059E-2</v>
      </c>
      <c r="CK518" s="1356">
        <f t="shared" si="1932"/>
        <v>4.1934582051998882E-2</v>
      </c>
      <c r="CL518" s="1356">
        <f t="shared" si="1932"/>
        <v>4.4031311154598823E-2</v>
      </c>
      <c r="CM518" s="1356">
        <f t="shared" si="1932"/>
        <v>4.4031311154598823E-2</v>
      </c>
      <c r="CN518" s="1355">
        <f t="shared" si="1932"/>
        <v>4.4031311154598823E-2</v>
      </c>
      <c r="CO518" s="1355">
        <f t="shared" si="1932"/>
        <v>5.8708414872798438E-2</v>
      </c>
      <c r="CP518" s="1355">
        <f t="shared" si="1932"/>
        <v>8.1539465101108932E-2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2.9354207436399216E-3</v>
      </c>
      <c r="CZ518" s="543">
        <f t="shared" si="1870"/>
        <v>2.2015655577299412E-2</v>
      </c>
      <c r="DA518" s="543">
        <f t="shared" si="1871"/>
        <v>3.5225048923679059E-2</v>
      </c>
      <c r="DB518" s="544">
        <f t="shared" si="1872"/>
        <v>4.1934582051998882E-2</v>
      </c>
      <c r="DC518" s="544">
        <f t="shared" si="1873"/>
        <v>4.4031311154598823E-2</v>
      </c>
      <c r="DD518" s="544">
        <f t="shared" si="1874"/>
        <v>4.4031311154598823E-2</v>
      </c>
      <c r="DE518" s="543">
        <f t="shared" si="1875"/>
        <v>4.4031311154598823E-2</v>
      </c>
      <c r="DF518" s="543">
        <f t="shared" si="1876"/>
        <v>5.8708414872798438E-2</v>
      </c>
      <c r="DG518" s="543">
        <f t="shared" si="1877"/>
        <v>8.1539465101108932E-2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12</v>
      </c>
      <c r="BW519" s="323">
        <v>10</v>
      </c>
      <c r="BX519" s="323">
        <v>12</v>
      </c>
      <c r="BY519" s="323">
        <v>10</v>
      </c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14</v>
      </c>
      <c r="CI519" s="1350">
        <f t="shared" si="1946"/>
        <v>14</v>
      </c>
      <c r="CJ519" s="1350">
        <f t="shared" si="1946"/>
        <v>35</v>
      </c>
      <c r="CK519" s="1351">
        <f t="shared" si="1946"/>
        <v>35</v>
      </c>
      <c r="CL519" s="1351">
        <f t="shared" si="1946"/>
        <v>35</v>
      </c>
      <c r="CM519" s="1351">
        <f t="shared" si="1946"/>
        <v>35</v>
      </c>
      <c r="CN519" s="1350">
        <f t="shared" si="1946"/>
        <v>35</v>
      </c>
      <c r="CO519" s="1350">
        <f t="shared" si="1946"/>
        <v>35</v>
      </c>
      <c r="CP519" s="1350">
        <f t="shared" si="1946"/>
        <v>35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14</v>
      </c>
      <c r="CZ519" s="555">
        <f t="shared" si="1870"/>
        <v>14</v>
      </c>
      <c r="DA519" s="555">
        <f t="shared" si="1871"/>
        <v>35</v>
      </c>
      <c r="DB519" s="556">
        <f t="shared" si="1872"/>
        <v>35</v>
      </c>
      <c r="DC519" s="556">
        <f t="shared" si="1873"/>
        <v>35</v>
      </c>
      <c r="DD519" s="556">
        <f t="shared" si="1874"/>
        <v>35</v>
      </c>
      <c r="DE519" s="555">
        <f t="shared" si="1875"/>
        <v>35</v>
      </c>
      <c r="DF519" s="555">
        <f t="shared" si="1876"/>
        <v>35</v>
      </c>
      <c r="DG519" s="555">
        <f t="shared" si="1877"/>
        <v>35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1951">IF(BF519="","",BF515*BF516*BF519)</f>
        <v>420</v>
      </c>
      <c r="BG520" s="765">
        <f t="shared" si="1951"/>
        <v>87.5</v>
      </c>
      <c r="BH520" s="765">
        <f t="shared" si="1951"/>
        <v>1050</v>
      </c>
      <c r="BI520" s="765">
        <f t="shared" si="1951"/>
        <v>875</v>
      </c>
      <c r="BJ520" s="765">
        <f t="shared" si="1951"/>
        <v>1050</v>
      </c>
      <c r="BK520" s="765">
        <f t="shared" si="1951"/>
        <v>525</v>
      </c>
      <c r="BL520" s="765">
        <f t="shared" si="1951"/>
        <v>525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>
        <f>IF(BV519="","",BV515*BV516*BV519)</f>
        <v>144</v>
      </c>
      <c r="BW520" s="765">
        <f>IF(BW519="","",BW515*BW516*BW519)</f>
        <v>480</v>
      </c>
      <c r="BX520" s="765">
        <f>IF(BX519="","",BX515*BX516*BX519)</f>
        <v>720</v>
      </c>
      <c r="BY520" s="765">
        <f>IF(BY519="","",BY515*BY516*BY519)</f>
        <v>300</v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760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87.5</v>
      </c>
      <c r="CI520" s="1350">
        <f t="shared" si="1947"/>
        <v>420</v>
      </c>
      <c r="CJ520" s="1350">
        <f t="shared" si="1947"/>
        <v>525</v>
      </c>
      <c r="CK520" s="1351">
        <f t="shared" si="1947"/>
        <v>525</v>
      </c>
      <c r="CL520" s="1351">
        <f t="shared" si="1947"/>
        <v>875</v>
      </c>
      <c r="CM520" s="1351">
        <f t="shared" si="1947"/>
        <v>875</v>
      </c>
      <c r="CN520" s="1350">
        <f t="shared" si="1947"/>
        <v>1050</v>
      </c>
      <c r="CO520" s="1350">
        <f t="shared" si="1947"/>
        <v>1050</v>
      </c>
      <c r="CP520" s="1350">
        <f t="shared" si="1947"/>
        <v>1050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87.5</v>
      </c>
      <c r="CZ520" s="555">
        <f t="shared" si="1870"/>
        <v>420</v>
      </c>
      <c r="DA520" s="555">
        <f t="shared" si="1871"/>
        <v>525</v>
      </c>
      <c r="DB520" s="556">
        <f t="shared" si="1872"/>
        <v>525</v>
      </c>
      <c r="DC520" s="556">
        <f t="shared" si="1873"/>
        <v>875</v>
      </c>
      <c r="DD520" s="556">
        <f t="shared" si="1874"/>
        <v>875</v>
      </c>
      <c r="DE520" s="555">
        <f t="shared" si="1875"/>
        <v>1050</v>
      </c>
      <c r="DF520" s="555">
        <f t="shared" si="1876"/>
        <v>1050</v>
      </c>
      <c r="DG520" s="555">
        <f t="shared" si="1877"/>
        <v>1050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>
        <v>3</v>
      </c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>
        <f t="shared" si="1947"/>
        <v>2</v>
      </c>
      <c r="CL521" s="1351">
        <f t="shared" si="1947"/>
        <v>3</v>
      </c>
      <c r="CM521" s="1351">
        <f t="shared" si="1947"/>
        <v>3</v>
      </c>
      <c r="CN521" s="1350">
        <f t="shared" si="1947"/>
        <v>3</v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>
        <f t="shared" si="1872"/>
        <v>2</v>
      </c>
      <c r="DC521" s="556">
        <f t="shared" si="1873"/>
        <v>3</v>
      </c>
      <c r="DD521" s="556">
        <f t="shared" si="1874"/>
        <v>3</v>
      </c>
      <c r="DE521" s="555">
        <f t="shared" si="1875"/>
        <v>3</v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3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>
        <f t="shared" si="1947"/>
        <v>1</v>
      </c>
      <c r="CL522" s="1351">
        <f t="shared" si="1947"/>
        <v>3</v>
      </c>
      <c r="CM522" s="1351">
        <f t="shared" si="1947"/>
        <v>3</v>
      </c>
      <c r="CN522" s="1350">
        <f t="shared" si="1947"/>
        <v>5</v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>
        <f t="shared" si="1872"/>
        <v>1</v>
      </c>
      <c r="DC522" s="556">
        <f t="shared" si="1873"/>
        <v>3</v>
      </c>
      <c r="DD522" s="556">
        <f t="shared" si="1874"/>
        <v>3</v>
      </c>
      <c r="DE522" s="555">
        <f t="shared" si="1875"/>
        <v>5</v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1.391606871058926E-3</v>
      </c>
      <c r="BJ524" s="637">
        <f t="shared" si="1968"/>
        <v>1.2524461839530333E-3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>
        <f>IF(BY521="","",BY521*BY522*BY523/BY$46/365/$G$1)</f>
        <v>9.3933463796477487E-4</v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1.095890410958904E-3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>
        <f t="shared" si="1964"/>
        <v>2.0874103065883886E-4</v>
      </c>
      <c r="CL524" s="1356">
        <f t="shared" si="1964"/>
        <v>9.3933463796477487E-4</v>
      </c>
      <c r="CM524" s="1356">
        <f t="shared" si="1964"/>
        <v>1.2524461839530333E-3</v>
      </c>
      <c r="CN524" s="1355">
        <f t="shared" si="1964"/>
        <v>1.391606871058926E-3</v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>
        <f t="shared" si="1872"/>
        <v>2.0874103065883886E-4</v>
      </c>
      <c r="DC524" s="556">
        <f t="shared" si="1873"/>
        <v>9.3933463796477487E-4</v>
      </c>
      <c r="DD524" s="556">
        <f t="shared" si="1874"/>
        <v>1.2524461839530333E-3</v>
      </c>
      <c r="DE524" s="555">
        <f t="shared" si="1875"/>
        <v>1.391606871058926E-3</v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>
        <v>35</v>
      </c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>
        <f t="shared" si="1964"/>
        <v>30</v>
      </c>
      <c r="CL525" s="1351">
        <f t="shared" si="1964"/>
        <v>35</v>
      </c>
      <c r="CM525" s="1351">
        <f t="shared" si="1964"/>
        <v>35</v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>
        <f t="shared" si="1872"/>
        <v>30</v>
      </c>
      <c r="DC525" s="556">
        <f t="shared" si="1873"/>
        <v>35</v>
      </c>
      <c r="DD525" s="556">
        <f t="shared" si="1874"/>
        <v>35</v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>
        <f>IF(BY525="","",BY521*BY522*BY525)</f>
        <v>315</v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>
        <f t="shared" si="1964"/>
        <v>60</v>
      </c>
      <c r="CL526" s="1351">
        <f t="shared" si="1964"/>
        <v>315</v>
      </c>
      <c r="CM526" s="1351">
        <f t="shared" si="1964"/>
        <v>525</v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>
        <f t="shared" si="1872"/>
        <v>60</v>
      </c>
      <c r="DC526" s="556">
        <f t="shared" si="1873"/>
        <v>315</v>
      </c>
      <c r="DD526" s="556">
        <f t="shared" si="1874"/>
        <v>525</v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833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833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>
        <f t="shared" si="1872"/>
        <v>0</v>
      </c>
      <c r="DC527" s="556">
        <f t="shared" si="1873"/>
        <v>20</v>
      </c>
      <c r="DD527" s="556">
        <f t="shared" si="1874"/>
        <v>30</v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>
        <v>12</v>
      </c>
      <c r="BX528" s="227">
        <v>45</v>
      </c>
      <c r="BY528" s="227">
        <v>30</v>
      </c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>
        <f t="shared" si="1947"/>
        <v>20</v>
      </c>
      <c r="CK528" s="1351">
        <f t="shared" si="1947"/>
        <v>30</v>
      </c>
      <c r="CL528" s="1351">
        <f t="shared" si="1947"/>
        <v>30</v>
      </c>
      <c r="CM528" s="1351">
        <f t="shared" si="1947"/>
        <v>40</v>
      </c>
      <c r="CN528" s="1350">
        <f t="shared" si="1947"/>
        <v>90</v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>
        <f t="shared" si="1871"/>
        <v>20</v>
      </c>
      <c r="DB528" s="556">
        <f t="shared" si="1872"/>
        <v>30</v>
      </c>
      <c r="DC528" s="556">
        <f t="shared" si="1873"/>
        <v>30</v>
      </c>
      <c r="DD528" s="556">
        <f t="shared" si="1874"/>
        <v>40</v>
      </c>
      <c r="DE528" s="555">
        <f t="shared" si="1875"/>
        <v>90</v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1.1778958158605909E-2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2.9202000434877144E-2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2.0613176777560339E-2</v>
      </c>
      <c r="BJ530" s="770">
        <f t="shared" si="1988"/>
        <v>1.030658838878017E-2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>
        <f>IF(BV528="","",BV528*BV529/BV$46/365/$G$1)</f>
        <v>1.5459882583170254E-3</v>
      </c>
      <c r="BW530" s="770">
        <f>IF(BW528="","",BW528*BW529/BW$46/365/$G$1)</f>
        <v>4.1226353555120681E-3</v>
      </c>
      <c r="BX530" s="770">
        <f>IF(BX528="","",BX528*BX529/BX$46/365/$G$1)</f>
        <v>1.3251327928431646E-2</v>
      </c>
      <c r="BY530" s="770">
        <f>IF(BY528="","",BY528*BY529/BY$46/365/$G$1)</f>
        <v>7.7299412915851273E-3</v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1.5459882583170253E-2</v>
      </c>
      <c r="CC530" s="627">
        <f t="shared" si="1980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>
        <f t="shared" si="1947"/>
        <v>5.8894790793029544E-3</v>
      </c>
      <c r="CK530" s="1356">
        <f t="shared" si="1947"/>
        <v>7.7299412915851273E-3</v>
      </c>
      <c r="CL530" s="1356">
        <f t="shared" si="1947"/>
        <v>1.030658838878017E-2</v>
      </c>
      <c r="CM530" s="1356">
        <f t="shared" si="1947"/>
        <v>1.030658838878017E-2</v>
      </c>
      <c r="CN530" s="1355">
        <f t="shared" si="1947"/>
        <v>2.0613176777560339E-2</v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>
        <f t="shared" si="1871"/>
        <v>5.8894790793029544E-3</v>
      </c>
      <c r="DB530" s="544">
        <f t="shared" si="1872"/>
        <v>7.7299412915851273E-3</v>
      </c>
      <c r="DC530" s="544">
        <f t="shared" si="1873"/>
        <v>1.030658838878017E-2</v>
      </c>
      <c r="DD530" s="544">
        <f t="shared" si="1874"/>
        <v>1.030658838878017E-2</v>
      </c>
      <c r="DE530" s="543">
        <f t="shared" si="1875"/>
        <v>2.0613176777560339E-2</v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>
        <v>22</v>
      </c>
      <c r="BX531" s="323">
        <v>8</v>
      </c>
      <c r="BY531" s="323">
        <v>25</v>
      </c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>
        <f t="shared" si="1947"/>
        <v>25</v>
      </c>
      <c r="CK531" s="1351">
        <f t="shared" si="1947"/>
        <v>25</v>
      </c>
      <c r="CL531" s="1351">
        <f t="shared" si="1947"/>
        <v>25</v>
      </c>
      <c r="CM531" s="1351">
        <f t="shared" si="1947"/>
        <v>25</v>
      </c>
      <c r="CN531" s="1350">
        <f t="shared" si="1947"/>
        <v>30</v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>
        <f t="shared" si="1871"/>
        <v>25</v>
      </c>
      <c r="DB531" s="556">
        <f t="shared" si="1872"/>
        <v>25</v>
      </c>
      <c r="DC531" s="556">
        <f t="shared" si="1873"/>
        <v>25</v>
      </c>
      <c r="DD531" s="556">
        <f t="shared" si="1874"/>
        <v>25</v>
      </c>
      <c r="DE531" s="555">
        <f t="shared" si="1875"/>
        <v>30</v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>
        <f>IF(BV531="","",BV528*BV531)</f>
        <v>30</v>
      </c>
      <c r="BW532" s="765">
        <f>IF(BW531="","",BW528*BW531)</f>
        <v>264</v>
      </c>
      <c r="BX532" s="765">
        <f>IF(BX531="","",BX528*BX531)</f>
        <v>360</v>
      </c>
      <c r="BY532" s="765">
        <f>IF(BY531="","",BY528*BY531)</f>
        <v>750</v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>
        <f t="shared" si="1989"/>
        <v>500</v>
      </c>
      <c r="CK532" s="1351">
        <f t="shared" si="1989"/>
        <v>750</v>
      </c>
      <c r="CL532" s="1351">
        <f t="shared" si="1989"/>
        <v>750</v>
      </c>
      <c r="CM532" s="1351">
        <f t="shared" si="1989"/>
        <v>1000</v>
      </c>
      <c r="CN532" s="1350">
        <f t="shared" si="1989"/>
        <v>2700</v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>
        <f t="shared" si="1871"/>
        <v>500</v>
      </c>
      <c r="DB532" s="556">
        <f t="shared" si="1872"/>
        <v>750</v>
      </c>
      <c r="DC532" s="556">
        <f t="shared" si="1873"/>
        <v>750</v>
      </c>
      <c r="DD532" s="556">
        <f t="shared" si="1874"/>
        <v>1000</v>
      </c>
      <c r="DE532" s="555">
        <f t="shared" si="1875"/>
        <v>2700</v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1</v>
      </c>
      <c r="BW539" s="323">
        <v>1</v>
      </c>
      <c r="BX539" s="323">
        <v>2</v>
      </c>
      <c r="BY539" s="323">
        <v>5</v>
      </c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>
        <f t="shared" si="2007"/>
        <v>2</v>
      </c>
      <c r="CJ539" s="1350">
        <f t="shared" si="2007"/>
        <v>3</v>
      </c>
      <c r="CK539" s="1351">
        <f t="shared" si="2007"/>
        <v>5</v>
      </c>
      <c r="CL539" s="1351">
        <f t="shared" si="2007"/>
        <v>5</v>
      </c>
      <c r="CM539" s="1351">
        <f t="shared" si="2007"/>
        <v>5</v>
      </c>
      <c r="CN539" s="1350">
        <f t="shared" si="2007"/>
        <v>5</v>
      </c>
      <c r="CO539" s="1350">
        <f t="shared" si="2007"/>
        <v>5</v>
      </c>
      <c r="CP539" s="1350">
        <f t="shared" si="2007"/>
        <v>10</v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>
        <f t="shared" si="1870"/>
        <v>2</v>
      </c>
      <c r="DA539" s="555">
        <f t="shared" si="1871"/>
        <v>3</v>
      </c>
      <c r="DB539" s="556">
        <f t="shared" si="1872"/>
        <v>5</v>
      </c>
      <c r="DC539" s="556">
        <f t="shared" si="1873"/>
        <v>5</v>
      </c>
      <c r="DD539" s="556">
        <f t="shared" si="1874"/>
        <v>5</v>
      </c>
      <c r="DE539" s="555">
        <f t="shared" si="1875"/>
        <v>5</v>
      </c>
      <c r="DF539" s="555">
        <f t="shared" si="1876"/>
        <v>5</v>
      </c>
      <c r="DG539" s="555">
        <f t="shared" si="1877"/>
        <v>10</v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6</v>
      </c>
      <c r="BW540" s="646">
        <v>12</v>
      </c>
      <c r="BX540" s="646">
        <v>12</v>
      </c>
      <c r="BY540" s="646">
        <v>6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>
        <f t="shared" si="1989"/>
        <v>2</v>
      </c>
      <c r="CJ540" s="1350">
        <f t="shared" si="1989"/>
        <v>2</v>
      </c>
      <c r="CK540" s="1351">
        <f t="shared" si="1989"/>
        <v>2</v>
      </c>
      <c r="CL540" s="1351">
        <f t="shared" si="1989"/>
        <v>2</v>
      </c>
      <c r="CM540" s="1351">
        <f t="shared" si="1989"/>
        <v>3</v>
      </c>
      <c r="CN540" s="1350">
        <f t="shared" si="1989"/>
        <v>12</v>
      </c>
      <c r="CO540" s="1350">
        <f t="shared" si="1989"/>
        <v>12</v>
      </c>
      <c r="CP540" s="1350">
        <f t="shared" si="1989"/>
        <v>12</v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>
        <f t="shared" si="1870"/>
        <v>2</v>
      </c>
      <c r="DA540" s="555">
        <f t="shared" si="1871"/>
        <v>2</v>
      </c>
      <c r="DB540" s="556">
        <f t="shared" si="1872"/>
        <v>2</v>
      </c>
      <c r="DC540" s="556">
        <f t="shared" si="1873"/>
        <v>2</v>
      </c>
      <c r="DD540" s="556">
        <f t="shared" si="1874"/>
        <v>3</v>
      </c>
      <c r="DE540" s="555">
        <f t="shared" si="1875"/>
        <v>12</v>
      </c>
      <c r="DF540" s="555">
        <f t="shared" si="1876"/>
        <v>12</v>
      </c>
      <c r="DG540" s="555">
        <f t="shared" si="1877"/>
        <v>12</v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1.5329419439008481E-2</v>
      </c>
      <c r="C542" s="637" t="str">
        <f t="shared" si="2012"/>
        <v/>
      </c>
      <c r="D542" s="770">
        <f t="shared" si="2012"/>
        <v>1.471624266144814E-2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1.1037181996086104E-2</v>
      </c>
      <c r="J542" s="770">
        <f t="shared" si="2012"/>
        <v>9.8108284409654273E-2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2.6279004752585962E-3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1.8395303326810178E-2</v>
      </c>
      <c r="BH542" s="637">
        <f t="shared" si="2015"/>
        <v>1.1037181996086104E-2</v>
      </c>
      <c r="BI542" s="637">
        <f t="shared" si="2015"/>
        <v>3.4065376531129958E-3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>
        <f>IF(BV539="","",BV539*BV540*BV541/BV$46/365/$G$1)</f>
        <v>4.5988258317025445E-3</v>
      </c>
      <c r="BW542" s="637">
        <f>IF(BW539="","",BW539*BW540*BW541/BW$46/365/$G$1)</f>
        <v>6.131767775603392E-3</v>
      </c>
      <c r="BX542" s="637">
        <f>IF(BX539="","",BX539*BX540*BX541/BX$46/365/$G$1)</f>
        <v>1.0511601901034385E-2</v>
      </c>
      <c r="BY542" s="637">
        <f>IF(BY539="","",BY539*BY540*BY541/BY$46/365/$G$1)</f>
        <v>1.1497064579256359E-2</v>
      </c>
      <c r="BZ542" s="627">
        <f t="shared" si="1977"/>
        <v>1.5022831050228308E-2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8.1193202801161084E-3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>
        <f t="shared" si="1989"/>
        <v>2.2994129158512722E-3</v>
      </c>
      <c r="CJ542" s="1355">
        <f t="shared" si="1989"/>
        <v>3.4065376531129958E-3</v>
      </c>
      <c r="CK542" s="1356">
        <f t="shared" si="1989"/>
        <v>3.8323548597521202E-3</v>
      </c>
      <c r="CL542" s="1356">
        <f t="shared" si="1989"/>
        <v>4.3798341254309946E-3</v>
      </c>
      <c r="CM542" s="1356">
        <f t="shared" si="1989"/>
        <v>7.6647097195042405E-3</v>
      </c>
      <c r="CN542" s="1355">
        <f t="shared" si="1989"/>
        <v>1.1037181996086104E-2</v>
      </c>
      <c r="CO542" s="1355">
        <f t="shared" si="1989"/>
        <v>1.8395303326810178E-2</v>
      </c>
      <c r="CP542" s="1355">
        <f t="shared" si="1989"/>
        <v>4.5988258317025438E-2</v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>
        <f t="shared" si="1870"/>
        <v>2.2994129158512722E-3</v>
      </c>
      <c r="DA542" s="543">
        <f t="shared" si="1871"/>
        <v>3.4065376531129958E-3</v>
      </c>
      <c r="DB542" s="544">
        <f t="shared" si="1872"/>
        <v>3.8323548597521202E-3</v>
      </c>
      <c r="DC542" s="544">
        <f t="shared" si="1873"/>
        <v>4.3798341254309946E-3</v>
      </c>
      <c r="DD542" s="544">
        <f t="shared" si="1874"/>
        <v>7.6647097195042405E-3</v>
      </c>
      <c r="DE542" s="543">
        <f t="shared" si="1875"/>
        <v>1.1037181996086104E-2</v>
      </c>
      <c r="DF542" s="543">
        <f t="shared" si="1876"/>
        <v>1.8395303326810178E-2</v>
      </c>
      <c r="DG542" s="543">
        <f t="shared" si="1877"/>
        <v>4.5988258317025438E-2</v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>
        <v>15</v>
      </c>
      <c r="BX543" s="646">
        <v>14</v>
      </c>
      <c r="BY543" s="646">
        <v>20</v>
      </c>
      <c r="BZ543" s="602">
        <f t="shared" si="1977"/>
        <v>12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>
        <f t="shared" si="1989"/>
        <v>20</v>
      </c>
      <c r="CJ543" s="1350">
        <f t="shared" si="1989"/>
        <v>20</v>
      </c>
      <c r="CK543" s="1351">
        <f t="shared" si="1989"/>
        <v>40</v>
      </c>
      <c r="CL543" s="1351">
        <f t="shared" si="1989"/>
        <v>45</v>
      </c>
      <c r="CM543" s="1351">
        <f t="shared" si="1989"/>
        <v>45</v>
      </c>
      <c r="CN543" s="1350">
        <f t="shared" si="1989"/>
        <v>45</v>
      </c>
      <c r="CO543" s="1350">
        <f t="shared" si="1989"/>
        <v>45</v>
      </c>
      <c r="CP543" s="1350">
        <f t="shared" si="1989"/>
        <v>45</v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>
        <f t="shared" si="1870"/>
        <v>20</v>
      </c>
      <c r="DA543" s="555">
        <f t="shared" si="1871"/>
        <v>20</v>
      </c>
      <c r="DB543" s="556">
        <f t="shared" si="1872"/>
        <v>40</v>
      </c>
      <c r="DC543" s="556">
        <f t="shared" si="1873"/>
        <v>45</v>
      </c>
      <c r="DD543" s="556">
        <f t="shared" si="1874"/>
        <v>45</v>
      </c>
      <c r="DE543" s="555">
        <f t="shared" si="1875"/>
        <v>45</v>
      </c>
      <c r="DF543" s="555">
        <f t="shared" si="1876"/>
        <v>45</v>
      </c>
      <c r="DG543" s="555">
        <f t="shared" si="1877"/>
        <v>45</v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720</v>
      </c>
      <c r="C544" s="765" t="str">
        <f t="shared" si="2016"/>
        <v/>
      </c>
      <c r="D544" s="765">
        <f t="shared" si="2016"/>
        <v>192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234</v>
      </c>
      <c r="J544" s="765">
        <f t="shared" si="2016"/>
        <v>1152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>
        <f>IF(BV543="","",BV539*BV540*BV543)</f>
        <v>72</v>
      </c>
      <c r="BW544" s="765">
        <f>IF(BW543="","",BW539*BW540*BW543)</f>
        <v>180</v>
      </c>
      <c r="BX544" s="765">
        <f>IF(BX543="","",BX539*BX540*BX543)</f>
        <v>336</v>
      </c>
      <c r="BY544" s="765">
        <f>IF(BY543="","",BY539*BY540*BY543)</f>
        <v>600</v>
      </c>
      <c r="BZ544" s="602">
        <f t="shared" si="1977"/>
        <v>477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>
        <f t="shared" si="1989"/>
        <v>270</v>
      </c>
      <c r="CJ544" s="1350">
        <f t="shared" si="1989"/>
        <v>400</v>
      </c>
      <c r="CK544" s="1351">
        <f t="shared" si="1989"/>
        <v>450</v>
      </c>
      <c r="CL544" s="1351">
        <f t="shared" si="1989"/>
        <v>450</v>
      </c>
      <c r="CM544" s="1351">
        <f t="shared" si="1989"/>
        <v>450</v>
      </c>
      <c r="CN544" s="1350">
        <f t="shared" si="1989"/>
        <v>720</v>
      </c>
      <c r="CO544" s="1350">
        <f t="shared" si="1989"/>
        <v>1200</v>
      </c>
      <c r="CP544" s="1350">
        <f t="shared" si="1989"/>
        <v>5400</v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>
        <f t="shared" si="1870"/>
        <v>270</v>
      </c>
      <c r="DA544" s="555">
        <f t="shared" si="1871"/>
        <v>400</v>
      </c>
      <c r="DB544" s="556">
        <f t="shared" si="1872"/>
        <v>450</v>
      </c>
      <c r="DC544" s="556">
        <f t="shared" si="1873"/>
        <v>450</v>
      </c>
      <c r="DD544" s="556">
        <f t="shared" si="1874"/>
        <v>450</v>
      </c>
      <c r="DE544" s="555">
        <f t="shared" si="1875"/>
        <v>720</v>
      </c>
      <c r="DF544" s="555">
        <f t="shared" si="1876"/>
        <v>1200</v>
      </c>
      <c r="DG544" s="555">
        <f t="shared" si="1877"/>
        <v>5400</v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829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10</v>
      </c>
      <c r="BW546" s="646">
        <v>20</v>
      </c>
      <c r="BX546" s="646">
        <v>12</v>
      </c>
      <c r="BY546" s="646">
        <v>35</v>
      </c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>
        <f t="shared" si="1989"/>
        <v>18</v>
      </c>
      <c r="CL546" s="1351">
        <f t="shared" si="1989"/>
        <v>35</v>
      </c>
      <c r="CM546" s="1351">
        <f t="shared" si="1989"/>
        <v>36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18</v>
      </c>
      <c r="DC546" s="556">
        <f t="shared" si="1873"/>
        <v>35</v>
      </c>
      <c r="DD546" s="556">
        <f t="shared" si="1874"/>
        <v>36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6.4858820240424938E-3</v>
      </c>
      <c r="AQ548" s="770">
        <f t="shared" si="2027"/>
        <v>3.7834311806914547E-3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1.1035007610350077E-2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>
        <f>IF(BV546="","",BV546*BV547/BV$46/365/$G$1)</f>
        <v>4.7292889758643181E-3</v>
      </c>
      <c r="BW548" s="770">
        <f>IF(BW546="","",BW546*BW547/BW$46/365/$G$1)</f>
        <v>6.3057186344857574E-3</v>
      </c>
      <c r="BX548" s="770">
        <f>IF(BX546="","",BX546*BX547/BX$46/365/$G$1)</f>
        <v>3.2429410120212469E-3</v>
      </c>
      <c r="BY548" s="770">
        <f>IF(BY546="","",BY546*BY547/BY$46/365/$G$1)</f>
        <v>8.2762557077625566E-3</v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3.0267449445531645E-3</v>
      </c>
      <c r="CC548" s="627">
        <f t="shared" si="1980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>
        <f t="shared" si="2029"/>
        <v>4.2563600782778866E-3</v>
      </c>
      <c r="CL548" s="1356">
        <f t="shared" si="2029"/>
        <v>1.1035007610350077E-2</v>
      </c>
      <c r="CM548" s="1356">
        <f t="shared" si="2029"/>
        <v>1.7025440313111546E-2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4.2563600782778866E-3</v>
      </c>
      <c r="DC548" s="544">
        <f t="shared" si="1873"/>
        <v>1.1035007610350077E-2</v>
      </c>
      <c r="DD548" s="544">
        <f t="shared" si="1874"/>
        <v>1.7025440313111546E-2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>
        <v>15</v>
      </c>
      <c r="BX549" s="646">
        <v>20</v>
      </c>
      <c r="BY549" s="646">
        <v>30</v>
      </c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>
        <f t="shared" si="2024"/>
        <v>25</v>
      </c>
      <c r="CL549" s="1351">
        <f t="shared" si="2024"/>
        <v>30</v>
      </c>
      <c r="CM549" s="1351">
        <f t="shared" si="2024"/>
        <v>50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25</v>
      </c>
      <c r="DC549" s="556">
        <f t="shared" si="1873"/>
        <v>30</v>
      </c>
      <c r="DD549" s="556">
        <f t="shared" si="1874"/>
        <v>50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>
        <f>IF(BV549="","",BV546*BV549)</f>
        <v>70</v>
      </c>
      <c r="BW550" s="765">
        <f>IF(BW549="","",BW546*BW549)</f>
        <v>300</v>
      </c>
      <c r="BX550" s="765">
        <f>IF(BX549="","",BX546*BX549)</f>
        <v>240</v>
      </c>
      <c r="BY550" s="765">
        <f>IF(BY549="","",BY546*BY549)</f>
        <v>1050</v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>
        <f t="shared" si="2024"/>
        <v>540</v>
      </c>
      <c r="CL550" s="1351">
        <f t="shared" si="2024"/>
        <v>875</v>
      </c>
      <c r="CM550" s="1351">
        <f t="shared" si="2024"/>
        <v>1800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540</v>
      </c>
      <c r="DC550" s="556">
        <f t="shared" si="1873"/>
        <v>875</v>
      </c>
      <c r="DD550" s="556">
        <f t="shared" si="1874"/>
        <v>1800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829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823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830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80</v>
      </c>
      <c r="BW558" s="227">
        <v>120</v>
      </c>
      <c r="BX558" s="227">
        <v>140</v>
      </c>
      <c r="BY558" s="227">
        <v>150</v>
      </c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>
        <f t="shared" si="2024"/>
        <v>3</v>
      </c>
      <c r="CJ558" s="1350">
        <f t="shared" si="2024"/>
        <v>8</v>
      </c>
      <c r="CK558" s="1351">
        <f t="shared" si="2024"/>
        <v>60</v>
      </c>
      <c r="CL558" s="1351">
        <f t="shared" si="2024"/>
        <v>104</v>
      </c>
      <c r="CM558" s="1351">
        <f t="shared" si="2024"/>
        <v>156</v>
      </c>
      <c r="CN558" s="1350">
        <f t="shared" si="2024"/>
        <v>156</v>
      </c>
      <c r="CO558" s="1350">
        <f t="shared" si="2024"/>
        <v>520</v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>
        <f t="shared" si="1870"/>
        <v>3</v>
      </c>
      <c r="DA558" s="555">
        <f t="shared" si="1871"/>
        <v>8</v>
      </c>
      <c r="DB558" s="556">
        <f t="shared" si="1872"/>
        <v>60</v>
      </c>
      <c r="DC558" s="556">
        <f t="shared" si="1873"/>
        <v>104</v>
      </c>
      <c r="DD558" s="556">
        <f t="shared" si="1874"/>
        <v>156</v>
      </c>
      <c r="DE558" s="555">
        <f t="shared" si="1875"/>
        <v>156</v>
      </c>
      <c r="DF558" s="555">
        <f t="shared" si="1876"/>
        <v>520</v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7.7532382816140151E-3</v>
      </c>
      <c r="AQ560" s="770">
        <f t="shared" si="2054"/>
        <v>1.2437486410089151E-2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2.7136333985649051E-3</v>
      </c>
      <c r="BH560" s="770">
        <f t="shared" si="2055"/>
        <v>1.3568166992824527E-2</v>
      </c>
      <c r="BI560" s="770">
        <f t="shared" si="2055"/>
        <v>8.6975429441182877E-5</v>
      </c>
      <c r="BJ560" s="770">
        <f t="shared" si="2055"/>
        <v>2.6092628832354858E-3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>
        <f>IF(BV558="","",BV558*BV559/BV$46/365/$G$1)</f>
        <v>5.2185257664709717E-3</v>
      </c>
      <c r="BW560" s="770">
        <f>IF(BW558="","",BW558*BW559/BW$46/365/$G$1)</f>
        <v>5.2185257664709717E-3</v>
      </c>
      <c r="BX560" s="770">
        <f>IF(BX558="","",BX558*BX559/BX$46/365/$G$1)</f>
        <v>5.2185257664709717E-3</v>
      </c>
      <c r="BY560" s="770">
        <f>IF(BY558="","",BY558*BY559/BY$46/365/$G$1)</f>
        <v>4.8923679060665359E-3</v>
      </c>
      <c r="BZ560" s="627" t="str">
        <f t="shared" si="1977"/>
        <v/>
      </c>
      <c r="CA560" s="627" t="str">
        <f t="shared" si="1978"/>
        <v/>
      </c>
      <c r="CB560" s="627">
        <f t="shared" si="1979"/>
        <v>9.946261609666697E-3</v>
      </c>
      <c r="CC560" s="627">
        <f t="shared" si="1980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>
        <f t="shared" si="2024"/>
        <v>8.6975429441182877E-5</v>
      </c>
      <c r="CJ560" s="1355">
        <f t="shared" si="2024"/>
        <v>2.9820147236976987E-4</v>
      </c>
      <c r="CK560" s="1356">
        <f t="shared" si="2024"/>
        <v>2.6092628832354858E-3</v>
      </c>
      <c r="CL560" s="1356">
        <f t="shared" si="2024"/>
        <v>2.7136333985649051E-3</v>
      </c>
      <c r="CM560" s="1356">
        <f t="shared" si="2024"/>
        <v>5.0880626223091981E-3</v>
      </c>
      <c r="CN560" s="1355">
        <f t="shared" si="2024"/>
        <v>1.0176125244618396E-2</v>
      </c>
      <c r="CO560" s="1355">
        <f t="shared" si="2024"/>
        <v>1.3568166992824527E-2</v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>
        <f t="shared" si="2051"/>
        <v>8.6975429441182877E-5</v>
      </c>
      <c r="DA560" s="543">
        <f t="shared" si="2051"/>
        <v>2.9820147236976987E-4</v>
      </c>
      <c r="DB560" s="544">
        <f t="shared" si="2051"/>
        <v>2.6092628832354858E-3</v>
      </c>
      <c r="DC560" s="544">
        <f t="shared" si="2051"/>
        <v>2.7136333985649051E-3</v>
      </c>
      <c r="DD560" s="544">
        <f t="shared" si="2051"/>
        <v>5.0880626223091981E-3</v>
      </c>
      <c r="DE560" s="543">
        <f t="shared" si="2051"/>
        <v>1.0176125244618396E-2</v>
      </c>
      <c r="DF560" s="543">
        <f t="shared" si="2051"/>
        <v>1.3568166992824527E-2</v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>
        <v>2</v>
      </c>
      <c r="BX561" s="323">
        <v>2</v>
      </c>
      <c r="BY561" s="323">
        <v>5</v>
      </c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>
        <f t="shared" si="2024"/>
        <v>3</v>
      </c>
      <c r="CJ561" s="1350">
        <f t="shared" si="2024"/>
        <v>5</v>
      </c>
      <c r="CK561" s="1351">
        <f t="shared" si="2024"/>
        <v>5</v>
      </c>
      <c r="CL561" s="1351">
        <f t="shared" si="2024"/>
        <v>5</v>
      </c>
      <c r="CM561" s="1351">
        <f t="shared" si="2024"/>
        <v>5</v>
      </c>
      <c r="CN561" s="1350">
        <f t="shared" si="2024"/>
        <v>5</v>
      </c>
      <c r="CO561" s="1350">
        <f t="shared" si="2024"/>
        <v>6</v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>
        <f t="shared" si="2051"/>
        <v>3</v>
      </c>
      <c r="DA561" s="555">
        <f t="shared" si="2051"/>
        <v>5</v>
      </c>
      <c r="DB561" s="556">
        <f t="shared" si="2051"/>
        <v>5</v>
      </c>
      <c r="DC561" s="556">
        <f t="shared" si="2051"/>
        <v>5</v>
      </c>
      <c r="DD561" s="556">
        <f t="shared" si="2051"/>
        <v>5</v>
      </c>
      <c r="DE561" s="555">
        <f t="shared" si="2051"/>
        <v>5</v>
      </c>
      <c r="DF561" s="555">
        <f t="shared" si="2051"/>
        <v>6</v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>
        <f>IF(BV561="","",BV558*BV561)</f>
        <v>160</v>
      </c>
      <c r="BW562" s="765">
        <f>IF(BW561="","",BW558*BW561)</f>
        <v>240</v>
      </c>
      <c r="BX562" s="765">
        <f>IF(BX561="","",BX558*BX561)</f>
        <v>280</v>
      </c>
      <c r="BY562" s="765">
        <f>IF(BY561="","",BY558*BY561)</f>
        <v>750</v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>
        <f t="shared" si="2024"/>
        <v>18</v>
      </c>
      <c r="CJ562" s="1350">
        <f t="shared" si="2024"/>
        <v>40</v>
      </c>
      <c r="CK562" s="1351">
        <f t="shared" si="2024"/>
        <v>300</v>
      </c>
      <c r="CL562" s="1351">
        <f t="shared" si="2024"/>
        <v>520</v>
      </c>
      <c r="CM562" s="1351">
        <f t="shared" si="2024"/>
        <v>780</v>
      </c>
      <c r="CN562" s="1350">
        <f t="shared" si="2024"/>
        <v>780</v>
      </c>
      <c r="CO562" s="1350">
        <f t="shared" si="2024"/>
        <v>1560</v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>
        <f t="shared" si="2051"/>
        <v>18</v>
      </c>
      <c r="DA562" s="555">
        <f t="shared" si="2051"/>
        <v>40</v>
      </c>
      <c r="DB562" s="556">
        <f t="shared" si="2051"/>
        <v>300</v>
      </c>
      <c r="DC562" s="556">
        <f t="shared" si="2051"/>
        <v>520</v>
      </c>
      <c r="DD562" s="556">
        <f t="shared" si="2051"/>
        <v>780</v>
      </c>
      <c r="DE562" s="555">
        <f t="shared" si="2051"/>
        <v>780</v>
      </c>
      <c r="DF562" s="555">
        <f t="shared" si="2051"/>
        <v>1560</v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824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830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24</v>
      </c>
      <c r="BW564" s="646">
        <v>30</v>
      </c>
      <c r="BX564" s="646">
        <v>160</v>
      </c>
      <c r="BY564" s="646">
        <v>50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>
        <f t="shared" si="2060"/>
        <v>2</v>
      </c>
      <c r="CJ564" s="90">
        <f t="shared" si="2060"/>
        <v>2</v>
      </c>
      <c r="CK564" s="156">
        <f t="shared" si="2060"/>
        <v>5</v>
      </c>
      <c r="CL564" s="156">
        <f t="shared" si="2060"/>
        <v>50</v>
      </c>
      <c r="CM564" s="156">
        <f t="shared" si="2060"/>
        <v>52</v>
      </c>
      <c r="CN564" s="90">
        <f t="shared" si="2060"/>
        <v>104</v>
      </c>
      <c r="CO564" s="90">
        <f t="shared" si="2060"/>
        <v>260</v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>
        <f t="shared" si="2061"/>
        <v>2</v>
      </c>
      <c r="DA564" s="555">
        <f t="shared" si="2061"/>
        <v>2</v>
      </c>
      <c r="DB564" s="556">
        <f t="shared" si="2061"/>
        <v>5</v>
      </c>
      <c r="DC564" s="556">
        <f t="shared" si="2061"/>
        <v>50</v>
      </c>
      <c r="DD564" s="556">
        <f t="shared" si="2061"/>
        <v>52</v>
      </c>
      <c r="DE564" s="555">
        <f t="shared" si="2061"/>
        <v>104</v>
      </c>
      <c r="DF564" s="555">
        <f t="shared" si="2061"/>
        <v>260</v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1.3955828906905226E-2</v>
      </c>
      <c r="AQ566" s="770">
        <f t="shared" si="2073"/>
        <v>2.7136333985649054E-2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3.2563600782778866E-3</v>
      </c>
      <c r="BH566" s="770">
        <f t="shared" si="2074"/>
        <v>1.6281800391389434E-2</v>
      </c>
      <c r="BI566" s="770">
        <f t="shared" si="2074"/>
        <v>3.4790171776473151E-4</v>
      </c>
      <c r="BJ566" s="770">
        <f t="shared" si="2074"/>
        <v>5.2185257664709717E-3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>
        <f>IF(BV564="","",BV564*BV565/BV$46/365/$G$1)</f>
        <v>3.7573385518590995E-3</v>
      </c>
      <c r="BW566" s="770">
        <f>IF(BW564="","",BW564*BW565/BW$46/365/$G$1)</f>
        <v>3.1311154598825828E-3</v>
      </c>
      <c r="BX566" s="770">
        <f>IF(BX564="","",BX564*BX565/BX$46/365/$G$1)</f>
        <v>1.4313670673748951E-2</v>
      </c>
      <c r="BY566" s="770">
        <f>IF(BY564="","",BY564*BY565/BY$46/365/$G$1)</f>
        <v>3.9138943248532296E-3</v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>
        <f t="shared" si="2060"/>
        <v>1.5655577299412916E-4</v>
      </c>
      <c r="CJ566" s="1355">
        <f t="shared" si="2060"/>
        <v>1.789208834218619E-4</v>
      </c>
      <c r="CK566" s="1356">
        <f t="shared" si="2060"/>
        <v>3.4790171776473151E-4</v>
      </c>
      <c r="CL566" s="1356">
        <f t="shared" si="2060"/>
        <v>3.2563600782778866E-3</v>
      </c>
      <c r="CM566" s="1356">
        <f t="shared" si="2060"/>
        <v>5.2185257664709717E-3</v>
      </c>
      <c r="CN566" s="1355">
        <f t="shared" si="2060"/>
        <v>1.6281800391389434E-2</v>
      </c>
      <c r="CO566" s="1355">
        <f t="shared" si="2060"/>
        <v>1.6281800391389434E-2</v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>
        <f t="shared" si="2061"/>
        <v>1.5655577299412916E-4</v>
      </c>
      <c r="DA566" s="543">
        <f t="shared" si="2061"/>
        <v>1.789208834218619E-4</v>
      </c>
      <c r="DB566" s="544">
        <f t="shared" si="2061"/>
        <v>3.4790171776473151E-4</v>
      </c>
      <c r="DC566" s="544">
        <f t="shared" si="2061"/>
        <v>3.2563600782778866E-3</v>
      </c>
      <c r="DD566" s="544">
        <f t="shared" si="2061"/>
        <v>5.2185257664709717E-3</v>
      </c>
      <c r="DE566" s="543">
        <f t="shared" si="2061"/>
        <v>1.6281800391389434E-2</v>
      </c>
      <c r="DF566" s="543">
        <f t="shared" si="2061"/>
        <v>1.6281800391389434E-2</v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>
        <v>1</v>
      </c>
      <c r="BX567" s="646">
        <v>3</v>
      </c>
      <c r="BY567" s="646">
        <v>3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>
        <f t="shared" si="2060"/>
        <v>2</v>
      </c>
      <c r="CJ567" s="90">
        <f t="shared" si="2060"/>
        <v>2</v>
      </c>
      <c r="CK567" s="156">
        <f t="shared" si="2060"/>
        <v>3</v>
      </c>
      <c r="CL567" s="156">
        <f t="shared" si="2060"/>
        <v>3</v>
      </c>
      <c r="CM567" s="156">
        <f t="shared" si="2060"/>
        <v>3</v>
      </c>
      <c r="CN567" s="90">
        <f t="shared" si="2060"/>
        <v>3</v>
      </c>
      <c r="CO567" s="90">
        <f t="shared" si="2060"/>
        <v>4</v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>
        <f t="shared" si="2061"/>
        <v>2</v>
      </c>
      <c r="DA567" s="555">
        <f t="shared" si="2061"/>
        <v>2</v>
      </c>
      <c r="DB567" s="556">
        <f t="shared" si="2061"/>
        <v>3</v>
      </c>
      <c r="DC567" s="556">
        <f t="shared" si="2061"/>
        <v>3</v>
      </c>
      <c r="DD567" s="556">
        <f t="shared" si="2061"/>
        <v>3</v>
      </c>
      <c r="DE567" s="555">
        <f t="shared" si="2061"/>
        <v>3</v>
      </c>
      <c r="DF567" s="555">
        <f t="shared" si="2061"/>
        <v>4</v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>
        <f>IF(BV567="","",BV564*BV567)</f>
        <v>24</v>
      </c>
      <c r="BW568" s="765">
        <f>IF(BW567="","",BW564*BW567)</f>
        <v>30</v>
      </c>
      <c r="BX568" s="765">
        <f>IF(BX567="","",BX564*BX567)</f>
        <v>480</v>
      </c>
      <c r="BY568" s="765">
        <f>IF(BY567="","",BY564*BY567)</f>
        <v>150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>
        <f t="shared" si="2060"/>
        <v>6</v>
      </c>
      <c r="CJ568" s="90">
        <f t="shared" si="2060"/>
        <v>6</v>
      </c>
      <c r="CK568" s="156">
        <f t="shared" si="2060"/>
        <v>20</v>
      </c>
      <c r="CL568" s="156">
        <f t="shared" si="2060"/>
        <v>104</v>
      </c>
      <c r="CM568" s="156">
        <f t="shared" si="2060"/>
        <v>150</v>
      </c>
      <c r="CN568" s="90">
        <f t="shared" si="2060"/>
        <v>312</v>
      </c>
      <c r="CO568" s="90">
        <f t="shared" si="2060"/>
        <v>520</v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>
        <f t="shared" si="2061"/>
        <v>6</v>
      </c>
      <c r="DA568" s="555">
        <f t="shared" si="2061"/>
        <v>6</v>
      </c>
      <c r="DB568" s="556">
        <f t="shared" si="2061"/>
        <v>20</v>
      </c>
      <c r="DC568" s="556">
        <f t="shared" si="2061"/>
        <v>104</v>
      </c>
      <c r="DD568" s="556">
        <f t="shared" si="2061"/>
        <v>150</v>
      </c>
      <c r="DE568" s="555">
        <f t="shared" si="2061"/>
        <v>312</v>
      </c>
      <c r="DF568" s="555">
        <f t="shared" si="2061"/>
        <v>520</v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>
        <v>24</v>
      </c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24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1.4090019569471624E-3</v>
      </c>
      <c r="BW578" s="770">
        <f>IF(BW576="","",BW576*BW577/BW$46/365/$G$1)</f>
        <v>9.3933463796477487E-4</v>
      </c>
      <c r="BX578" s="770">
        <f>IF(BX576="","",BX576*BX577/BX$46/365/$G$1)</f>
        <v>1.610287950796757E-3</v>
      </c>
      <c r="BY578" s="770">
        <f>IF(BY576="","",BY576*BY577/BY$46/365/$G$1)</f>
        <v>7.0450097847358118E-4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>
        <v>5</v>
      </c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>
        <f>IF(BX579="","",BX576*BX579)</f>
        <v>120</v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>
        <v>3</v>
      </c>
      <c r="BX594" s="227">
        <v>14</v>
      </c>
      <c r="BY594" s="227">
        <v>12</v>
      </c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>
        <f t="shared" si="2145"/>
        <v>1</v>
      </c>
      <c r="CK594" s="156">
        <f t="shared" si="2145"/>
        <v>2</v>
      </c>
      <c r="CL594" s="156">
        <f t="shared" si="2145"/>
        <v>4</v>
      </c>
      <c r="CM594" s="156">
        <f t="shared" si="2145"/>
        <v>13</v>
      </c>
      <c r="CN594" s="90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600</v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>
        <f t="shared" si="2118"/>
        <v>1</v>
      </c>
      <c r="DB594" s="556">
        <f t="shared" si="2118"/>
        <v>2</v>
      </c>
      <c r="DC594" s="556">
        <f t="shared" si="2118"/>
        <v>4</v>
      </c>
      <c r="DD594" s="556">
        <f t="shared" si="2118"/>
        <v>13</v>
      </c>
      <c r="DE594" s="555">
        <f t="shared" si="2118"/>
        <v>600</v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>
        <v>6</v>
      </c>
      <c r="BX595" s="299">
        <v>52</v>
      </c>
      <c r="BY595" s="227">
        <v>12</v>
      </c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>
        <f t="shared" si="2145"/>
        <v>1</v>
      </c>
      <c r="CK595" s="156">
        <f t="shared" si="2145"/>
        <v>6</v>
      </c>
      <c r="CL595" s="156">
        <f t="shared" si="2145"/>
        <v>12</v>
      </c>
      <c r="CM595" s="156">
        <f t="shared" si="2145"/>
        <v>52</v>
      </c>
      <c r="CN595" s="90">
        <f t="shared" si="2146"/>
        <v>182</v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>
        <f t="shared" si="2118"/>
        <v>1</v>
      </c>
      <c r="DB595" s="556">
        <f t="shared" si="2118"/>
        <v>6</v>
      </c>
      <c r="DC595" s="556">
        <f t="shared" si="2118"/>
        <v>12</v>
      </c>
      <c r="DD595" s="556">
        <f t="shared" si="2118"/>
        <v>52</v>
      </c>
      <c r="DE595" s="555">
        <f t="shared" si="2118"/>
        <v>182</v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3.9178082191780823E-2</v>
      </c>
      <c r="AN597" s="637" t="str">
        <f t="shared" si="2158"/>
        <v/>
      </c>
      <c r="AO597" s="637">
        <f t="shared" si="2158"/>
        <v>5.2237442922374429E-2</v>
      </c>
      <c r="AP597" s="637">
        <f t="shared" si="2158"/>
        <v>4.4774951076320936E-2</v>
      </c>
      <c r="AQ597" s="637">
        <f t="shared" si="2158"/>
        <v>4.1617742987606003E-2</v>
      </c>
      <c r="AR597" s="637">
        <f t="shared" si="2158"/>
        <v>7.8356164383561647E-2</v>
      </c>
      <c r="AS597" s="637">
        <f t="shared" si="2158"/>
        <v>3.1342465753424656E-2</v>
      </c>
      <c r="AT597" s="637">
        <f t="shared" si="2158"/>
        <v>6.2684931506849312E-2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2.5831702544031311E-2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1.2915851272015657E-3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>
        <f>IF(BW594="","",BW594*BW595*BW596/BW$46/365/$G$1)</f>
        <v>1.2915851272015657E-3</v>
      </c>
      <c r="BX597" s="637">
        <f>IF(BX594="","",BX594*BX595*BX596/BX$46/365/$G$1)</f>
        <v>4.4774951076320936E-2</v>
      </c>
      <c r="BY597" s="637">
        <f>IF(BY594="","",BY594*BY595*BY596/BY$46/365/$G$1)</f>
        <v>7.7495107632093926E-3</v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>
        <f t="shared" si="2145"/>
        <v>1.2915851272015657E-3</v>
      </c>
      <c r="CK597" s="1356">
        <f t="shared" si="2145"/>
        <v>8.3953033268101759E-3</v>
      </c>
      <c r="CL597" s="1356">
        <f t="shared" si="2145"/>
        <v>1.1193737769080234E-2</v>
      </c>
      <c r="CM597" s="1356">
        <f t="shared" si="2145"/>
        <v>1.1193737769080234E-2</v>
      </c>
      <c r="CN597" s="1355">
        <f t="shared" si="2146"/>
        <v>2.5831702544031311E-2</v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>
        <f t="shared" si="2160"/>
        <v>1.2915851272015657E-3</v>
      </c>
      <c r="DB597" s="544">
        <f t="shared" si="2160"/>
        <v>8.3953033268101759E-3</v>
      </c>
      <c r="DC597" s="544">
        <f t="shared" si="2160"/>
        <v>1.1193737769080234E-2</v>
      </c>
      <c r="DD597" s="544">
        <f t="shared" si="2160"/>
        <v>1.1193737769080234E-2</v>
      </c>
      <c r="DE597" s="543">
        <f t="shared" si="2160"/>
        <v>2.5831702544031311E-2</v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161"/>
        <v>0.5</v>
      </c>
      <c r="DB598" s="556">
        <f t="shared" si="2161"/>
        <v>2</v>
      </c>
      <c r="DC598" s="556">
        <f t="shared" si="2161"/>
        <v>2</v>
      </c>
      <c r="DD598" s="556">
        <f t="shared" si="2161"/>
        <v>2</v>
      </c>
      <c r="DE598" s="555">
        <f t="shared" si="2161"/>
        <v>3</v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335.608</v>
      </c>
      <c r="AP599" s="634">
        <f t="shared" si="2164"/>
        <v>1820</v>
      </c>
      <c r="AQ599" s="634">
        <f t="shared" si="2164"/>
        <v>1160</v>
      </c>
      <c r="AR599" s="634">
        <f t="shared" si="2164"/>
        <v>931.84</v>
      </c>
      <c r="AS599" s="634">
        <f t="shared" si="2164"/>
        <v>728</v>
      </c>
      <c r="AT599" s="634">
        <f t="shared" si="2164"/>
        <v>1456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72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>
        <f t="shared" si="2161"/>
        <v>72</v>
      </c>
      <c r="DB599" s="556">
        <f t="shared" si="2161"/>
        <v>78</v>
      </c>
      <c r="DC599" s="556">
        <f t="shared" si="2161"/>
        <v>208</v>
      </c>
      <c r="DD599" s="556">
        <f t="shared" si="2161"/>
        <v>364</v>
      </c>
      <c r="DE599" s="555">
        <f t="shared" si="2161"/>
        <v>1200</v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829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>
        <v>52</v>
      </c>
      <c r="BX601" s="227">
        <v>52</v>
      </c>
      <c r="BY601" s="227">
        <v>80</v>
      </c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>
        <f t="shared" si="2166"/>
        <v>10</v>
      </c>
      <c r="CL601" s="156">
        <f t="shared" si="2166"/>
        <v>20</v>
      </c>
      <c r="CM601" s="156">
        <f t="shared" si="2166"/>
        <v>100</v>
      </c>
      <c r="CN601" s="90">
        <f t="shared" si="2166"/>
        <v>120</v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>
        <f t="shared" si="2167"/>
        <v>10</v>
      </c>
      <c r="DC601" s="556">
        <f t="shared" si="2167"/>
        <v>20</v>
      </c>
      <c r="DD601" s="556">
        <f t="shared" si="2167"/>
        <v>100</v>
      </c>
      <c r="DE601" s="555">
        <f t="shared" si="2167"/>
        <v>120</v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1.487279843444227E-2</v>
      </c>
      <c r="BI603" s="637">
        <f t="shared" si="2175"/>
        <v>1.377110966152062E-3</v>
      </c>
      <c r="BJ603" s="637">
        <f t="shared" si="2175"/>
        <v>2.0656664492280929E-2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>
        <f>IF(BV601="","",BV601*BV602/BV$46/365/$G$1)</f>
        <v>4.6477495107632091E-3</v>
      </c>
      <c r="BW603" s="637">
        <f>IF(BW601="","",BW601*BW602/BW$46/365/$G$1)</f>
        <v>1.0741465535986084E-2</v>
      </c>
      <c r="BX603" s="637">
        <f>IF(BX601="","",BX601*BX602/BX$46/365/$G$1)</f>
        <v>9.206970459416642E-3</v>
      </c>
      <c r="BY603" s="637">
        <f>IF(BY601="","",BY601*BY602/BY$46/365/$G$1)</f>
        <v>1.2393998695368558E-2</v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>
        <f t="shared" si="2166"/>
        <v>1.377110966152062E-3</v>
      </c>
      <c r="CL603" s="1356">
        <f t="shared" si="2166"/>
        <v>3.0984996738421394E-3</v>
      </c>
      <c r="CM603" s="1356">
        <f t="shared" si="2166"/>
        <v>1.487279843444227E-2</v>
      </c>
      <c r="CN603" s="1355">
        <f t="shared" si="2166"/>
        <v>2.0656664492280929E-2</v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>
        <f t="shared" si="2176"/>
        <v>1.377110966152062E-3</v>
      </c>
      <c r="DC603" s="544">
        <f t="shared" si="2176"/>
        <v>3.0984996738421394E-3</v>
      </c>
      <c r="DD603" s="544">
        <f t="shared" si="2176"/>
        <v>1.487279843444227E-2</v>
      </c>
      <c r="DE603" s="543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>
        <v>6</v>
      </c>
      <c r="BX604" s="323">
        <v>12</v>
      </c>
      <c r="BY604" s="323">
        <v>10</v>
      </c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>
        <f t="shared" si="2166"/>
        <v>10</v>
      </c>
      <c r="CL604" s="156">
        <f t="shared" si="2166"/>
        <v>10</v>
      </c>
      <c r="CM604" s="156">
        <f t="shared" si="2166"/>
        <v>10</v>
      </c>
      <c r="CN604" s="90">
        <f t="shared" si="2166"/>
        <v>10</v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>
        <f t="shared" si="2167"/>
        <v>10</v>
      </c>
      <c r="DC604" s="556">
        <f t="shared" si="2167"/>
        <v>10</v>
      </c>
      <c r="DD604" s="556">
        <f t="shared" si="2167"/>
        <v>10</v>
      </c>
      <c r="DE604" s="555">
        <f t="shared" si="2167"/>
        <v>10</v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>
        <f>IF(BV604="","",BV601*BV604)</f>
        <v>120</v>
      </c>
      <c r="BW605" s="634">
        <f>IF(BW604="","",BW601*BW604)</f>
        <v>312</v>
      </c>
      <c r="BX605" s="634">
        <f>IF(BX604="","",BX601*BX604)</f>
        <v>624</v>
      </c>
      <c r="BY605" s="634">
        <f>IF(BY604="","",BY601*BY604)</f>
        <v>800</v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>
        <f t="shared" si="2166"/>
        <v>100</v>
      </c>
      <c r="CL605" s="156">
        <f t="shared" si="2166"/>
        <v>200</v>
      </c>
      <c r="CM605" s="156">
        <f t="shared" si="2166"/>
        <v>1000</v>
      </c>
      <c r="CN605" s="90">
        <f t="shared" si="2166"/>
        <v>1200</v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>
        <f t="shared" si="2167"/>
        <v>100</v>
      </c>
      <c r="DC605" s="556">
        <f t="shared" si="2167"/>
        <v>200</v>
      </c>
      <c r="DD605" s="556">
        <f t="shared" si="2167"/>
        <v>1000</v>
      </c>
      <c r="DE605" s="555">
        <f t="shared" si="2167"/>
        <v>1200</v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829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>
        <v>52</v>
      </c>
      <c r="BX607" s="227">
        <v>50</v>
      </c>
      <c r="BY607" s="227">
        <v>40</v>
      </c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>
        <f t="shared" si="2182"/>
        <v>8</v>
      </c>
      <c r="CK607" s="1351">
        <f t="shared" si="2182"/>
        <v>10</v>
      </c>
      <c r="CL607" s="1351">
        <f t="shared" si="2182"/>
        <v>30</v>
      </c>
      <c r="CM607" s="1351">
        <f t="shared" si="2182"/>
        <v>40</v>
      </c>
      <c r="CN607" s="1350">
        <f t="shared" si="2182"/>
        <v>60</v>
      </c>
      <c r="CO607" s="1350">
        <f t="shared" si="2182"/>
        <v>60</v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8</v>
      </c>
      <c r="DB607" s="556">
        <f t="shared" si="2183"/>
        <v>10</v>
      </c>
      <c r="DC607" s="556">
        <f t="shared" si="2183"/>
        <v>30</v>
      </c>
      <c r="DD607" s="556">
        <f t="shared" si="2183"/>
        <v>40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184"/>
        <v>60</v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2.9946882862734132E-2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4.1925636007827789E-2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3.4554095610847074E-2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2.351598173515982E-2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195">IF(BF607="","",BF607*BF608/BF$46/365/$G$1)</f>
        <v>3.0234833659491193E-2</v>
      </c>
      <c r="BG609" s="637">
        <f t="shared" si="2195"/>
        <v>2.4187866927592953E-2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3.0234833659491193E-2</v>
      </c>
      <c r="BL609" s="637">
        <f t="shared" si="2195"/>
        <v>5.0391389432485317E-3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>
        <f>IF(BV607="","",BV607*BV608/BV$46/365/$G$1)</f>
        <v>1.2093933463796476E-2</v>
      </c>
      <c r="BW609" s="637">
        <f>IF(BW607="","",BW607*BW608/BW$46/365/$G$1)</f>
        <v>3.4938030006523159E-2</v>
      </c>
      <c r="BX609" s="637">
        <f>IF(BX607="","",BX607*BX608/BX$46/365/$G$1)</f>
        <v>2.8795079675705899E-2</v>
      </c>
      <c r="BY609" s="637">
        <f>IF(BY607="","",BY607*BY608/BY$46/365/$G$1)</f>
        <v>2.0156555772994127E-2</v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>
        <f t="shared" si="2182"/>
        <v>4.0313111545988252E-3</v>
      </c>
      <c r="CK609" s="1356">
        <f t="shared" si="2182"/>
        <v>5.0391389432485317E-3</v>
      </c>
      <c r="CL609" s="1356">
        <f t="shared" si="2182"/>
        <v>2.303606374056472E-2</v>
      </c>
      <c r="CM609" s="1356">
        <f t="shared" si="2182"/>
        <v>2.4187866927592953E-2</v>
      </c>
      <c r="CN609" s="1355">
        <f t="shared" si="2182"/>
        <v>3.0234833659491193E-2</v>
      </c>
      <c r="CO609" s="1355">
        <f t="shared" si="2182"/>
        <v>3.0234833659491193E-2</v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4.0313111545988252E-3</v>
      </c>
      <c r="DB609" s="544">
        <f t="shared" si="2183"/>
        <v>5.0391389432485317E-3</v>
      </c>
      <c r="DC609" s="544">
        <f t="shared" si="2183"/>
        <v>2.303606374056472E-2</v>
      </c>
      <c r="DD609" s="544">
        <f t="shared" si="2183"/>
        <v>2.4187866927592953E-2</v>
      </c>
      <c r="DE609" s="543">
        <f t="shared" si="2184"/>
        <v>3.0234833659491193E-2</v>
      </c>
      <c r="DF609" s="543">
        <f t="shared" si="2184"/>
        <v>3.0234833659491193E-2</v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>
        <v>5</v>
      </c>
      <c r="BX610" s="323">
        <v>10</v>
      </c>
      <c r="BY610" s="323">
        <v>10</v>
      </c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>
        <f t="shared" si="2196"/>
        <v>8</v>
      </c>
      <c r="CK610" s="1351">
        <f t="shared" si="2196"/>
        <v>10</v>
      </c>
      <c r="CL610" s="1351">
        <f t="shared" si="2196"/>
        <v>10</v>
      </c>
      <c r="CM610" s="1351">
        <f t="shared" si="2196"/>
        <v>10</v>
      </c>
      <c r="CN610" s="1350">
        <f t="shared" si="2196"/>
        <v>10</v>
      </c>
      <c r="CO610" s="1350">
        <f t="shared" si="2196"/>
        <v>10</v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8</v>
      </c>
      <c r="DB610" s="556">
        <f t="shared" si="2183"/>
        <v>10</v>
      </c>
      <c r="DC610" s="556">
        <f t="shared" si="2183"/>
        <v>10</v>
      </c>
      <c r="DD610" s="556">
        <f t="shared" si="2183"/>
        <v>10</v>
      </c>
      <c r="DE610" s="555">
        <f t="shared" si="2184"/>
        <v>10</v>
      </c>
      <c r="DF610" s="555">
        <f t="shared" si="2184"/>
        <v>10</v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300</v>
      </c>
      <c r="BL611" s="634">
        <f t="shared" si="2201"/>
        <v>100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>
        <f>IF(BV610="","",BV607*BV610)</f>
        <v>120</v>
      </c>
      <c r="BW611" s="634">
        <f>IF(BW610="","",BW607*BW610)</f>
        <v>260</v>
      </c>
      <c r="BX611" s="634">
        <f>IF(BX610="","",BX607*BX610)</f>
        <v>500</v>
      </c>
      <c r="BY611" s="634">
        <f>IF(BY610="","",BY607*BY610)</f>
        <v>400</v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>
        <f t="shared" si="2197"/>
        <v>64</v>
      </c>
      <c r="CK611" s="1351">
        <f t="shared" si="2197"/>
        <v>100</v>
      </c>
      <c r="CL611" s="1351">
        <f t="shared" si="2197"/>
        <v>300</v>
      </c>
      <c r="CM611" s="1351">
        <f t="shared" si="2197"/>
        <v>400</v>
      </c>
      <c r="CN611" s="1350">
        <f t="shared" si="2197"/>
        <v>600</v>
      </c>
      <c r="CO611" s="1350">
        <f t="shared" si="2197"/>
        <v>600</v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64</v>
      </c>
      <c r="DB611" s="556">
        <f t="shared" si="2183"/>
        <v>100</v>
      </c>
      <c r="DC611" s="556">
        <f t="shared" si="2183"/>
        <v>300</v>
      </c>
      <c r="DD611" s="556">
        <f t="shared" si="2183"/>
        <v>400</v>
      </c>
      <c r="DE611" s="555">
        <f t="shared" si="2184"/>
        <v>600</v>
      </c>
      <c r="DF611" s="555">
        <f t="shared" si="2184"/>
        <v>600</v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848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25</v>
      </c>
      <c r="BW625" s="227">
        <v>52</v>
      </c>
      <c r="BX625" s="227">
        <v>36</v>
      </c>
      <c r="BY625" s="227">
        <v>9</v>
      </c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 t="str">
        <f t="shared" si="2238"/>
        <v/>
      </c>
      <c r="CK625" s="1351">
        <f t="shared" si="2238"/>
        <v>5</v>
      </c>
      <c r="CL625" s="1351">
        <f t="shared" si="2238"/>
        <v>9</v>
      </c>
      <c r="CM625" s="1351">
        <f t="shared" si="2238"/>
        <v>15</v>
      </c>
      <c r="CN625" s="1350" t="str">
        <f t="shared" si="2238"/>
        <v/>
      </c>
      <c r="CO625" s="1350" t="str">
        <f t="shared" si="2238"/>
        <v/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 t="str">
        <f t="shared" si="2240"/>
        <v/>
      </c>
      <c r="DB625" s="556">
        <f t="shared" si="2240"/>
        <v>5</v>
      </c>
      <c r="DC625" s="556">
        <f t="shared" si="2240"/>
        <v>9</v>
      </c>
      <c r="DD625" s="556">
        <f t="shared" si="2240"/>
        <v>15</v>
      </c>
      <c r="DE625" s="555" t="str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41"/>
        <v/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2.1228962818003915E-2</v>
      </c>
      <c r="G627" s="637">
        <f t="shared" si="2246"/>
        <v>6.634050880626223E-2</v>
      </c>
      <c r="H627" s="637" t="str">
        <f t="shared" si="2246"/>
        <v/>
      </c>
      <c r="I627" s="637" t="str">
        <f t="shared" si="2246"/>
        <v/>
      </c>
      <c r="J627" s="637">
        <f t="shared" si="2246"/>
        <v>3.6855838225701237E-2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4.5996086105675148E-2</v>
      </c>
      <c r="U627" s="637">
        <f t="shared" si="2247"/>
        <v>2.2998043052837574E-2</v>
      </c>
      <c r="V627" s="637">
        <f t="shared" si="2247"/>
        <v>1.7690802348336598E-2</v>
      </c>
      <c r="W627" s="637">
        <f t="shared" si="2247"/>
        <v>5.7495107632093929E-2</v>
      </c>
      <c r="X627" s="637" t="str">
        <f t="shared" si="2247"/>
        <v/>
      </c>
      <c r="Y627" s="637">
        <f t="shared" si="2247"/>
        <v>3.2854347218339387E-2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2.6536203522504891E-2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49">IF(BF625="","",BF625*BF626/BF$46/365/$G$1)</f>
        <v/>
      </c>
      <c r="BG627" s="637">
        <f t="shared" si="2249"/>
        <v>6.6340508806262228E-3</v>
      </c>
      <c r="BH627" s="637" t="str">
        <f t="shared" si="2249"/>
        <v/>
      </c>
      <c r="BI627" s="637">
        <f t="shared" si="2249"/>
        <v>2.4570558817134159E-3</v>
      </c>
      <c r="BJ627" s="637" t="str">
        <f t="shared" si="2249"/>
        <v/>
      </c>
      <c r="BK627" s="637" t="str">
        <f t="shared" si="2249"/>
        <v/>
      </c>
      <c r="BL627" s="637">
        <f t="shared" si="2249"/>
        <v>4.9755381604696669E-3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>
        <f>IF(BV625="","",BV625*BV626/BV$46/365/$G$1)</f>
        <v>2.7641878669275928E-2</v>
      </c>
      <c r="BW627" s="637">
        <f>IF(BW625="","",BW625*BW626/BW$46/365/$G$1)</f>
        <v>3.8330071754729286E-2</v>
      </c>
      <c r="BX627" s="637">
        <f>IF(BX625="","",BX625*BX626/BX$46/365/$G$1)</f>
        <v>2.2745317305004193E-2</v>
      </c>
      <c r="BY627" s="637">
        <f>IF(BY625="","",BY625*BY626/BY$46/365/$G$1)</f>
        <v>4.9755381604696669E-3</v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 t="str">
        <f t="shared" si="2239"/>
        <v/>
      </c>
      <c r="CK627" s="1356">
        <f t="shared" si="2239"/>
        <v>2.4570558817134159E-3</v>
      </c>
      <c r="CL627" s="1356">
        <f t="shared" si="2239"/>
        <v>4.9755381604696669E-3</v>
      </c>
      <c r="CM627" s="1356">
        <f t="shared" si="2239"/>
        <v>6.6340508806262228E-3</v>
      </c>
      <c r="CN627" s="1355" t="str">
        <f t="shared" si="2239"/>
        <v/>
      </c>
      <c r="CO627" s="1355" t="str">
        <f t="shared" si="2239"/>
        <v/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 t="str">
        <f t="shared" si="2240"/>
        <v/>
      </c>
      <c r="DB627" s="544">
        <f t="shared" si="2240"/>
        <v>2.4570558817134159E-3</v>
      </c>
      <c r="DC627" s="544">
        <f t="shared" si="2240"/>
        <v>4.9755381604696669E-3</v>
      </c>
      <c r="DD627" s="544">
        <f t="shared" si="2240"/>
        <v>6.6340508806262228E-3</v>
      </c>
      <c r="DE627" s="543" t="str">
        <f t="shared" si="2241"/>
        <v/>
      </c>
      <c r="DF627" s="543" t="str">
        <f t="shared" si="2241"/>
        <v/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>
        <v>5</v>
      </c>
      <c r="BX628" s="323">
        <v>7</v>
      </c>
      <c r="BY628" s="323">
        <v>10</v>
      </c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 t="str">
        <f t="shared" si="2250"/>
        <v/>
      </c>
      <c r="CK628" s="1351">
        <f t="shared" si="2250"/>
        <v>10</v>
      </c>
      <c r="CL628" s="1351">
        <f t="shared" si="2250"/>
        <v>10</v>
      </c>
      <c r="CM628" s="1351">
        <f t="shared" si="2250"/>
        <v>10</v>
      </c>
      <c r="CN628" s="1350" t="str">
        <f t="shared" si="2250"/>
        <v/>
      </c>
      <c r="CO628" s="1350" t="str">
        <f t="shared" si="2250"/>
        <v/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 t="str">
        <f t="shared" si="2240"/>
        <v/>
      </c>
      <c r="DB628" s="556">
        <f t="shared" si="2240"/>
        <v>10</v>
      </c>
      <c r="DC628" s="556">
        <f t="shared" si="2240"/>
        <v>10</v>
      </c>
      <c r="DD628" s="556">
        <f t="shared" si="2240"/>
        <v>10</v>
      </c>
      <c r="DE628" s="555" t="str">
        <f t="shared" si="2241"/>
        <v/>
      </c>
      <c r="DF628" s="555" t="str">
        <f t="shared" si="2241"/>
        <v/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72</v>
      </c>
      <c r="G629" s="634">
        <f t="shared" si="2252"/>
        <v>120</v>
      </c>
      <c r="H629" s="634" t="str">
        <f t="shared" si="2252"/>
        <v/>
      </c>
      <c r="I629" s="634" t="str">
        <f t="shared" si="2252"/>
        <v/>
      </c>
      <c r="J629" s="634">
        <f t="shared" si="2252"/>
        <v>50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260</v>
      </c>
      <c r="U629" s="634">
        <f t="shared" si="2253"/>
        <v>520</v>
      </c>
      <c r="V629" s="634">
        <f t="shared" si="2253"/>
        <v>120</v>
      </c>
      <c r="W629" s="634">
        <f t="shared" si="2253"/>
        <v>260</v>
      </c>
      <c r="X629" s="634" t="str">
        <f t="shared" si="2253"/>
        <v/>
      </c>
      <c r="Y629" s="634">
        <f t="shared" si="2253"/>
        <v>260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255">IF(BF628="","",BF625*BF628)</f>
        <v/>
      </c>
      <c r="BG629" s="634">
        <f t="shared" si="2255"/>
        <v>150</v>
      </c>
      <c r="BH629" s="634" t="str">
        <f t="shared" si="2255"/>
        <v/>
      </c>
      <c r="BI629" s="634">
        <f t="shared" si="2255"/>
        <v>50</v>
      </c>
      <c r="BJ629" s="634" t="str">
        <f t="shared" si="2255"/>
        <v/>
      </c>
      <c r="BK629" s="634" t="str">
        <f t="shared" si="2255"/>
        <v/>
      </c>
      <c r="BL629" s="634">
        <f t="shared" si="2255"/>
        <v>90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>
        <f>IF(BV628="","",BV625*BV628)</f>
        <v>50</v>
      </c>
      <c r="BW629" s="634">
        <f>IF(BW628="","",BW625*BW628)</f>
        <v>260</v>
      </c>
      <c r="BX629" s="634">
        <f>IF(BX628="","",BX625*BX628)</f>
        <v>252</v>
      </c>
      <c r="BY629" s="634">
        <f>IF(BY628="","",BY625*BY628)</f>
        <v>90</v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 t="str">
        <f t="shared" si="2251"/>
        <v/>
      </c>
      <c r="CK629" s="1351">
        <f t="shared" si="2251"/>
        <v>50</v>
      </c>
      <c r="CL629" s="1351">
        <f t="shared" si="2251"/>
        <v>90</v>
      </c>
      <c r="CM629" s="1351">
        <f t="shared" si="2251"/>
        <v>150</v>
      </c>
      <c r="CN629" s="1350" t="str">
        <f t="shared" si="2251"/>
        <v/>
      </c>
      <c r="CO629" s="1350" t="str">
        <f t="shared" si="2251"/>
        <v/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 t="str">
        <f t="shared" si="2240"/>
        <v/>
      </c>
      <c r="DB629" s="556">
        <f t="shared" si="2240"/>
        <v>50</v>
      </c>
      <c r="DC629" s="556">
        <f t="shared" si="2240"/>
        <v>90</v>
      </c>
      <c r="DD629" s="556">
        <f t="shared" si="2240"/>
        <v>150</v>
      </c>
      <c r="DE629" s="555" t="str">
        <f t="shared" si="2241"/>
        <v/>
      </c>
      <c r="DF629" s="555" t="str">
        <f t="shared" si="2241"/>
        <v/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2.1744478613363153E-2</v>
      </c>
      <c r="CT640" s="1357">
        <f t="shared" si="2301"/>
        <v>2.5499021526418787E-2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2.1744478613363153E-2</v>
      </c>
      <c r="DK640" s="541">
        <f t="shared" si="2296"/>
        <v>2.5499021526418787E-2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335</v>
      </c>
      <c r="CT642" s="1352">
        <f t="shared" si="2303"/>
        <v>460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335</v>
      </c>
      <c r="DK642" s="553">
        <f t="shared" si="2296"/>
        <v>460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1</v>
      </c>
      <c r="BW645" s="277">
        <v>1.5</v>
      </c>
      <c r="BX645" s="277">
        <v>2</v>
      </c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 t="str">
        <f t="shared" si="2304"/>
        <v/>
      </c>
      <c r="CI645" s="1350" t="str">
        <f t="shared" si="2304"/>
        <v/>
      </c>
      <c r="CJ645" s="1350" t="str">
        <f t="shared" si="2304"/>
        <v/>
      </c>
      <c r="CK645" s="1351" t="str">
        <f t="shared" si="2304"/>
        <v/>
      </c>
      <c r="CL645" s="1351" t="str">
        <f t="shared" si="2304"/>
        <v/>
      </c>
      <c r="CM645" s="1351" t="str">
        <f t="shared" si="2304"/>
        <v/>
      </c>
      <c r="CN645" s="1350" t="str">
        <f t="shared" si="2304"/>
        <v/>
      </c>
      <c r="CO645" s="1350" t="str">
        <f t="shared" si="2304"/>
        <v/>
      </c>
      <c r="CP645" s="1350" t="str">
        <f t="shared" si="2304"/>
        <v/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 t="str">
        <f t="shared" si="2306"/>
        <v/>
      </c>
      <c r="CZ645" s="555" t="str">
        <f t="shared" si="2306"/>
        <v/>
      </c>
      <c r="DA645" s="555" t="str">
        <f t="shared" si="2306"/>
        <v/>
      </c>
      <c r="DB645" s="556" t="str">
        <f t="shared" si="2306"/>
        <v/>
      </c>
      <c r="DC645" s="556" t="str">
        <f t="shared" si="2306"/>
        <v/>
      </c>
      <c r="DD645" s="556" t="str">
        <f t="shared" si="2306"/>
        <v/>
      </c>
      <c r="DE645" s="555" t="str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07"/>
        <v/>
      </c>
      <c r="DG645" s="555" t="str">
        <f t="shared" si="2307"/>
        <v/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1.5</v>
      </c>
      <c r="BW646" s="227">
        <v>1</v>
      </c>
      <c r="BX646" s="227">
        <v>1</v>
      </c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 t="str">
        <f t="shared" si="2305"/>
        <v/>
      </c>
      <c r="CI646" s="1350" t="str">
        <f t="shared" si="2305"/>
        <v/>
      </c>
      <c r="CJ646" s="1350" t="str">
        <f t="shared" si="2305"/>
        <v/>
      </c>
      <c r="CK646" s="1351" t="str">
        <f t="shared" si="2305"/>
        <v/>
      </c>
      <c r="CL646" s="1351" t="str">
        <f t="shared" si="2305"/>
        <v/>
      </c>
      <c r="CM646" s="1351" t="str">
        <f t="shared" si="2305"/>
        <v/>
      </c>
      <c r="CN646" s="1350" t="str">
        <f t="shared" si="2305"/>
        <v/>
      </c>
      <c r="CO646" s="1350" t="str">
        <f t="shared" si="2305"/>
        <v/>
      </c>
      <c r="CP646" s="1350" t="str">
        <f t="shared" si="2305"/>
        <v/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 t="str">
        <f t="shared" si="2306"/>
        <v/>
      </c>
      <c r="CZ646" s="555" t="str">
        <f t="shared" si="2306"/>
        <v/>
      </c>
      <c r="DA646" s="555" t="str">
        <f t="shared" si="2306"/>
        <v/>
      </c>
      <c r="DB646" s="556" t="str">
        <f t="shared" si="2306"/>
        <v/>
      </c>
      <c r="DC646" s="556" t="str">
        <f t="shared" si="2306"/>
        <v/>
      </c>
      <c r="DD646" s="556" t="str">
        <f t="shared" si="2306"/>
        <v/>
      </c>
      <c r="DE646" s="555" t="str">
        <f t="shared" si="2307"/>
        <v/>
      </c>
      <c r="DF646" s="555" t="str">
        <f t="shared" si="2307"/>
        <v/>
      </c>
      <c r="DG646" s="555" t="str">
        <f t="shared" si="2307"/>
        <v/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2</v>
      </c>
      <c r="BW647" s="227">
        <v>2</v>
      </c>
      <c r="BX647" s="227">
        <v>2</v>
      </c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 t="str">
        <f t="shared" si="2305"/>
        <v/>
      </c>
      <c r="CI647" s="1350" t="str">
        <f t="shared" si="2305"/>
        <v/>
      </c>
      <c r="CJ647" s="1350" t="str">
        <f t="shared" si="2305"/>
        <v/>
      </c>
      <c r="CK647" s="1351" t="str">
        <f t="shared" si="2305"/>
        <v/>
      </c>
      <c r="CL647" s="1351" t="str">
        <f t="shared" si="2305"/>
        <v/>
      </c>
      <c r="CM647" s="1351" t="str">
        <f t="shared" si="2305"/>
        <v/>
      </c>
      <c r="CN647" s="1350" t="str">
        <f t="shared" si="2305"/>
        <v/>
      </c>
      <c r="CO647" s="1350" t="str">
        <f t="shared" si="2305"/>
        <v/>
      </c>
      <c r="CP647" s="1350" t="str">
        <f t="shared" si="2305"/>
        <v/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 t="str">
        <f t="shared" si="2306"/>
        <v/>
      </c>
      <c r="CZ647" s="555" t="str">
        <f t="shared" si="2306"/>
        <v/>
      </c>
      <c r="DA647" s="555" t="str">
        <f t="shared" si="2306"/>
        <v/>
      </c>
      <c r="DB647" s="556" t="str">
        <f t="shared" si="2306"/>
        <v/>
      </c>
      <c r="DC647" s="556" t="str">
        <f t="shared" si="2306"/>
        <v/>
      </c>
      <c r="DD647" s="556" t="str">
        <f t="shared" si="2306"/>
        <v/>
      </c>
      <c r="DE647" s="555" t="str">
        <f t="shared" si="2307"/>
        <v/>
      </c>
      <c r="DF647" s="555" t="str">
        <f t="shared" si="2307"/>
        <v/>
      </c>
      <c r="DG647" s="555" t="str">
        <f t="shared" si="2307"/>
        <v/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50</v>
      </c>
      <c r="AM648" s="227"/>
      <c r="AN648" s="227"/>
      <c r="AO648" s="227">
        <v>50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>
        <v>50</v>
      </c>
      <c r="BX648" s="227">
        <v>50</v>
      </c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50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 t="str">
        <f t="shared" si="2305"/>
        <v/>
      </c>
      <c r="CI648" s="1350" t="str">
        <f t="shared" si="2305"/>
        <v/>
      </c>
      <c r="CJ648" s="1350" t="str">
        <f t="shared" si="2305"/>
        <v/>
      </c>
      <c r="CK648" s="1351" t="str">
        <f t="shared" si="2305"/>
        <v/>
      </c>
      <c r="CL648" s="1351" t="str">
        <f t="shared" si="2305"/>
        <v/>
      </c>
      <c r="CM648" s="1351" t="str">
        <f t="shared" si="2305"/>
        <v/>
      </c>
      <c r="CN648" s="1350" t="str">
        <f t="shared" si="2305"/>
        <v/>
      </c>
      <c r="CO648" s="1350" t="str">
        <f t="shared" si="2305"/>
        <v/>
      </c>
      <c r="CP648" s="1350" t="str">
        <f t="shared" si="2305"/>
        <v/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 t="str">
        <f t="shared" si="2306"/>
        <v/>
      </c>
      <c r="CZ648" s="555" t="str">
        <f t="shared" si="2306"/>
        <v/>
      </c>
      <c r="DA648" s="555" t="str">
        <f t="shared" si="2306"/>
        <v/>
      </c>
      <c r="DB648" s="556" t="str">
        <f t="shared" si="2306"/>
        <v/>
      </c>
      <c r="DC648" s="556" t="str">
        <f t="shared" si="2306"/>
        <v/>
      </c>
      <c r="DD648" s="556" t="str">
        <f t="shared" si="2306"/>
        <v/>
      </c>
      <c r="DE648" s="555" t="str">
        <f t="shared" si="2307"/>
        <v/>
      </c>
      <c r="DF648" s="555" t="str">
        <f t="shared" si="2307"/>
        <v/>
      </c>
      <c r="DG648" s="555" t="str">
        <f t="shared" si="2307"/>
        <v/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0.15786040443574692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5.4123567235113218E-2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0.15154598825831703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0.18943248532289628</v>
      </c>
      <c r="AM649" s="637" t="str">
        <f t="shared" si="2310"/>
        <v/>
      </c>
      <c r="AN649" s="637" t="str">
        <f t="shared" si="2310"/>
        <v/>
      </c>
      <c r="AO649" s="637">
        <f t="shared" si="2310"/>
        <v>7.893020221787346E-2</v>
      </c>
      <c r="AP649" s="637">
        <f t="shared" si="2310"/>
        <v>0.13530891808778306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>
        <f>IF(BV646="","",((BV645*BV646*BV647*BV648)*3630*$K$1)/BV$46/365/$G$1)</f>
        <v>0.17759295499021527</v>
      </c>
      <c r="BW649" s="637">
        <f>IF(BW646="","",((BW645*BW646*BW647*BW648)*3630*$K$1)/BW$46/365/$G$1)</f>
        <v>0.11839530332681018</v>
      </c>
      <c r="BX649" s="637">
        <f>IF(BX646="","",((BX645*BX646*BX647*BX648)*3630*$K$1)/BX$46/365/$G$1)</f>
        <v>0.13530891808778306</v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0.13530891808778309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 t="str">
        <f t="shared" si="2305"/>
        <v/>
      </c>
      <c r="CI649" s="1355" t="str">
        <f t="shared" si="2305"/>
        <v/>
      </c>
      <c r="CJ649" s="1355" t="str">
        <f t="shared" si="2305"/>
        <v/>
      </c>
      <c r="CK649" s="1356" t="str">
        <f t="shared" si="2305"/>
        <v/>
      </c>
      <c r="CL649" s="1356" t="str">
        <f t="shared" si="2305"/>
        <v/>
      </c>
      <c r="CM649" s="1356" t="str">
        <f t="shared" si="2305"/>
        <v/>
      </c>
      <c r="CN649" s="1355" t="str">
        <f t="shared" si="2305"/>
        <v/>
      </c>
      <c r="CO649" s="1355" t="str">
        <f t="shared" si="2305"/>
        <v/>
      </c>
      <c r="CP649" s="1355" t="str">
        <f t="shared" si="2305"/>
        <v/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 t="str">
        <f t="shared" si="2306"/>
        <v/>
      </c>
      <c r="CZ649" s="543" t="str">
        <f t="shared" si="2306"/>
        <v/>
      </c>
      <c r="DA649" s="543" t="str">
        <f t="shared" si="2306"/>
        <v/>
      </c>
      <c r="DB649" s="544" t="str">
        <f t="shared" si="2306"/>
        <v/>
      </c>
      <c r="DC649" s="544" t="str">
        <f t="shared" si="2306"/>
        <v/>
      </c>
      <c r="DD649" s="544" t="str">
        <f t="shared" si="2306"/>
        <v/>
      </c>
      <c r="DE649" s="543" t="str">
        <f t="shared" si="2307"/>
        <v/>
      </c>
      <c r="DF649" s="543" t="str">
        <f t="shared" si="2307"/>
        <v/>
      </c>
      <c r="DG649" s="543" t="str">
        <f t="shared" si="2307"/>
        <v/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>
        <v>1</v>
      </c>
      <c r="BX651" s="277">
        <v>1</v>
      </c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 t="str">
        <f t="shared" si="2312"/>
        <v/>
      </c>
      <c r="CJ651" s="1350" t="str">
        <f t="shared" si="2312"/>
        <v/>
      </c>
      <c r="CK651" s="1351" t="str">
        <f t="shared" si="2312"/>
        <v/>
      </c>
      <c r="CL651" s="1351" t="str">
        <f t="shared" si="2312"/>
        <v/>
      </c>
      <c r="CM651" s="1351" t="str">
        <f t="shared" si="2312"/>
        <v/>
      </c>
      <c r="CN651" s="1350" t="str">
        <f t="shared" si="2312"/>
        <v/>
      </c>
      <c r="CO651" s="1350" t="str">
        <f t="shared" si="2312"/>
        <v/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 t="str">
        <f t="shared" si="2314"/>
        <v/>
      </c>
      <c r="DA651" s="555" t="str">
        <f t="shared" si="2314"/>
        <v/>
      </c>
      <c r="DB651" s="556" t="str">
        <f t="shared" si="2314"/>
        <v/>
      </c>
      <c r="DC651" s="556" t="str">
        <f t="shared" si="2314"/>
        <v/>
      </c>
      <c r="DD651" s="556" t="str">
        <f t="shared" si="2314"/>
        <v/>
      </c>
      <c r="DE651" s="555" t="str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15"/>
        <v/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>
        <v>1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 t="str">
        <f t="shared" si="2313"/>
        <v/>
      </c>
      <c r="CJ652" s="1350" t="str">
        <f t="shared" si="2313"/>
        <v/>
      </c>
      <c r="CK652" s="1351" t="str">
        <f t="shared" si="2313"/>
        <v/>
      </c>
      <c r="CL652" s="1351" t="str">
        <f t="shared" si="2313"/>
        <v/>
      </c>
      <c r="CM652" s="1351" t="str">
        <f t="shared" si="2313"/>
        <v/>
      </c>
      <c r="CN652" s="1350" t="str">
        <f t="shared" si="2313"/>
        <v/>
      </c>
      <c r="CO652" s="1350" t="str">
        <f t="shared" si="2313"/>
        <v/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 t="str">
        <f t="shared" si="2314"/>
        <v/>
      </c>
      <c r="DA652" s="555" t="str">
        <f t="shared" si="2314"/>
        <v/>
      </c>
      <c r="DB652" s="556" t="str">
        <f t="shared" si="2314"/>
        <v/>
      </c>
      <c r="DC652" s="556" t="str">
        <f t="shared" si="2314"/>
        <v/>
      </c>
      <c r="DD652" s="556" t="str">
        <f t="shared" si="2314"/>
        <v/>
      </c>
      <c r="DE652" s="555" t="str">
        <f t="shared" si="2315"/>
        <v/>
      </c>
      <c r="DF652" s="555" t="str">
        <f t="shared" si="2315"/>
        <v/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1</v>
      </c>
      <c r="BW653" s="227">
        <v>2</v>
      </c>
      <c r="BX653" s="227">
        <v>1</v>
      </c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 t="str">
        <f t="shared" si="2313"/>
        <v/>
      </c>
      <c r="CJ653" s="1350" t="str">
        <f t="shared" si="2313"/>
        <v/>
      </c>
      <c r="CK653" s="1351" t="str">
        <f t="shared" si="2313"/>
        <v/>
      </c>
      <c r="CL653" s="1351" t="str">
        <f t="shared" si="2313"/>
        <v/>
      </c>
      <c r="CM653" s="1351" t="str">
        <f t="shared" si="2313"/>
        <v/>
      </c>
      <c r="CN653" s="1350" t="str">
        <f t="shared" si="2313"/>
        <v/>
      </c>
      <c r="CO653" s="1350" t="str">
        <f t="shared" si="2313"/>
        <v/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 t="str">
        <f t="shared" si="2314"/>
        <v/>
      </c>
      <c r="DA653" s="555" t="str">
        <f t="shared" si="2314"/>
        <v/>
      </c>
      <c r="DB653" s="556" t="str">
        <f t="shared" si="2314"/>
        <v/>
      </c>
      <c r="DC653" s="556" t="str">
        <f t="shared" si="2314"/>
        <v/>
      </c>
      <c r="DD653" s="556" t="str">
        <f t="shared" si="2314"/>
        <v/>
      </c>
      <c r="DE653" s="555" t="str">
        <f t="shared" si="2315"/>
        <v/>
      </c>
      <c r="DF653" s="555" t="str">
        <f t="shared" si="2315"/>
        <v/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20</v>
      </c>
      <c r="BW654" s="227">
        <v>50</v>
      </c>
      <c r="BX654" s="227">
        <v>100</v>
      </c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 t="str">
        <f t="shared" si="2313"/>
        <v/>
      </c>
      <c r="CJ654" s="1350" t="str">
        <f t="shared" si="2313"/>
        <v/>
      </c>
      <c r="CK654" s="1351" t="str">
        <f t="shared" si="2313"/>
        <v/>
      </c>
      <c r="CL654" s="1351" t="str">
        <f t="shared" si="2313"/>
        <v/>
      </c>
      <c r="CM654" s="1351" t="str">
        <f t="shared" si="2313"/>
        <v/>
      </c>
      <c r="CN654" s="1350" t="str">
        <f t="shared" si="2313"/>
        <v/>
      </c>
      <c r="CO654" s="1350" t="str">
        <f t="shared" si="2313"/>
        <v/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 t="str">
        <f t="shared" si="2314"/>
        <v/>
      </c>
      <c r="DA654" s="555" t="str">
        <f t="shared" si="2314"/>
        <v/>
      </c>
      <c r="DB654" s="556" t="str">
        <f t="shared" si="2314"/>
        <v/>
      </c>
      <c r="DC654" s="556" t="str">
        <f t="shared" si="2314"/>
        <v/>
      </c>
      <c r="DD654" s="556" t="str">
        <f t="shared" si="2314"/>
        <v/>
      </c>
      <c r="DE654" s="555" t="str">
        <f t="shared" si="2315"/>
        <v/>
      </c>
      <c r="DF654" s="555" t="str">
        <f t="shared" si="2315"/>
        <v/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0.10824713447022644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0.37886497064579255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>
        <f>IF(BV652="","",((BV651*BV652*BV653*BV654)*3630*$K$1)/BV$46/365/$G$1)</f>
        <v>2.3679060665362035E-2</v>
      </c>
      <c r="BW655" s="637">
        <f>IF(BW652="","",((BW651*BW652*BW653*BW654)*3630*$K$1)/BW$46/365/$G$1)</f>
        <v>7.893020221787346E-2</v>
      </c>
      <c r="BX655" s="637">
        <f>IF(BX652="","",((BX651*BX652*BX653*BX654)*3630*$K$1)/BX$46/365/$G$1)</f>
        <v>6.7654459043891529E-2</v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 t="str">
        <f t="shared" si="2313"/>
        <v/>
      </c>
      <c r="CJ655" s="1355" t="str">
        <f t="shared" si="2313"/>
        <v/>
      </c>
      <c r="CK655" s="1356" t="str">
        <f t="shared" si="2313"/>
        <v/>
      </c>
      <c r="CL655" s="1356" t="str">
        <f t="shared" si="2313"/>
        <v/>
      </c>
      <c r="CM655" s="1356" t="str">
        <f t="shared" si="2313"/>
        <v/>
      </c>
      <c r="CN655" s="1355" t="str">
        <f t="shared" si="2313"/>
        <v/>
      </c>
      <c r="CO655" s="1355" t="str">
        <f t="shared" si="2313"/>
        <v/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 t="str">
        <f t="shared" si="2314"/>
        <v/>
      </c>
      <c r="DA655" s="543" t="str">
        <f t="shared" si="2314"/>
        <v/>
      </c>
      <c r="DB655" s="544" t="str">
        <f t="shared" si="2314"/>
        <v/>
      </c>
      <c r="DC655" s="544" t="str">
        <f t="shared" si="2314"/>
        <v/>
      </c>
      <c r="DD655" s="544" t="str">
        <f t="shared" si="2314"/>
        <v/>
      </c>
      <c r="DE655" s="543" t="str">
        <f t="shared" si="2315"/>
        <v/>
      </c>
      <c r="DF655" s="543" t="str">
        <f t="shared" si="2315"/>
        <v/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>
        <v>1</v>
      </c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 t="str">
        <f t="shared" si="2325"/>
        <v/>
      </c>
      <c r="CJ657" s="1350" t="str">
        <f t="shared" si="2325"/>
        <v/>
      </c>
      <c r="CK657" s="1351" t="str">
        <f t="shared" si="2325"/>
        <v/>
      </c>
      <c r="CL657" s="1351" t="str">
        <f t="shared" si="2325"/>
        <v/>
      </c>
      <c r="CM657" s="1351" t="str">
        <f t="shared" si="2325"/>
        <v/>
      </c>
      <c r="CN657" s="1350" t="str">
        <f t="shared" si="2325"/>
        <v/>
      </c>
      <c r="CO657" s="1350" t="str">
        <f t="shared" si="2325"/>
        <v/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1</v>
      </c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 t="str">
        <f t="shared" si="2326"/>
        <v/>
      </c>
      <c r="CJ658" s="1350" t="str">
        <f t="shared" si="2326"/>
        <v/>
      </c>
      <c r="CK658" s="1351" t="str">
        <f t="shared" si="2326"/>
        <v/>
      </c>
      <c r="CL658" s="1351" t="str">
        <f t="shared" si="2326"/>
        <v/>
      </c>
      <c r="CM658" s="1351" t="str">
        <f t="shared" si="2326"/>
        <v/>
      </c>
      <c r="CN658" s="1350" t="str">
        <f t="shared" si="2326"/>
        <v/>
      </c>
      <c r="CO658" s="1350" t="str">
        <f t="shared" si="2326"/>
        <v/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 t="str">
        <f t="shared" si="2332"/>
        <v/>
      </c>
      <c r="DA658" s="555" t="str">
        <f t="shared" si="2333"/>
        <v/>
      </c>
      <c r="DB658" s="556" t="str">
        <f t="shared" si="2334"/>
        <v/>
      </c>
      <c r="DC658" s="556" t="str">
        <f t="shared" si="2335"/>
        <v/>
      </c>
      <c r="DD658" s="556" t="str">
        <f t="shared" si="2336"/>
        <v/>
      </c>
      <c r="DE658" s="555" t="str">
        <f t="shared" si="2337"/>
        <v/>
      </c>
      <c r="DF658" s="555" t="str">
        <f t="shared" si="2338"/>
        <v/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>
        <v>2</v>
      </c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 t="str">
        <f t="shared" si="2326"/>
        <v/>
      </c>
      <c r="CJ659" s="1350" t="str">
        <f t="shared" si="2326"/>
        <v/>
      </c>
      <c r="CK659" s="1351" t="str">
        <f t="shared" si="2326"/>
        <v/>
      </c>
      <c r="CL659" s="1351" t="str">
        <f t="shared" si="2326"/>
        <v/>
      </c>
      <c r="CM659" s="1351" t="str">
        <f t="shared" si="2326"/>
        <v/>
      </c>
      <c r="CN659" s="1350" t="str">
        <f t="shared" si="2326"/>
        <v/>
      </c>
      <c r="CO659" s="1350" t="str">
        <f t="shared" si="2326"/>
        <v/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 t="str">
        <f t="shared" si="2332"/>
        <v/>
      </c>
      <c r="DA659" s="555" t="str">
        <f t="shared" si="2333"/>
        <v/>
      </c>
      <c r="DB659" s="556" t="str">
        <f t="shared" si="2334"/>
        <v/>
      </c>
      <c r="DC659" s="556" t="str">
        <f t="shared" si="2335"/>
        <v/>
      </c>
      <c r="DD659" s="556" t="str">
        <f t="shared" si="2336"/>
        <v/>
      </c>
      <c r="DE659" s="555" t="str">
        <f t="shared" si="2337"/>
        <v/>
      </c>
      <c r="DF659" s="555" t="str">
        <f t="shared" si="2338"/>
        <v/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>
        <v>100</v>
      </c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 t="str">
        <f t="shared" si="2326"/>
        <v/>
      </c>
      <c r="CJ660" s="1350" t="str">
        <f t="shared" si="2326"/>
        <v/>
      </c>
      <c r="CK660" s="1351" t="str">
        <f t="shared" si="2326"/>
        <v/>
      </c>
      <c r="CL660" s="1351" t="str">
        <f t="shared" si="2326"/>
        <v/>
      </c>
      <c r="CM660" s="1351" t="str">
        <f t="shared" si="2326"/>
        <v/>
      </c>
      <c r="CN660" s="1350" t="str">
        <f t="shared" si="2326"/>
        <v/>
      </c>
      <c r="CO660" s="1350" t="str">
        <f t="shared" si="2326"/>
        <v/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 t="str">
        <f t="shared" si="2332"/>
        <v/>
      </c>
      <c r="DA660" s="555" t="str">
        <f t="shared" si="2333"/>
        <v/>
      </c>
      <c r="DB660" s="556" t="str">
        <f t="shared" si="2334"/>
        <v/>
      </c>
      <c r="DC660" s="556" t="str">
        <f t="shared" si="2335"/>
        <v/>
      </c>
      <c r="DD660" s="556" t="str">
        <f t="shared" si="2336"/>
        <v/>
      </c>
      <c r="DE660" s="555" t="str">
        <f t="shared" si="2337"/>
        <v/>
      </c>
      <c r="DF660" s="555" t="str">
        <f t="shared" si="2338"/>
        <v/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0.13530891808778306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>
        <f>IF(BV658="","",((BV657*BV658*BV659*BV660)*3630*$K$1)/BV$46/365/$G$1)</f>
        <v>5.9197651663405092E-2</v>
      </c>
      <c r="BW661" s="637">
        <f>IF(BW658="","",((BW657*BW658*BW659*BW660)*3630*$K$1)/BW$46/365/$G$1)</f>
        <v>0.15786040443574692</v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0.16868511788276955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 t="str">
        <f t="shared" si="2326"/>
        <v/>
      </c>
      <c r="CJ661" s="1355" t="str">
        <f t="shared" si="2326"/>
        <v/>
      </c>
      <c r="CK661" s="1356" t="str">
        <f t="shared" si="2326"/>
        <v/>
      </c>
      <c r="CL661" s="1356" t="str">
        <f t="shared" si="2326"/>
        <v/>
      </c>
      <c r="CM661" s="1356" t="str">
        <f t="shared" si="2326"/>
        <v/>
      </c>
      <c r="CN661" s="1355" t="str">
        <f t="shared" si="2326"/>
        <v/>
      </c>
      <c r="CO661" s="1355" t="str">
        <f t="shared" si="2326"/>
        <v/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 t="str">
        <f t="shared" si="2332"/>
        <v/>
      </c>
      <c r="DA661" s="543" t="str">
        <f t="shared" si="2333"/>
        <v/>
      </c>
      <c r="DB661" s="544" t="str">
        <f t="shared" si="2334"/>
        <v/>
      </c>
      <c r="DC661" s="544" t="str">
        <f t="shared" si="2335"/>
        <v/>
      </c>
      <c r="DD661" s="544" t="str">
        <f t="shared" si="2336"/>
        <v/>
      </c>
      <c r="DE661" s="543" t="str">
        <f t="shared" si="2337"/>
        <v/>
      </c>
      <c r="DF661" s="543" t="str">
        <f t="shared" si="2338"/>
        <v/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416"/>
        <v>16747</v>
      </c>
      <c r="CF680" s="1350">
        <f t="shared" si="2416"/>
        <v>16747</v>
      </c>
      <c r="CG680" s="1350">
        <f t="shared" si="2416"/>
        <v>16747</v>
      </c>
      <c r="CH680" s="1350">
        <f t="shared" si="2416"/>
        <v>16747</v>
      </c>
      <c r="CI680" s="1350">
        <f t="shared" si="2416"/>
        <v>16747</v>
      </c>
      <c r="CJ680" s="1350">
        <f t="shared" si="2416"/>
        <v>16747</v>
      </c>
      <c r="CK680" s="1351">
        <f t="shared" si="2416"/>
        <v>16747</v>
      </c>
      <c r="CL680" s="1351">
        <f t="shared" si="2416"/>
        <v>16747</v>
      </c>
      <c r="CM680" s="1351">
        <f t="shared" si="2416"/>
        <v>16747</v>
      </c>
      <c r="CN680" s="1350">
        <f t="shared" si="2416"/>
        <v>16747</v>
      </c>
      <c r="CO680" s="1350">
        <f t="shared" si="2416"/>
        <v>16747</v>
      </c>
      <c r="CP680" s="1350">
        <f t="shared" si="2416"/>
        <v>16747</v>
      </c>
      <c r="CQ680" s="1350">
        <f t="shared" si="2416"/>
        <v>16747</v>
      </c>
      <c r="CR680" s="1350">
        <f t="shared" si="2416"/>
        <v>16747</v>
      </c>
      <c r="CS680" s="1349">
        <f t="shared" si="2416"/>
        <v>16747</v>
      </c>
      <c r="CT680" s="1352">
        <f t="shared" si="2416"/>
        <v>16747</v>
      </c>
      <c r="CU680" s="553">
        <f t="shared" si="2417"/>
        <v>16747</v>
      </c>
      <c r="CV680" s="554">
        <f t="shared" si="2417"/>
        <v>16747</v>
      </c>
      <c r="CW680" s="555">
        <f t="shared" si="2417"/>
        <v>16747</v>
      </c>
      <c r="CX680" s="555">
        <f t="shared" si="2417"/>
        <v>16747</v>
      </c>
      <c r="CY680" s="555">
        <f t="shared" si="2417"/>
        <v>16747</v>
      </c>
      <c r="CZ680" s="555">
        <f t="shared" si="2417"/>
        <v>16747</v>
      </c>
      <c r="DA680" s="555">
        <f t="shared" si="2417"/>
        <v>16747</v>
      </c>
      <c r="DB680" s="556">
        <f t="shared" si="2417"/>
        <v>16747</v>
      </c>
      <c r="DC680" s="556">
        <f t="shared" si="2417"/>
        <v>16747</v>
      </c>
      <c r="DD680" s="556">
        <f t="shared" si="2417"/>
        <v>16747</v>
      </c>
      <c r="DE680" s="555">
        <f t="shared" si="2418"/>
        <v>16747</v>
      </c>
      <c r="DF680" s="555">
        <f t="shared" si="2418"/>
        <v>16747</v>
      </c>
      <c r="DG680" s="555">
        <f t="shared" si="2418"/>
        <v>16747</v>
      </c>
      <c r="DH680" s="555">
        <f t="shared" si="2418"/>
        <v>16747</v>
      </c>
      <c r="DI680" s="555">
        <f t="shared" si="2418"/>
        <v>16747</v>
      </c>
      <c r="DJ680" s="554">
        <f t="shared" si="2418"/>
        <v>16747</v>
      </c>
      <c r="DK680" s="553">
        <f t="shared" si="2418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473"/>
        <v>184.66666666666666</v>
      </c>
      <c r="CA708" s="602">
        <f t="shared" si="2474"/>
        <v>280.08</v>
      </c>
      <c r="CB708" s="602">
        <f t="shared" si="2475"/>
        <v>72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0</v>
      </c>
      <c r="CN708" s="1350">
        <f t="shared" si="2481"/>
        <v>0</v>
      </c>
      <c r="CO708" s="1350">
        <f t="shared" si="2481"/>
        <v>0</v>
      </c>
      <c r="CP708" s="1350">
        <f t="shared" si="2481"/>
        <v>0</v>
      </c>
      <c r="CQ708" s="1350">
        <f t="shared" si="2481"/>
        <v>0</v>
      </c>
      <c r="CR708" s="1350">
        <f t="shared" si="2481"/>
        <v>0</v>
      </c>
      <c r="CS708" s="1349">
        <f t="shared" si="2481"/>
        <v>0</v>
      </c>
      <c r="CT708" s="1352">
        <f t="shared" si="2481"/>
        <v>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0</v>
      </c>
      <c r="DE708" s="555">
        <f t="shared" si="2480"/>
        <v>0</v>
      </c>
      <c r="DF708" s="555">
        <f t="shared" si="2480"/>
        <v>0</v>
      </c>
      <c r="DG708" s="555">
        <f t="shared" si="2480"/>
        <v>0</v>
      </c>
      <c r="DH708" s="555">
        <f t="shared" si="2480"/>
        <v>0</v>
      </c>
      <c r="DI708" s="555">
        <f t="shared" si="2480"/>
        <v>0</v>
      </c>
      <c r="DJ708" s="554">
        <f t="shared" si="2480"/>
        <v>0</v>
      </c>
      <c r="DK708" s="553">
        <f t="shared" si="2480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473"/>
        <v>69.333333333333329</v>
      </c>
      <c r="CA714" s="602">
        <f t="shared" si="2474"/>
        <v>262.66666666666669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0</v>
      </c>
      <c r="CO714" s="1350">
        <f t="shared" si="2486"/>
        <v>0</v>
      </c>
      <c r="CP714" s="1350">
        <f t="shared" si="2486"/>
        <v>0</v>
      </c>
      <c r="CQ714" s="1350">
        <f t="shared" si="2486"/>
        <v>0</v>
      </c>
      <c r="CR714" s="1350">
        <f t="shared" si="2486"/>
        <v>0</v>
      </c>
      <c r="CS714" s="1349">
        <f t="shared" si="2486"/>
        <v>0</v>
      </c>
      <c r="CT714" s="1352">
        <f t="shared" si="2486"/>
        <v>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0</v>
      </c>
      <c r="DF714" s="555">
        <f t="shared" si="2485"/>
        <v>0</v>
      </c>
      <c r="DG714" s="555">
        <f t="shared" si="2485"/>
        <v>0</v>
      </c>
      <c r="DH714" s="555">
        <f t="shared" si="2485"/>
        <v>0</v>
      </c>
      <c r="DI714" s="555">
        <f t="shared" si="2485"/>
        <v>0</v>
      </c>
      <c r="DJ714" s="554">
        <f t="shared" si="2485"/>
        <v>0</v>
      </c>
      <c r="DK714" s="553">
        <f t="shared" si="2485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 t="str">
        <f t="shared" si="2526"/>
        <v/>
      </c>
      <c r="CL725" s="1351" t="str">
        <f t="shared" si="2526"/>
        <v/>
      </c>
      <c r="CM725" s="1351" t="str">
        <f t="shared" si="2526"/>
        <v/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4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473"/>
        <v>275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 t="str">
        <f t="shared" si="2526"/>
        <v/>
      </c>
      <c r="CL726" s="1351" t="str">
        <f t="shared" si="2526"/>
        <v/>
      </c>
      <c r="CM726" s="1351" t="str">
        <f t="shared" si="2526"/>
        <v/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4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1600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>
        <f t="shared" si="2535"/>
        <v>300</v>
      </c>
      <c r="H727" s="612">
        <f t="shared" si="2535"/>
        <v>1050</v>
      </c>
      <c r="I727" s="612" t="str">
        <f t="shared" si="2535"/>
        <v/>
      </c>
      <c r="J727" s="612">
        <f t="shared" si="2535"/>
        <v>600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825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 t="str">
        <f t="shared" si="2526"/>
        <v/>
      </c>
      <c r="CL727" s="1351" t="str">
        <f t="shared" si="2526"/>
        <v/>
      </c>
      <c r="CM727" s="1351" t="str">
        <f t="shared" si="2526"/>
        <v/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4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562"/>
        <v>725.5333333333333</v>
      </c>
      <c r="CA755" s="602">
        <f t="shared" si="2563"/>
        <v>730.17066666666665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0</v>
      </c>
      <c r="CN755" s="1350">
        <f t="shared" si="2575"/>
        <v>300</v>
      </c>
      <c r="CO755" s="1350">
        <f t="shared" si="2575"/>
        <v>720</v>
      </c>
      <c r="CP755" s="1350">
        <f t="shared" si="2575"/>
        <v>750</v>
      </c>
      <c r="CQ755" s="1350">
        <f t="shared" si="2575"/>
        <v>1600</v>
      </c>
      <c r="CR755" s="1350">
        <f t="shared" si="2575"/>
        <v>2888</v>
      </c>
      <c r="CS755" s="1349">
        <f t="shared" si="2575"/>
        <v>11424</v>
      </c>
      <c r="CT755" s="1352">
        <f t="shared" si="2575"/>
        <v>12600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0</v>
      </c>
      <c r="DE755" s="555">
        <f t="shared" si="2574"/>
        <v>300</v>
      </c>
      <c r="DF755" s="555">
        <f t="shared" si="2574"/>
        <v>720</v>
      </c>
      <c r="DG755" s="555">
        <f t="shared" si="2574"/>
        <v>750</v>
      </c>
      <c r="DH755" s="555">
        <f t="shared" si="2574"/>
        <v>1600</v>
      </c>
      <c r="DI755" s="555">
        <f t="shared" si="2574"/>
        <v>2888</v>
      </c>
      <c r="DJ755" s="554">
        <f t="shared" si="2574"/>
        <v>11424</v>
      </c>
      <c r="DK755" s="553">
        <f t="shared" si="2574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800</v>
      </c>
      <c r="CQ760" s="1350">
        <f t="shared" si="2580"/>
        <v>1599.8999999999999</v>
      </c>
      <c r="CR760" s="1350">
        <f t="shared" si="2580"/>
        <v>3400</v>
      </c>
      <c r="CS760" s="1349">
        <f t="shared" si="2580"/>
        <v>3599.92</v>
      </c>
      <c r="CT760" s="1352">
        <f t="shared" si="2580"/>
        <v>3599.92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800</v>
      </c>
      <c r="DH760" s="555">
        <f t="shared" si="2579"/>
        <v>1599.8999999999999</v>
      </c>
      <c r="DI760" s="555">
        <f t="shared" si="2579"/>
        <v>3400</v>
      </c>
      <c r="DJ760" s="554">
        <f t="shared" si="2579"/>
        <v>3599.92</v>
      </c>
      <c r="DK760" s="553">
        <f t="shared" si="2579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>
        <v>80</v>
      </c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>
        <f t="shared" si="2606"/>
        <v>48</v>
      </c>
      <c r="CK772" s="1351">
        <f t="shared" si="2606"/>
        <v>60</v>
      </c>
      <c r="CL772" s="1351">
        <f t="shared" si="2606"/>
        <v>64</v>
      </c>
      <c r="CM772" s="1351">
        <f t="shared" si="2606"/>
        <v>96</v>
      </c>
      <c r="CN772" s="1350">
        <f t="shared" si="2606"/>
        <v>100</v>
      </c>
      <c r="CO772" s="1350">
        <f t="shared" si="2606"/>
        <v>336</v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>
        <f t="shared" si="2608"/>
        <v>48</v>
      </c>
      <c r="DB772" s="556">
        <f t="shared" si="2608"/>
        <v>60</v>
      </c>
      <c r="DC772" s="556">
        <f t="shared" si="2608"/>
        <v>64</v>
      </c>
      <c r="DD772" s="556">
        <f t="shared" si="2608"/>
        <v>96</v>
      </c>
      <c r="DE772" s="555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09"/>
        <v>336</v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48</v>
      </c>
      <c r="BW773" s="766">
        <v>64</v>
      </c>
      <c r="BX773" s="766"/>
      <c r="BY773" s="766">
        <v>120</v>
      </c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>
        <f t="shared" si="2607"/>
        <v>12</v>
      </c>
      <c r="CI773" s="1350">
        <f t="shared" si="2607"/>
        <v>20</v>
      </c>
      <c r="CJ773" s="1350">
        <f t="shared" si="2607"/>
        <v>50</v>
      </c>
      <c r="CK773" s="1351">
        <f t="shared" si="2607"/>
        <v>100</v>
      </c>
      <c r="CL773" s="1351">
        <f t="shared" si="2607"/>
        <v>120</v>
      </c>
      <c r="CM773" s="1351">
        <f t="shared" si="2607"/>
        <v>120</v>
      </c>
      <c r="CN773" s="1350">
        <f t="shared" si="2607"/>
        <v>200</v>
      </c>
      <c r="CO773" s="1350">
        <f t="shared" si="2607"/>
        <v>240</v>
      </c>
      <c r="CP773" s="1350">
        <f t="shared" si="2607"/>
        <v>260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>
        <f t="shared" si="2608"/>
        <v>12</v>
      </c>
      <c r="CZ773" s="555">
        <f t="shared" si="2608"/>
        <v>20</v>
      </c>
      <c r="DA773" s="555">
        <f t="shared" si="2608"/>
        <v>50</v>
      </c>
      <c r="DB773" s="556">
        <f t="shared" si="2608"/>
        <v>100</v>
      </c>
      <c r="DC773" s="556">
        <f t="shared" si="2608"/>
        <v>120</v>
      </c>
      <c r="DD773" s="556">
        <f t="shared" si="2608"/>
        <v>120</v>
      </c>
      <c r="DE773" s="555">
        <f t="shared" si="2609"/>
        <v>200</v>
      </c>
      <c r="DF773" s="555">
        <f t="shared" si="2609"/>
        <v>240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120</v>
      </c>
      <c r="AM774" s="766">
        <v>168</v>
      </c>
      <c r="AN774" s="766">
        <v>300</v>
      </c>
      <c r="AO774" s="766">
        <v>200</v>
      </c>
      <c r="AP774" s="766">
        <v>550</v>
      </c>
      <c r="AQ774" s="766">
        <v>360</v>
      </c>
      <c r="AR774" s="766">
        <v>150</v>
      </c>
      <c r="AS774" s="766">
        <v>350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450</v>
      </c>
      <c r="BE774" s="766">
        <v>350</v>
      </c>
      <c r="BF774" s="766">
        <v>300</v>
      </c>
      <c r="BG774" s="766">
        <v>336</v>
      </c>
      <c r="BH774" s="766">
        <v>650</v>
      </c>
      <c r="BI774" s="766">
        <v>250</v>
      </c>
      <c r="BJ774" s="766">
        <v>240</v>
      </c>
      <c r="BK774" s="766">
        <v>1200</v>
      </c>
      <c r="BL774" s="766">
        <v>800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72</v>
      </c>
      <c r="BW774" s="766">
        <v>145</v>
      </c>
      <c r="BX774" s="766">
        <v>250</v>
      </c>
      <c r="BY774" s="766">
        <v>450</v>
      </c>
      <c r="BZ774" s="602">
        <f t="shared" si="2581"/>
        <v>90.857142857142861</v>
      </c>
      <c r="CA774" s="602">
        <f t="shared" si="2582"/>
        <v>134</v>
      </c>
      <c r="CB774" s="602">
        <f t="shared" si="2583"/>
        <v>269.71428571428572</v>
      </c>
      <c r="CC774" s="692">
        <f t="shared" si="2584"/>
        <v>448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>
        <f t="shared" si="2607"/>
        <v>240</v>
      </c>
      <c r="CI774" s="1350">
        <f t="shared" si="2607"/>
        <v>250</v>
      </c>
      <c r="CJ774" s="1350">
        <f t="shared" si="2607"/>
        <v>300</v>
      </c>
      <c r="CK774" s="1351">
        <f t="shared" si="2607"/>
        <v>336</v>
      </c>
      <c r="CL774" s="1351">
        <f t="shared" si="2607"/>
        <v>350</v>
      </c>
      <c r="CM774" s="1351">
        <f t="shared" si="2607"/>
        <v>450</v>
      </c>
      <c r="CN774" s="1350">
        <f t="shared" si="2607"/>
        <v>650</v>
      </c>
      <c r="CO774" s="1350">
        <f t="shared" si="2607"/>
        <v>800</v>
      </c>
      <c r="CP774" s="1350">
        <f t="shared" si="2607"/>
        <v>1200</v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>
        <f t="shared" si="2608"/>
        <v>240</v>
      </c>
      <c r="CZ774" s="555">
        <f t="shared" si="2608"/>
        <v>250</v>
      </c>
      <c r="DA774" s="555">
        <f t="shared" si="2608"/>
        <v>300</v>
      </c>
      <c r="DB774" s="556">
        <f t="shared" si="2608"/>
        <v>336</v>
      </c>
      <c r="DC774" s="556">
        <f t="shared" si="2608"/>
        <v>350</v>
      </c>
      <c r="DD774" s="556">
        <f t="shared" si="2608"/>
        <v>450</v>
      </c>
      <c r="DE774" s="555">
        <f t="shared" si="2609"/>
        <v>650</v>
      </c>
      <c r="DF774" s="555">
        <f t="shared" si="2609"/>
        <v>800</v>
      </c>
      <c r="DG774" s="555">
        <f t="shared" si="2609"/>
        <v>1200</v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9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>
        <f t="shared" si="2607"/>
        <v>14</v>
      </c>
      <c r="CM775" s="1351">
        <f t="shared" si="2607"/>
        <v>14</v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>
        <f t="shared" si="2608"/>
        <v>14</v>
      </c>
      <c r="DD775" s="556">
        <f t="shared" si="2608"/>
        <v>14</v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>
        <v>300</v>
      </c>
      <c r="BX776" s="766">
        <v>350</v>
      </c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 t="str">
        <f t="shared" si="2607"/>
        <v/>
      </c>
      <c r="CI776" s="1350" t="str">
        <f t="shared" si="2607"/>
        <v/>
      </c>
      <c r="CJ776" s="1350" t="str">
        <f t="shared" si="2607"/>
        <v/>
      </c>
      <c r="CK776" s="1351" t="str">
        <f t="shared" si="2607"/>
        <v/>
      </c>
      <c r="CL776" s="1351">
        <f t="shared" si="2607"/>
        <v>1000</v>
      </c>
      <c r="CM776" s="1351">
        <f t="shared" si="2607"/>
        <v>1600</v>
      </c>
      <c r="CN776" s="1350" t="str">
        <f t="shared" si="2607"/>
        <v/>
      </c>
      <c r="CO776" s="1350" t="str">
        <f t="shared" si="2607"/>
        <v/>
      </c>
      <c r="CP776" s="1350" t="str">
        <f t="shared" si="2607"/>
        <v/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 t="str">
        <f t="shared" si="2608"/>
        <v/>
      </c>
      <c r="DA776" s="555" t="str">
        <f t="shared" si="2608"/>
        <v/>
      </c>
      <c r="DB776" s="556" t="str">
        <f t="shared" si="2608"/>
        <v/>
      </c>
      <c r="DC776" s="556">
        <f t="shared" si="2608"/>
        <v>1000</v>
      </c>
      <c r="DD776" s="556">
        <f t="shared" si="2608"/>
        <v>1600</v>
      </c>
      <c r="DE776" s="555" t="str">
        <f t="shared" si="2609"/>
        <v/>
      </c>
      <c r="DF776" s="555" t="str">
        <f t="shared" si="2609"/>
        <v/>
      </c>
      <c r="DG776" s="555" t="str">
        <f t="shared" si="2609"/>
        <v/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40</v>
      </c>
      <c r="BW783" s="227">
        <v>50</v>
      </c>
      <c r="BX783" s="227">
        <v>150</v>
      </c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 t="str">
        <f t="shared" si="2615"/>
        <v/>
      </c>
      <c r="CJ783" s="1350" t="str">
        <f t="shared" si="2615"/>
        <v/>
      </c>
      <c r="CK783" s="1351">
        <f t="shared" si="2615"/>
        <v>100</v>
      </c>
      <c r="CL783" s="1351">
        <f t="shared" si="2615"/>
        <v>300</v>
      </c>
      <c r="CM783" s="1351">
        <f t="shared" si="2615"/>
        <v>500</v>
      </c>
      <c r="CN783" s="1350" t="str">
        <f t="shared" si="2615"/>
        <v/>
      </c>
      <c r="CO783" s="1350" t="str">
        <f t="shared" si="2615"/>
        <v/>
      </c>
      <c r="CP783" s="1350" t="str">
        <f t="shared" si="2615"/>
        <v/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>
        <f t="shared" si="2623"/>
        <v>100</v>
      </c>
      <c r="DC783" s="556">
        <f t="shared" si="2624"/>
        <v>300</v>
      </c>
      <c r="DD783" s="556">
        <f t="shared" si="2625"/>
        <v>500</v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120</v>
      </c>
      <c r="BY784" s="227">
        <v>300</v>
      </c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>
        <f t="shared" si="2615"/>
        <v>0</v>
      </c>
      <c r="CI784" s="1350">
        <f t="shared" si="2615"/>
        <v>200</v>
      </c>
      <c r="CJ784" s="1350">
        <f t="shared" si="2615"/>
        <v>200</v>
      </c>
      <c r="CK784" s="1351">
        <f t="shared" si="2615"/>
        <v>200</v>
      </c>
      <c r="CL784" s="1351">
        <f t="shared" si="2615"/>
        <v>200</v>
      </c>
      <c r="CM784" s="1351">
        <f t="shared" si="2615"/>
        <v>200</v>
      </c>
      <c r="CN784" s="1350">
        <f t="shared" si="2615"/>
        <v>200</v>
      </c>
      <c r="CO784" s="1350">
        <f t="shared" si="2615"/>
        <v>200</v>
      </c>
      <c r="CP784" s="1350">
        <f t="shared" si="2615"/>
        <v>300</v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>
        <f t="shared" si="2620"/>
        <v>0</v>
      </c>
      <c r="CZ784" s="555">
        <f t="shared" si="2621"/>
        <v>200</v>
      </c>
      <c r="DA784" s="555">
        <f t="shared" si="2622"/>
        <v>200</v>
      </c>
      <c r="DB784" s="556">
        <f t="shared" si="2623"/>
        <v>200</v>
      </c>
      <c r="DC784" s="556">
        <f t="shared" si="2624"/>
        <v>200</v>
      </c>
      <c r="DD784" s="556">
        <f t="shared" si="2625"/>
        <v>200</v>
      </c>
      <c r="DE784" s="555">
        <f t="shared" si="2626"/>
        <v>200</v>
      </c>
      <c r="DF784" s="555">
        <f t="shared" si="2627"/>
        <v>200</v>
      </c>
      <c r="DG784" s="555">
        <f t="shared" si="2628"/>
        <v>300</v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>
        <v>400</v>
      </c>
      <c r="BY785" s="227">
        <v>200</v>
      </c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50</v>
      </c>
      <c r="C792" s="766"/>
      <c r="D792" s="766"/>
      <c r="E792" s="766"/>
      <c r="F792" s="766"/>
      <c r="G792" s="766"/>
      <c r="H792" s="766">
        <v>60</v>
      </c>
      <c r="I792" s="766">
        <v>40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>
        <v>800</v>
      </c>
      <c r="AP792" s="766">
        <v>280</v>
      </c>
      <c r="AQ792" s="766">
        <v>750</v>
      </c>
      <c r="AR792" s="766">
        <v>250</v>
      </c>
      <c r="AS792" s="766">
        <v>400</v>
      </c>
      <c r="AT792" s="766">
        <v>350</v>
      </c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2000</v>
      </c>
      <c r="BE792" s="766">
        <v>1500</v>
      </c>
      <c r="BF792" s="766">
        <v>750</v>
      </c>
      <c r="BG792" s="766">
        <v>600</v>
      </c>
      <c r="BH792" s="766">
        <v>2400</v>
      </c>
      <c r="BI792" s="766">
        <v>1400</v>
      </c>
      <c r="BJ792" s="766">
        <v>1300</v>
      </c>
      <c r="BK792" s="766">
        <v>850</v>
      </c>
      <c r="BL792" s="766">
        <v>1500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350</v>
      </c>
      <c r="BX792" s="766">
        <v>420</v>
      </c>
      <c r="BY792" s="766">
        <v>1300</v>
      </c>
      <c r="BZ792" s="602">
        <f t="shared" si="2644"/>
        <v>50</v>
      </c>
      <c r="CA792" s="602">
        <f t="shared" si="2645"/>
        <v>370</v>
      </c>
      <c r="CB792" s="602">
        <f t="shared" si="2646"/>
        <v>415.71428571428572</v>
      </c>
      <c r="CC792" s="692">
        <f t="shared" si="2647"/>
        <v>1328.5714285714287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>
        <f t="shared" si="2649"/>
        <v>600</v>
      </c>
      <c r="CI792" s="1350">
        <f t="shared" si="2649"/>
        <v>750</v>
      </c>
      <c r="CJ792" s="1350">
        <f t="shared" si="2649"/>
        <v>850</v>
      </c>
      <c r="CK792" s="1351">
        <f t="shared" si="2649"/>
        <v>1300</v>
      </c>
      <c r="CL792" s="1351">
        <f t="shared" si="2649"/>
        <v>1400</v>
      </c>
      <c r="CM792" s="1351">
        <f t="shared" si="2649"/>
        <v>1500</v>
      </c>
      <c r="CN792" s="1350">
        <f t="shared" si="2649"/>
        <v>1500</v>
      </c>
      <c r="CO792" s="1350">
        <f t="shared" si="2649"/>
        <v>2000</v>
      </c>
      <c r="CP792" s="1350">
        <f t="shared" si="2649"/>
        <v>2400</v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>
        <f t="shared" si="2654"/>
        <v>600</v>
      </c>
      <c r="CZ792" s="555">
        <f t="shared" si="2655"/>
        <v>750</v>
      </c>
      <c r="DA792" s="555">
        <f t="shared" si="2656"/>
        <v>850</v>
      </c>
      <c r="DB792" s="556">
        <f t="shared" si="2657"/>
        <v>1300</v>
      </c>
      <c r="DC792" s="556">
        <f t="shared" si="2658"/>
        <v>1400</v>
      </c>
      <c r="DD792" s="556">
        <f t="shared" si="2659"/>
        <v>1500</v>
      </c>
      <c r="DE792" s="555">
        <f t="shared" si="2660"/>
        <v>1500</v>
      </c>
      <c r="DF792" s="555">
        <f t="shared" si="2661"/>
        <v>2000</v>
      </c>
      <c r="DG792" s="555">
        <f t="shared" si="2662"/>
        <v>2400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9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200</v>
      </c>
      <c r="V793" s="227">
        <v>200</v>
      </c>
      <c r="W793" s="227">
        <v>200</v>
      </c>
      <c r="X793" s="227">
        <v>200</v>
      </c>
      <c r="Y793" s="227">
        <v>200</v>
      </c>
      <c r="Z793" s="227"/>
      <c r="AA793" s="227">
        <v>200</v>
      </c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750</v>
      </c>
      <c r="BE793" s="227">
        <v>350</v>
      </c>
      <c r="BF793" s="227">
        <v>800</v>
      </c>
      <c r="BG793" s="227">
        <v>2000</v>
      </c>
      <c r="BH793" s="227">
        <v>750</v>
      </c>
      <c r="BI793" s="227">
        <v>1500</v>
      </c>
      <c r="BJ793" s="227">
        <v>1400</v>
      </c>
      <c r="BK793" s="227">
        <v>800</v>
      </c>
      <c r="BL793" s="227">
        <v>950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200</v>
      </c>
      <c r="BX793" s="227">
        <v>400</v>
      </c>
      <c r="BY793" s="227">
        <v>850</v>
      </c>
      <c r="BZ793" s="602" t="str">
        <f t="shared" si="2644"/>
        <v/>
      </c>
      <c r="CA793" s="602">
        <f t="shared" si="2645"/>
        <v>200</v>
      </c>
      <c r="CB793" s="602">
        <f t="shared" si="2646"/>
        <v>400</v>
      </c>
      <c r="CC793" s="692">
        <f t="shared" si="2647"/>
        <v>992.85714285714289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>
        <f t="shared" si="2649"/>
        <v>350</v>
      </c>
      <c r="CI793" s="1350">
        <f t="shared" si="2649"/>
        <v>750</v>
      </c>
      <c r="CJ793" s="1350">
        <f t="shared" si="2649"/>
        <v>750</v>
      </c>
      <c r="CK793" s="1351">
        <f t="shared" si="2649"/>
        <v>800</v>
      </c>
      <c r="CL793" s="1351">
        <f t="shared" si="2649"/>
        <v>800</v>
      </c>
      <c r="CM793" s="1351">
        <f t="shared" si="2649"/>
        <v>950</v>
      </c>
      <c r="CN793" s="1350">
        <f t="shared" si="2649"/>
        <v>1400</v>
      </c>
      <c r="CO793" s="1350">
        <f t="shared" si="2649"/>
        <v>1500</v>
      </c>
      <c r="CP793" s="1350">
        <f t="shared" si="2649"/>
        <v>2000</v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>
        <f t="shared" si="2654"/>
        <v>350</v>
      </c>
      <c r="CZ793" s="555">
        <f t="shared" si="2655"/>
        <v>750</v>
      </c>
      <c r="DA793" s="555">
        <f t="shared" si="2656"/>
        <v>750</v>
      </c>
      <c r="DB793" s="556">
        <f t="shared" si="2657"/>
        <v>800</v>
      </c>
      <c r="DC793" s="556">
        <f t="shared" si="2658"/>
        <v>800</v>
      </c>
      <c r="DD793" s="556">
        <f t="shared" si="2659"/>
        <v>950</v>
      </c>
      <c r="DE793" s="555">
        <f t="shared" si="2660"/>
        <v>1400</v>
      </c>
      <c r="DF793" s="555">
        <f t="shared" si="2661"/>
        <v>1500</v>
      </c>
      <c r="DG793" s="555">
        <f t="shared" si="2662"/>
        <v>2000</v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9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>
        <f t="shared" si="2649"/>
        <v>400</v>
      </c>
      <c r="CM794" s="1351">
        <f t="shared" si="2649"/>
        <v>400</v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>
        <f t="shared" si="2658"/>
        <v>400</v>
      </c>
      <c r="DD794" s="556">
        <f t="shared" si="2659"/>
        <v>400</v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1500</v>
      </c>
      <c r="BE795" s="227">
        <v>2000</v>
      </c>
      <c r="BF795" s="227">
        <v>1300</v>
      </c>
      <c r="BG795" s="227">
        <v>1500</v>
      </c>
      <c r="BH795" s="227">
        <v>2500</v>
      </c>
      <c r="BI795" s="227">
        <v>1400</v>
      </c>
      <c r="BJ795" s="227">
        <v>2600</v>
      </c>
      <c r="BK795" s="227">
        <v>2300</v>
      </c>
      <c r="BL795" s="227">
        <v>750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800</v>
      </c>
      <c r="BY795" s="227">
        <v>1700</v>
      </c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1785.7142857142858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>
        <f t="shared" si="2649"/>
        <v>750</v>
      </c>
      <c r="CI795" s="1350">
        <f t="shared" si="2649"/>
        <v>1300</v>
      </c>
      <c r="CJ795" s="1350">
        <f t="shared" si="2649"/>
        <v>1400</v>
      </c>
      <c r="CK795" s="1351">
        <f t="shared" si="2649"/>
        <v>1500</v>
      </c>
      <c r="CL795" s="1351">
        <f t="shared" si="2649"/>
        <v>1500</v>
      </c>
      <c r="CM795" s="1351">
        <f t="shared" si="2649"/>
        <v>2000</v>
      </c>
      <c r="CN795" s="1350">
        <f t="shared" si="2649"/>
        <v>2300</v>
      </c>
      <c r="CO795" s="1350">
        <f t="shared" si="2649"/>
        <v>2500</v>
      </c>
      <c r="CP795" s="1350">
        <f t="shared" si="2649"/>
        <v>2600</v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>
        <f t="shared" si="2654"/>
        <v>750</v>
      </c>
      <c r="CZ795" s="555">
        <f t="shared" si="2655"/>
        <v>1300</v>
      </c>
      <c r="DA795" s="555">
        <f t="shared" si="2656"/>
        <v>1400</v>
      </c>
      <c r="DB795" s="556">
        <f t="shared" si="2657"/>
        <v>1500</v>
      </c>
      <c r="DC795" s="556">
        <f t="shared" si="2658"/>
        <v>1500</v>
      </c>
      <c r="DD795" s="556">
        <f t="shared" si="2659"/>
        <v>2000</v>
      </c>
      <c r="DE795" s="555">
        <f t="shared" si="2660"/>
        <v>2300</v>
      </c>
      <c r="DF795" s="555">
        <f t="shared" si="2661"/>
        <v>2500</v>
      </c>
      <c r="DG795" s="555">
        <f t="shared" si="2662"/>
        <v>2600</v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9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>
        <f t="shared" si="2649"/>
        <v>500</v>
      </c>
      <c r="CJ796" s="1350">
        <f t="shared" si="2649"/>
        <v>3000</v>
      </c>
      <c r="CK796" s="1351">
        <f t="shared" si="2649"/>
        <v>3000</v>
      </c>
      <c r="CL796" s="1351">
        <f t="shared" si="2649"/>
        <v>3000</v>
      </c>
      <c r="CM796" s="1351">
        <f t="shared" si="2649"/>
        <v>3000</v>
      </c>
      <c r="CN796" s="1350">
        <f t="shared" si="2649"/>
        <v>5000</v>
      </c>
      <c r="CO796" s="1350">
        <f t="shared" si="2649"/>
        <v>7000</v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>
        <f t="shared" si="2655"/>
        <v>500</v>
      </c>
      <c r="DA796" s="555">
        <f t="shared" si="2656"/>
        <v>3000</v>
      </c>
      <c r="DB796" s="556">
        <f t="shared" si="2657"/>
        <v>3000</v>
      </c>
      <c r="DC796" s="556">
        <f t="shared" si="2658"/>
        <v>3000</v>
      </c>
      <c r="DD796" s="556">
        <f t="shared" si="2659"/>
        <v>3000</v>
      </c>
      <c r="DE796" s="555">
        <f t="shared" si="2660"/>
        <v>5000</v>
      </c>
      <c r="DF796" s="555">
        <f t="shared" si="2661"/>
        <v>7000</v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>
        <v>200</v>
      </c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900</v>
      </c>
      <c r="BH797" s="227"/>
      <c r="BI797" s="227">
        <v>700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700</v>
      </c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>
        <f t="shared" si="2647"/>
        <v>700</v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>
        <f t="shared" si="2649"/>
        <v>500</v>
      </c>
      <c r="CL797" s="1351">
        <f t="shared" si="2649"/>
        <v>700</v>
      </c>
      <c r="CM797" s="1351">
        <f t="shared" si="2649"/>
        <v>900</v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>
        <f t="shared" si="2657"/>
        <v>500</v>
      </c>
      <c r="DC797" s="556">
        <f t="shared" si="2658"/>
        <v>700</v>
      </c>
      <c r="DD797" s="556">
        <f t="shared" si="2659"/>
        <v>900</v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0</v>
      </c>
      <c r="DM797" s="106">
        <f t="shared" si="2668"/>
        <v>0</v>
      </c>
      <c r="DN797" s="106">
        <f t="shared" si="2669"/>
        <v>2</v>
      </c>
      <c r="DO797" s="106">
        <f t="shared" si="2670"/>
        <v>3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500</v>
      </c>
      <c r="BF798" s="227"/>
      <c r="BG798" s="227">
        <v>200</v>
      </c>
      <c r="BH798" s="227"/>
      <c r="BI798" s="227">
        <v>500</v>
      </c>
      <c r="BJ798" s="227">
        <v>600</v>
      </c>
      <c r="BK798" s="227">
        <v>600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>
        <v>300</v>
      </c>
      <c r="BY798" s="227">
        <v>500</v>
      </c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533.33333333333337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>
        <f t="shared" si="2649"/>
        <v>200</v>
      </c>
      <c r="CK798" s="1351">
        <f t="shared" si="2649"/>
        <v>500</v>
      </c>
      <c r="CL798" s="1351">
        <f t="shared" si="2649"/>
        <v>500</v>
      </c>
      <c r="CM798" s="1351">
        <f t="shared" si="2649"/>
        <v>600</v>
      </c>
      <c r="CN798" s="1350">
        <f t="shared" si="2649"/>
        <v>600</v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>
        <f t="shared" si="2656"/>
        <v>200</v>
      </c>
      <c r="DB798" s="556">
        <f t="shared" si="2657"/>
        <v>500</v>
      </c>
      <c r="DC798" s="556">
        <f t="shared" si="2658"/>
        <v>500</v>
      </c>
      <c r="DD798" s="556">
        <f t="shared" si="2659"/>
        <v>600</v>
      </c>
      <c r="DE798" s="555">
        <f t="shared" si="2660"/>
        <v>600</v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240</v>
      </c>
      <c r="C799" s="766">
        <v>700</v>
      </c>
      <c r="D799" s="766">
        <v>550</v>
      </c>
      <c r="E799" s="766">
        <v>250</v>
      </c>
      <c r="F799" s="766">
        <v>450</v>
      </c>
      <c r="G799" s="766">
        <v>100</v>
      </c>
      <c r="H799" s="766">
        <v>250</v>
      </c>
      <c r="I799" s="766">
        <v>400</v>
      </c>
      <c r="J799" s="766">
        <v>360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200</v>
      </c>
      <c r="V799" s="766">
        <v>780</v>
      </c>
      <c r="W799" s="766">
        <v>200</v>
      </c>
      <c r="X799" s="766">
        <v>450</v>
      </c>
      <c r="Y799" s="766">
        <v>600</v>
      </c>
      <c r="Z799" s="766">
        <v>850</v>
      </c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300</v>
      </c>
      <c r="BW799" s="766">
        <v>580</v>
      </c>
      <c r="BX799" s="766">
        <v>1200</v>
      </c>
      <c r="BY799" s="766">
        <v>3200</v>
      </c>
      <c r="BZ799" s="602">
        <f t="shared" si="2644"/>
        <v>357.14285714285717</v>
      </c>
      <c r="CA799" s="602">
        <f t="shared" si="2645"/>
        <v>570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>
        <f t="shared" si="2649"/>
        <v>1200</v>
      </c>
      <c r="CI799" s="1350">
        <f t="shared" si="2649"/>
        <v>2000</v>
      </c>
      <c r="CJ799" s="1350">
        <f t="shared" si="2649"/>
        <v>3000</v>
      </c>
      <c r="CK799" s="1351">
        <f t="shared" si="2649"/>
        <v>3200</v>
      </c>
      <c r="CL799" s="1351">
        <f t="shared" si="2649"/>
        <v>3200</v>
      </c>
      <c r="CM799" s="1351">
        <f t="shared" si="2649"/>
        <v>3200</v>
      </c>
      <c r="CN799" s="1350">
        <f t="shared" si="2649"/>
        <v>3200</v>
      </c>
      <c r="CO799" s="1350">
        <f t="shared" si="2649"/>
        <v>3200</v>
      </c>
      <c r="CP799" s="1350">
        <f t="shared" si="2649"/>
        <v>6000</v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1200</v>
      </c>
      <c r="CZ799" s="555">
        <f t="shared" si="2655"/>
        <v>2000</v>
      </c>
      <c r="DA799" s="555">
        <f t="shared" si="2656"/>
        <v>3000</v>
      </c>
      <c r="DB799" s="556">
        <f t="shared" si="2657"/>
        <v>3200</v>
      </c>
      <c r="DC799" s="556">
        <f t="shared" si="2658"/>
        <v>3200</v>
      </c>
      <c r="DD799" s="556">
        <f t="shared" si="2659"/>
        <v>3200</v>
      </c>
      <c r="DE799" s="555">
        <f t="shared" si="2660"/>
        <v>3200</v>
      </c>
      <c r="DF799" s="555">
        <f t="shared" si="2661"/>
        <v>3200</v>
      </c>
      <c r="DG799" s="555">
        <f t="shared" si="2662"/>
        <v>6000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9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750</v>
      </c>
      <c r="U800" s="227">
        <v>300</v>
      </c>
      <c r="V800" s="227"/>
      <c r="W800" s="227">
        <v>120</v>
      </c>
      <c r="X800" s="227">
        <v>100</v>
      </c>
      <c r="Y800" s="227">
        <v>80</v>
      </c>
      <c r="Z800" s="227"/>
      <c r="AA800" s="227">
        <v>200</v>
      </c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>
        <v>300</v>
      </c>
      <c r="BF800" s="227">
        <v>150</v>
      </c>
      <c r="BG800" s="227">
        <v>280</v>
      </c>
      <c r="BH800" s="227"/>
      <c r="BI800" s="227">
        <v>200</v>
      </c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>
        <v>180</v>
      </c>
      <c r="BX800" s="227">
        <v>150</v>
      </c>
      <c r="BY800" s="227">
        <v>240</v>
      </c>
      <c r="BZ800" s="602" t="str">
        <f t="shared" si="2644"/>
        <v/>
      </c>
      <c r="CA800" s="602">
        <f t="shared" si="2645"/>
        <v>180</v>
      </c>
      <c r="CB800" s="602">
        <f t="shared" si="2646"/>
        <v>162.5</v>
      </c>
      <c r="CC800" s="692">
        <f t="shared" si="2647"/>
        <v>240</v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 t="str">
        <f t="shared" si="2649"/>
        <v/>
      </c>
      <c r="CK800" s="1351">
        <f t="shared" si="2649"/>
        <v>150</v>
      </c>
      <c r="CL800" s="1351">
        <f t="shared" si="2649"/>
        <v>200</v>
      </c>
      <c r="CM800" s="1351">
        <f t="shared" si="2649"/>
        <v>280</v>
      </c>
      <c r="CN800" s="1350">
        <f t="shared" si="2649"/>
        <v>300</v>
      </c>
      <c r="CO800" s="1350" t="str">
        <f t="shared" si="2649"/>
        <v/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 t="str">
        <f t="shared" si="2656"/>
        <v/>
      </c>
      <c r="DB800" s="556">
        <f t="shared" si="2657"/>
        <v>150</v>
      </c>
      <c r="DC800" s="556">
        <f t="shared" si="2658"/>
        <v>200</v>
      </c>
      <c r="DD800" s="556">
        <f t="shared" si="2659"/>
        <v>280</v>
      </c>
      <c r="DE800" s="555">
        <f t="shared" si="2660"/>
        <v>300</v>
      </c>
      <c r="DF800" s="555" t="str">
        <f t="shared" si="2661"/>
        <v/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4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>
        <v>300</v>
      </c>
      <c r="BX801" s="227">
        <v>500</v>
      </c>
      <c r="BY801" s="227">
        <v>1000</v>
      </c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>
        <f t="shared" si="2649"/>
        <v>500</v>
      </c>
      <c r="CI801" s="1350">
        <f t="shared" si="2649"/>
        <v>750</v>
      </c>
      <c r="CJ801" s="1350">
        <f t="shared" si="2649"/>
        <v>800</v>
      </c>
      <c r="CK801" s="1351">
        <f t="shared" si="2649"/>
        <v>1000</v>
      </c>
      <c r="CL801" s="1351">
        <f t="shared" si="2649"/>
        <v>1000</v>
      </c>
      <c r="CM801" s="1351">
        <f t="shared" si="2649"/>
        <v>1000</v>
      </c>
      <c r="CN801" s="1350">
        <f t="shared" si="2649"/>
        <v>1000</v>
      </c>
      <c r="CO801" s="1350">
        <f t="shared" si="2649"/>
        <v>1500</v>
      </c>
      <c r="CP801" s="1350">
        <f t="shared" si="2649"/>
        <v>1500</v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>
        <f t="shared" si="2654"/>
        <v>500</v>
      </c>
      <c r="CZ801" s="555">
        <f t="shared" si="2655"/>
        <v>750</v>
      </c>
      <c r="DA801" s="555">
        <f t="shared" si="2656"/>
        <v>800</v>
      </c>
      <c r="DB801" s="556">
        <f t="shared" si="2657"/>
        <v>1000</v>
      </c>
      <c r="DC801" s="556">
        <f t="shared" si="2658"/>
        <v>1000</v>
      </c>
      <c r="DD801" s="556">
        <f t="shared" si="2659"/>
        <v>1000</v>
      </c>
      <c r="DE801" s="555">
        <f t="shared" si="2660"/>
        <v>1000</v>
      </c>
      <c r="DF801" s="555">
        <f t="shared" si="2661"/>
        <v>1500</v>
      </c>
      <c r="DG801" s="555">
        <f t="shared" si="2662"/>
        <v>1500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400</v>
      </c>
      <c r="BE802" s="227">
        <v>1000</v>
      </c>
      <c r="BF802" s="227">
        <v>840</v>
      </c>
      <c r="BG802" s="227">
        <v>2400</v>
      </c>
      <c r="BH802" s="227">
        <v>120</v>
      </c>
      <c r="BI802" s="227">
        <v>1050</v>
      </c>
      <c r="BJ802" s="227">
        <v>800</v>
      </c>
      <c r="BK802" s="227">
        <v>1800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120</v>
      </c>
      <c r="BW802" s="227">
        <v>50</v>
      </c>
      <c r="BX802" s="227">
        <v>650</v>
      </c>
      <c r="BY802" s="227">
        <v>1100</v>
      </c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1127.1428571428571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>
        <f t="shared" si="2649"/>
        <v>120</v>
      </c>
      <c r="CI802" s="1350">
        <f t="shared" si="2649"/>
        <v>400</v>
      </c>
      <c r="CJ802" s="1350">
        <f t="shared" si="2649"/>
        <v>800</v>
      </c>
      <c r="CK802" s="1351">
        <f t="shared" si="2649"/>
        <v>840</v>
      </c>
      <c r="CL802" s="1351">
        <f t="shared" si="2649"/>
        <v>1000</v>
      </c>
      <c r="CM802" s="1351">
        <f t="shared" si="2649"/>
        <v>1050</v>
      </c>
      <c r="CN802" s="1350">
        <f t="shared" si="2649"/>
        <v>1800</v>
      </c>
      <c r="CO802" s="1350">
        <f t="shared" si="2649"/>
        <v>2000</v>
      </c>
      <c r="CP802" s="1350">
        <f t="shared" si="2649"/>
        <v>2400</v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>
        <f t="shared" si="2654"/>
        <v>120</v>
      </c>
      <c r="CZ802" s="555">
        <f t="shared" si="2655"/>
        <v>400</v>
      </c>
      <c r="DA802" s="555">
        <f t="shared" si="2656"/>
        <v>800</v>
      </c>
      <c r="DB802" s="556">
        <f t="shared" si="2657"/>
        <v>840</v>
      </c>
      <c r="DC802" s="556">
        <f t="shared" si="2658"/>
        <v>1000</v>
      </c>
      <c r="DD802" s="556">
        <f t="shared" si="2659"/>
        <v>1050</v>
      </c>
      <c r="DE802" s="555">
        <f t="shared" si="2660"/>
        <v>1800</v>
      </c>
      <c r="DF802" s="555">
        <f t="shared" si="2661"/>
        <v>2000</v>
      </c>
      <c r="DG802" s="555">
        <f t="shared" si="2662"/>
        <v>2400</v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45</v>
      </c>
      <c r="C803" s="227">
        <v>50</v>
      </c>
      <c r="D803" s="227">
        <v>20</v>
      </c>
      <c r="E803" s="227">
        <v>20</v>
      </c>
      <c r="F803" s="227">
        <v>35</v>
      </c>
      <c r="G803" s="227">
        <v>200</v>
      </c>
      <c r="H803" s="227">
        <v>40</v>
      </c>
      <c r="I803" s="227">
        <v>50</v>
      </c>
      <c r="J803" s="227">
        <v>120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180</v>
      </c>
      <c r="U803" s="227">
        <v>250</v>
      </c>
      <c r="V803" s="227">
        <v>200</v>
      </c>
      <c r="W803" s="227">
        <v>200</v>
      </c>
      <c r="X803" s="227">
        <v>300</v>
      </c>
      <c r="Y803" s="227">
        <v>350</v>
      </c>
      <c r="Z803" s="227">
        <v>150</v>
      </c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1000</v>
      </c>
      <c r="BE803" s="227">
        <v>900</v>
      </c>
      <c r="BF803" s="227">
        <v>1200</v>
      </c>
      <c r="BG803" s="227">
        <v>2600</v>
      </c>
      <c r="BH803" s="227">
        <v>1800</v>
      </c>
      <c r="BI803" s="227">
        <v>1000</v>
      </c>
      <c r="BJ803" s="227">
        <v>1500</v>
      </c>
      <c r="BK803" s="227">
        <v>500</v>
      </c>
      <c r="BL803" s="227">
        <v>1500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50</v>
      </c>
      <c r="BW803" s="227">
        <v>200</v>
      </c>
      <c r="BX803" s="227">
        <v>450</v>
      </c>
      <c r="BY803" s="227">
        <v>1271</v>
      </c>
      <c r="BZ803" s="602">
        <f t="shared" ref="BZ803:BZ810" si="2680">IF(DL803&lt;3,"",(SUM(B803:R803)-MIN(B803:R803)-MAX(B803:R803))/(DL803-2))</f>
        <v>51.428571428571431</v>
      </c>
      <c r="CA803" s="602">
        <f t="shared" ref="CA803:CA810" si="2681">IF(DM803&lt;3,"",(SUM(T803:AJ803)-MIN(T803:AJ803)-MAX(T803:AJ803))/(DM803-2))</f>
        <v>208.57142857142858</v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1271.4285714285713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>
        <f t="shared" si="2649"/>
        <v>500</v>
      </c>
      <c r="CI803" s="1350">
        <f t="shared" si="2649"/>
        <v>900</v>
      </c>
      <c r="CJ803" s="1350">
        <f t="shared" si="2649"/>
        <v>1000</v>
      </c>
      <c r="CK803" s="1351">
        <f t="shared" si="2649"/>
        <v>1000</v>
      </c>
      <c r="CL803" s="1351">
        <f t="shared" si="2649"/>
        <v>1200</v>
      </c>
      <c r="CM803" s="1351">
        <f t="shared" si="2649"/>
        <v>1500</v>
      </c>
      <c r="CN803" s="1350">
        <f t="shared" si="2649"/>
        <v>1500</v>
      </c>
      <c r="CO803" s="1350">
        <f t="shared" si="2649"/>
        <v>1800</v>
      </c>
      <c r="CP803" s="1350">
        <f t="shared" si="2649"/>
        <v>2600</v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>
        <f t="shared" si="2654"/>
        <v>500</v>
      </c>
      <c r="CZ803" s="555">
        <f t="shared" si="2655"/>
        <v>900</v>
      </c>
      <c r="DA803" s="555">
        <f t="shared" si="2656"/>
        <v>1000</v>
      </c>
      <c r="DB803" s="556">
        <f t="shared" si="2657"/>
        <v>1000</v>
      </c>
      <c r="DC803" s="556">
        <f t="shared" si="2658"/>
        <v>1200</v>
      </c>
      <c r="DD803" s="556">
        <f t="shared" si="2659"/>
        <v>1500</v>
      </c>
      <c r="DE803" s="555">
        <f t="shared" si="2660"/>
        <v>1500</v>
      </c>
      <c r="DF803" s="555">
        <f t="shared" si="2661"/>
        <v>1800</v>
      </c>
      <c r="DG803" s="555">
        <f t="shared" si="2662"/>
        <v>2600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9</v>
      </c>
      <c r="DN803" s="106">
        <f t="shared" si="2678"/>
        <v>8</v>
      </c>
      <c r="DO803" s="106">
        <f t="shared" si="2679"/>
        <v>9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3000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360</v>
      </c>
      <c r="BW805" s="227">
        <v>70</v>
      </c>
      <c r="BX805" s="227"/>
      <c r="BY805" s="227"/>
      <c r="BZ805" s="602">
        <f t="shared" si="2680"/>
        <v>390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 t="str">
        <f t="shared" si="2684"/>
        <v/>
      </c>
      <c r="CK805" s="1351" t="str">
        <f t="shared" si="2684"/>
        <v/>
      </c>
      <c r="CL805" s="1351">
        <f t="shared" si="2684"/>
        <v>1000</v>
      </c>
      <c r="CM805" s="1351" t="str">
        <f t="shared" si="2684"/>
        <v/>
      </c>
      <c r="CN805" s="1350" t="str">
        <f t="shared" si="2684"/>
        <v/>
      </c>
      <c r="CO805" s="1350" t="str">
        <f t="shared" si="2684"/>
        <v/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 t="str">
        <f t="shared" si="2656"/>
        <v/>
      </c>
      <c r="DB805" s="556" t="str">
        <f t="shared" si="2657"/>
        <v/>
      </c>
      <c r="DC805" s="556">
        <f t="shared" si="2658"/>
        <v>1000</v>
      </c>
      <c r="DD805" s="556" t="str">
        <f t="shared" si="2659"/>
        <v/>
      </c>
      <c r="DE805" s="555" t="str">
        <f t="shared" si="2660"/>
        <v/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>
        <v>250</v>
      </c>
      <c r="BY810" s="227">
        <v>350</v>
      </c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>
        <f t="shared" si="2684"/>
        <v>300</v>
      </c>
      <c r="CL810" s="1351">
        <f t="shared" si="2684"/>
        <v>350</v>
      </c>
      <c r="CM810" s="1351">
        <f t="shared" si="2684"/>
        <v>2000</v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>
        <f t="shared" si="2657"/>
        <v>300</v>
      </c>
      <c r="DC810" s="556">
        <f t="shared" si="2658"/>
        <v>350</v>
      </c>
      <c r="DD810" s="556">
        <f t="shared" si="2659"/>
        <v>2000</v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-364</v>
      </c>
      <c r="BW811" s="802">
        <f>BW20-BW31</f>
        <v>-834</v>
      </c>
      <c r="BX811" s="802">
        <f>BX20-BX31</f>
        <v>-6082</v>
      </c>
      <c r="BY811" s="802">
        <f>BY20-BY31</f>
        <v>-12330.6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685">SUM(B772:B776,B781:B785,B790:B811)</f>
        <v>2207</v>
      </c>
      <c r="C812" s="803">
        <f t="shared" si="2685"/>
        <v>1708</v>
      </c>
      <c r="D812" s="803">
        <f t="shared" si="2685"/>
        <v>983</v>
      </c>
      <c r="E812" s="803">
        <f t="shared" si="2685"/>
        <v>1530</v>
      </c>
      <c r="F812" s="803">
        <f t="shared" si="2685"/>
        <v>1207</v>
      </c>
      <c r="G812" s="803">
        <f t="shared" si="2685"/>
        <v>1958</v>
      </c>
      <c r="H812" s="803">
        <f t="shared" si="2685"/>
        <v>1634</v>
      </c>
      <c r="I812" s="803">
        <f t="shared" si="2685"/>
        <v>2395</v>
      </c>
      <c r="J812" s="803">
        <f t="shared" si="2685"/>
        <v>2329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4456</v>
      </c>
      <c r="U812" s="803">
        <f t="shared" si="2686"/>
        <v>2184</v>
      </c>
      <c r="V812" s="803">
        <f t="shared" si="2686"/>
        <v>2320</v>
      </c>
      <c r="W812" s="803">
        <f t="shared" si="2686"/>
        <v>2244</v>
      </c>
      <c r="X812" s="803">
        <f t="shared" si="2686"/>
        <v>2914</v>
      </c>
      <c r="Y812" s="803">
        <f t="shared" si="2686"/>
        <v>3065</v>
      </c>
      <c r="Z812" s="803">
        <f t="shared" si="2686"/>
        <v>1000</v>
      </c>
      <c r="AA812" s="803">
        <f t="shared" si="2686"/>
        <v>2746</v>
      </c>
      <c r="AB812" s="803">
        <f t="shared" si="2686"/>
        <v>2337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7477</v>
      </c>
      <c r="AM812" s="803">
        <f t="shared" si="2687"/>
        <v>5103</v>
      </c>
      <c r="AN812" s="803">
        <f t="shared" si="2687"/>
        <v>8180</v>
      </c>
      <c r="AO812" s="803">
        <f t="shared" si="2687"/>
        <v>3085</v>
      </c>
      <c r="AP812" s="803">
        <f t="shared" si="2687"/>
        <v>5971</v>
      </c>
      <c r="AQ812" s="803">
        <f t="shared" si="2687"/>
        <v>3770</v>
      </c>
      <c r="AR812" s="803">
        <f t="shared" si="2687"/>
        <v>11286</v>
      </c>
      <c r="AS812" s="803">
        <f t="shared" si="2687"/>
        <v>7900</v>
      </c>
      <c r="AT812" s="803">
        <f t="shared" si="2687"/>
        <v>5294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17546</v>
      </c>
      <c r="BE812" s="803">
        <f t="shared" si="2688"/>
        <v>11932</v>
      </c>
      <c r="BF812" s="803">
        <f t="shared" si="2688"/>
        <v>9960</v>
      </c>
      <c r="BG812" s="803">
        <f t="shared" si="2688"/>
        <v>19456</v>
      </c>
      <c r="BH812" s="803">
        <f t="shared" si="2688"/>
        <v>15520</v>
      </c>
      <c r="BI812" s="803">
        <f t="shared" si="2688"/>
        <v>14776</v>
      </c>
      <c r="BJ812" s="803">
        <f t="shared" si="2688"/>
        <v>21324</v>
      </c>
      <c r="BK812" s="803">
        <f t="shared" si="2688"/>
        <v>18670</v>
      </c>
      <c r="BL812" s="803">
        <f t="shared" si="2688"/>
        <v>13936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1520</v>
      </c>
      <c r="BW812" s="805">
        <f>SUM(BW772:BW776,BW781:BW785,BW790:BW810)</f>
        <v>2489</v>
      </c>
      <c r="BX812" s="805">
        <f>SUM(BX772:BX776,BX781:BX785,BX790:BX810)</f>
        <v>6390</v>
      </c>
      <c r="BY812" s="805">
        <f>SUM(BY772:BY776,BY781:BY785,BY790:BY810)</f>
        <v>16361</v>
      </c>
      <c r="BZ812" s="602">
        <f>IF(DL812&lt;3,"",(SUM(B812:R812)-MIN(B812:R812)-MAX(B812:R812))/(DL812-2))</f>
        <v>903.73333333333335</v>
      </c>
      <c r="CA812" s="602">
        <f>IF(DM812&lt;3,"",(SUM(T812:AJ812)-MIN(T812:AJ812)-MAX(T812:AJ812))/(DM812-2))</f>
        <v>1254</v>
      </c>
      <c r="CB812" s="602">
        <f>IF(DN812&lt;3,"",(SUM(AL812:BB812)-MIN(AL812:BB812)-MAX(AL812:BB812))/(DN812-2))</f>
        <v>3118.6666666666665</v>
      </c>
      <c r="CC812" s="692">
        <f>IF(DO812&lt;3,"",(SUM(BD812:BT812)-MIN(BD812:BT812)-MAX(BD812:BT812))/(DO812-2))</f>
        <v>8119.7333333333336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9960</v>
      </c>
      <c r="CM812" s="1351">
        <f t="shared" si="2689"/>
        <v>11932</v>
      </c>
      <c r="CN812" s="1350">
        <f t="shared" si="2689"/>
        <v>13936</v>
      </c>
      <c r="CO812" s="1350">
        <f t="shared" si="2689"/>
        <v>14776</v>
      </c>
      <c r="CP812" s="1350">
        <f t="shared" si="2689"/>
        <v>15520</v>
      </c>
      <c r="CQ812" s="1350">
        <f t="shared" si="2689"/>
        <v>17546</v>
      </c>
      <c r="CR812" s="1350">
        <f t="shared" si="2689"/>
        <v>18670</v>
      </c>
      <c r="CS812" s="1349">
        <f t="shared" si="2689"/>
        <v>19456</v>
      </c>
      <c r="CT812" s="1352">
        <f t="shared" si="2689"/>
        <v>21324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9960</v>
      </c>
      <c r="DD812" s="556">
        <f t="shared" si="2690"/>
        <v>11932</v>
      </c>
      <c r="DE812" s="555">
        <f t="shared" si="2690"/>
        <v>13936</v>
      </c>
      <c r="DF812" s="555">
        <f t="shared" si="2690"/>
        <v>14776</v>
      </c>
      <c r="DG812" s="555">
        <f t="shared" si="2690"/>
        <v>15520</v>
      </c>
      <c r="DH812" s="555">
        <f t="shared" si="2690"/>
        <v>17546</v>
      </c>
      <c r="DI812" s="555">
        <f t="shared" si="2690"/>
        <v>18670</v>
      </c>
      <c r="DJ812" s="554">
        <f t="shared" si="2690"/>
        <v>19456</v>
      </c>
      <c r="DK812" s="553">
        <f t="shared" si="2690"/>
        <v>21324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5.6151337247227651E-2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5.6151337247227651E-2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2.8075668623613825E-2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2.8075668623613825E-2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6.7561271083775984E-3</v>
      </c>
      <c r="AO828" s="809">
        <f t="shared" si="2757"/>
        <v>7.664709719504241E-2</v>
      </c>
      <c r="AP828" s="809">
        <f t="shared" si="2757"/>
        <v>6.7561271083775984E-3</v>
      </c>
      <c r="AQ828" s="809">
        <f t="shared" si="2757"/>
        <v>7.8821482931071985E-3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4.5172863666014362E-2</v>
      </c>
      <c r="BH828" s="809">
        <f t="shared" si="2758"/>
        <v>5.0717547292889763E-2</v>
      </c>
      <c r="BI828" s="809">
        <f t="shared" si="2758"/>
        <v>6.16075958541712E-2</v>
      </c>
      <c r="BJ828" s="809">
        <f t="shared" si="2758"/>
        <v>7.588606218743206E-2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4.6361010157487656E-2</v>
      </c>
      <c r="BY828" s="816">
        <f>SUM(BY183,BY180,BY177)</f>
        <v>1.5655577299412915E-2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7.8026796715642121E-3</v>
      </c>
      <c r="CC828" s="695">
        <f t="shared" si="2699"/>
        <v>3.3732531571735752E-2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4.5172863666014362E-2</v>
      </c>
      <c r="CN828" s="1355">
        <f t="shared" si="2701"/>
        <v>5.0717547292889763E-2</v>
      </c>
      <c r="CO828" s="1355">
        <f t="shared" si="2701"/>
        <v>6.16075958541712E-2</v>
      </c>
      <c r="CP828" s="1355">
        <f t="shared" si="2701"/>
        <v>6.5697511881464915E-2</v>
      </c>
      <c r="CQ828" s="1355">
        <f t="shared" si="2701"/>
        <v>7.588606218743206E-2</v>
      </c>
      <c r="CR828" s="1355">
        <f t="shared" si="2701"/>
        <v>8.0112524461839543E-2</v>
      </c>
      <c r="CS828" s="1354">
        <f t="shared" si="2701"/>
        <v>0.12679386823222441</v>
      </c>
      <c r="CT828" s="1357">
        <f t="shared" si="2701"/>
        <v>0.45988258317025443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4.5172863666014362E-2</v>
      </c>
      <c r="DE828" s="543">
        <f t="shared" si="2712"/>
        <v>5.0717547292889763E-2</v>
      </c>
      <c r="DF828" s="543">
        <f t="shared" si="2713"/>
        <v>6.16075958541712E-2</v>
      </c>
      <c r="DG828" s="543">
        <f t="shared" si="2714"/>
        <v>6.5697511881464915E-2</v>
      </c>
      <c r="DH828" s="543">
        <f t="shared" si="2715"/>
        <v>7.588606218743206E-2</v>
      </c>
      <c r="DI828" s="543">
        <f t="shared" si="2716"/>
        <v>8.0112524461839543E-2</v>
      </c>
      <c r="DJ828" s="542">
        <f t="shared" si="2717"/>
        <v>0.12679386823222441</v>
      </c>
      <c r="DK828" s="541">
        <f t="shared" si="2718"/>
        <v>0.45988258317025443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0.11839530332681018</v>
      </c>
      <c r="C832" s="816">
        <f t="shared" si="2795"/>
        <v>0.59197651663405093</v>
      </c>
      <c r="D832" s="816">
        <f t="shared" si="2795"/>
        <v>0.37886497064579255</v>
      </c>
      <c r="E832" s="816">
        <f t="shared" si="2795"/>
        <v>0.23679060665362037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0.37886497064579255</v>
      </c>
      <c r="J832" s="816">
        <f t="shared" si="2795"/>
        <v>0.39465101108936723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0.23679060665362037</v>
      </c>
      <c r="V832" s="816">
        <f t="shared" si="2796"/>
        <v>0.19732550554468362</v>
      </c>
      <c r="W832" s="816">
        <f t="shared" si="2796"/>
        <v>0.29598825831702547</v>
      </c>
      <c r="X832" s="816">
        <f t="shared" si="2796"/>
        <v>0</v>
      </c>
      <c r="Y832" s="816">
        <f t="shared" si="2796"/>
        <v>0.33827229521945767</v>
      </c>
      <c r="Z832" s="816">
        <f t="shared" si="2796"/>
        <v>0.16913614760972884</v>
      </c>
      <c r="AA832" s="816">
        <f t="shared" si="2796"/>
        <v>0.27061783617556612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0.23679060665362037</v>
      </c>
      <c r="AM832" s="816">
        <f t="shared" si="2797"/>
        <v>0.47358121330724073</v>
      </c>
      <c r="AN832" s="816">
        <f t="shared" si="2797"/>
        <v>0.40592675426334923</v>
      </c>
      <c r="AO832" s="816">
        <f t="shared" si="2797"/>
        <v>0.31572080887149384</v>
      </c>
      <c r="AP832" s="816">
        <f t="shared" si="2797"/>
        <v>0.27061783617556612</v>
      </c>
      <c r="AQ832" s="816">
        <f t="shared" si="2797"/>
        <v>0.31572080887149384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0.56829745596868886</v>
      </c>
      <c r="BH832" s="816">
        <f t="shared" si="2798"/>
        <v>0.23679060665362037</v>
      </c>
      <c r="BI832" s="816">
        <f t="shared" si="2798"/>
        <v>0.52620134811915631</v>
      </c>
      <c r="BJ832" s="816">
        <f t="shared" si="2798"/>
        <v>0.27625570776255709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0.29598825831702547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0.29598825831702547</v>
      </c>
      <c r="BZ832" s="627">
        <f t="shared" si="2763"/>
        <v>0.15338769297673407</v>
      </c>
      <c r="CA832" s="627">
        <f t="shared" si="2764"/>
        <v>0.10956263784052434</v>
      </c>
      <c r="CB832" s="627">
        <f t="shared" si="2765"/>
        <v>0.17875811511819339</v>
      </c>
      <c r="CC832" s="695">
        <f t="shared" si="2766"/>
        <v>0.1944439267335549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0.23679060665362037</v>
      </c>
      <c r="CM832" s="1356">
        <f t="shared" si="2768"/>
        <v>0.27625570776255709</v>
      </c>
      <c r="CN832" s="1355">
        <f t="shared" si="2768"/>
        <v>0.29598825831702547</v>
      </c>
      <c r="CO832" s="1355">
        <f t="shared" si="2768"/>
        <v>0.33827229521945767</v>
      </c>
      <c r="CP832" s="1355">
        <f t="shared" si="2768"/>
        <v>0.35518590998043054</v>
      </c>
      <c r="CQ832" s="1355">
        <f t="shared" si="2768"/>
        <v>0.44398238747553814</v>
      </c>
      <c r="CR832" s="1355">
        <f t="shared" si="2768"/>
        <v>0.44398238747553814</v>
      </c>
      <c r="CS832" s="1354">
        <f t="shared" si="2768"/>
        <v>0.52620134811915631</v>
      </c>
      <c r="CT832" s="1357">
        <f t="shared" si="2768"/>
        <v>0.56829745596868886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0.23679060665362037</v>
      </c>
      <c r="DD832" s="544">
        <f t="shared" si="2778"/>
        <v>0.27625570776255709</v>
      </c>
      <c r="DE832" s="543">
        <f t="shared" si="2779"/>
        <v>0.29598825831702547</v>
      </c>
      <c r="DF832" s="543">
        <f t="shared" si="2780"/>
        <v>0.33827229521945767</v>
      </c>
      <c r="DG832" s="543">
        <f t="shared" si="2781"/>
        <v>0.35518590998043054</v>
      </c>
      <c r="DH832" s="543">
        <f t="shared" si="2782"/>
        <v>0.44398238747553814</v>
      </c>
      <c r="DI832" s="543">
        <f t="shared" si="2783"/>
        <v>0.44398238747553814</v>
      </c>
      <c r="DJ832" s="542">
        <f t="shared" si="2784"/>
        <v>0.52620134811915631</v>
      </c>
      <c r="DK832" s="541">
        <f t="shared" si="2785"/>
        <v>0.56829745596868886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1.330724070450098E-2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2.217873450750163E-2</v>
      </c>
      <c r="I836" s="816">
        <f t="shared" si="2811"/>
        <v>1.7742987606001303E-2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3.1683906439288041E-2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2.4643038341668481E-2</v>
      </c>
      <c r="BJ836" s="816">
        <f t="shared" si="2814"/>
        <v>0.18482278756251358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763"/>
        <v>2.0700152207001527E-3</v>
      </c>
      <c r="CA836" s="627">
        <f t="shared" si="2764"/>
        <v>1.0860539040578179E-2</v>
      </c>
      <c r="CB836" s="627">
        <f t="shared" si="2765"/>
        <v>5.0694250302860868E-3</v>
      </c>
      <c r="CC836" s="695">
        <f t="shared" si="2766"/>
        <v>7.4515854033140394E-3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0</v>
      </c>
      <c r="CP836" s="1355">
        <f t="shared" si="2768"/>
        <v>2.4643038341668481E-2</v>
      </c>
      <c r="CQ836" s="1355">
        <f t="shared" si="2768"/>
        <v>2.772341813437704E-2</v>
      </c>
      <c r="CR836" s="1355">
        <f t="shared" si="2768"/>
        <v>2.772341813437704E-2</v>
      </c>
      <c r="CS836" s="1354">
        <f t="shared" si="2768"/>
        <v>3.1683906439288041E-2</v>
      </c>
      <c r="CT836" s="1357">
        <f t="shared" si="2768"/>
        <v>0.18482278756251358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0</v>
      </c>
      <c r="DG836" s="543">
        <f t="shared" si="2781"/>
        <v>2.4643038341668481E-2</v>
      </c>
      <c r="DH836" s="543">
        <f t="shared" si="2782"/>
        <v>2.772341813437704E-2</v>
      </c>
      <c r="DI836" s="543">
        <f t="shared" si="2783"/>
        <v>2.772341813437704E-2</v>
      </c>
      <c r="DJ836" s="542">
        <f t="shared" si="2784"/>
        <v>3.1683906439288041E-2</v>
      </c>
      <c r="DK836" s="541">
        <f t="shared" si="2785"/>
        <v>0.18482278756251358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6.6536203522504903E-2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0.11227984344422701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0.17964774951076323</v>
      </c>
      <c r="U841" s="816">
        <f t="shared" si="2832"/>
        <v>4.4911937377690808E-2</v>
      </c>
      <c r="V841" s="816">
        <f t="shared" si="2832"/>
        <v>0.149706457925636</v>
      </c>
      <c r="W841" s="816">
        <f t="shared" si="2832"/>
        <v>0.22455968688845401</v>
      </c>
      <c r="X841" s="816">
        <f t="shared" si="2832"/>
        <v>0.22455968688845401</v>
      </c>
      <c r="Y841" s="816">
        <f t="shared" si="2832"/>
        <v>0.25663964215823315</v>
      </c>
      <c r="Z841" s="816">
        <f t="shared" si="2832"/>
        <v>0.12831982107911657</v>
      </c>
      <c r="AA841" s="816">
        <f t="shared" si="2832"/>
        <v>0.12831982107911657</v>
      </c>
      <c r="AB841" s="816">
        <f t="shared" si="2832"/>
        <v>0.17964774951076323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0.24951076320939333</v>
      </c>
      <c r="AN841" s="816">
        <f t="shared" si="2833"/>
        <v>9.9804305283757347E-2</v>
      </c>
      <c r="AO841" s="816">
        <f t="shared" si="2833"/>
        <v>9.9804305283757347E-2</v>
      </c>
      <c r="AP841" s="816">
        <f t="shared" si="2833"/>
        <v>6.4159910539558287E-2</v>
      </c>
      <c r="AQ841" s="816">
        <f t="shared" si="2833"/>
        <v>0.16634050880626225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5.589041095890411E-2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0.1347358121330724</v>
      </c>
      <c r="BH841" s="816">
        <f t="shared" si="2834"/>
        <v>0.17964774951076323</v>
      </c>
      <c r="BI841" s="816">
        <f t="shared" si="2834"/>
        <v>9.9804305283757347E-2</v>
      </c>
      <c r="BJ841" s="816">
        <f t="shared" si="2834"/>
        <v>9.9804305283757347E-2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1.2475538160469668E-2</v>
      </c>
      <c r="BW841" s="816">
        <f>SUM(BW309)</f>
        <v>3.3268101761252451E-2</v>
      </c>
      <c r="BX841" s="816">
        <f>SUM(BX309)</f>
        <v>2.8515515795359242E-2</v>
      </c>
      <c r="BY841" s="816">
        <f>SUM(BY309)</f>
        <v>4.4911937377690808E-2</v>
      </c>
      <c r="BZ841" s="627">
        <f t="shared" si="2763"/>
        <v>8.2005870841487277E-2</v>
      </c>
      <c r="CA841" s="627">
        <f t="shared" si="2764"/>
        <v>8.3978194017332974E-2</v>
      </c>
      <c r="CB841" s="627">
        <f t="shared" si="2765"/>
        <v>5.668567701053024E-2</v>
      </c>
      <c r="CC841" s="695">
        <f t="shared" si="2766"/>
        <v>4.9213027676824152E-2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9.980430528375734E-3</v>
      </c>
      <c r="CM841" s="1356">
        <f t="shared" si="2768"/>
        <v>5.6139921722113503E-2</v>
      </c>
      <c r="CN841" s="1355">
        <f t="shared" si="2768"/>
        <v>6.8615459882583163E-2</v>
      </c>
      <c r="CO841" s="1355">
        <f t="shared" si="2768"/>
        <v>9.9804305283757347E-2</v>
      </c>
      <c r="CP841" s="1355">
        <f t="shared" si="2768"/>
        <v>9.9804305283757347E-2</v>
      </c>
      <c r="CQ841" s="1355">
        <f t="shared" si="2768"/>
        <v>0.11227984344422701</v>
      </c>
      <c r="CR841" s="1355">
        <f t="shared" si="2768"/>
        <v>0.1347358121330724</v>
      </c>
      <c r="CS841" s="1354">
        <f t="shared" si="2768"/>
        <v>0.15683533687447579</v>
      </c>
      <c r="CT841" s="1357">
        <f t="shared" si="2768"/>
        <v>0.17964774951076323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9.980430528375734E-3</v>
      </c>
      <c r="DD841" s="544">
        <f t="shared" si="2778"/>
        <v>5.6139921722113503E-2</v>
      </c>
      <c r="DE841" s="543">
        <f t="shared" si="2779"/>
        <v>6.8615459882583163E-2</v>
      </c>
      <c r="DF841" s="543">
        <f t="shared" si="2780"/>
        <v>9.9804305283757347E-2</v>
      </c>
      <c r="DG841" s="543">
        <f t="shared" si="2781"/>
        <v>9.9804305283757347E-2</v>
      </c>
      <c r="DH841" s="543">
        <f t="shared" si="2782"/>
        <v>0.11227984344422701</v>
      </c>
      <c r="DI841" s="543">
        <f t="shared" si="2783"/>
        <v>0.1347358121330724</v>
      </c>
      <c r="DJ841" s="542">
        <f t="shared" si="2784"/>
        <v>0.15683533687447579</v>
      </c>
      <c r="DK841" s="541">
        <f t="shared" si="2785"/>
        <v>0.17964774951076323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9.5610847078557454E-3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9.5610847078557454E-3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7.4363992172211346E-2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763"/>
        <v>0</v>
      </c>
      <c r="CA844" s="627">
        <f t="shared" si="2764"/>
        <v>1.7705712421955087E-3</v>
      </c>
      <c r="CB844" s="627">
        <f t="shared" si="2765"/>
        <v>0</v>
      </c>
      <c r="CC844" s="695">
        <f t="shared" si="2766"/>
        <v>5.5950051253378062E-3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0</v>
      </c>
      <c r="CR844" s="1355">
        <f t="shared" si="2768"/>
        <v>9.5610847078557454E-3</v>
      </c>
      <c r="CS844" s="1354">
        <f t="shared" si="2768"/>
        <v>7.4363992172211346E-2</v>
      </c>
      <c r="CT844" s="1357">
        <f t="shared" si="2768"/>
        <v>0.12548923679060664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0</v>
      </c>
      <c r="DI844" s="543">
        <f t="shared" si="2783"/>
        <v>9.5610847078557454E-3</v>
      </c>
      <c r="DJ844" s="542">
        <f t="shared" si="2784"/>
        <v>7.4363992172211346E-2</v>
      </c>
      <c r="DK844" s="541">
        <f t="shared" si="2785"/>
        <v>0.12548923679060664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5.2876712328767124E-2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5.3955828906905222E-2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7.5538160469667326E-2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6.0430528375733858E-2</v>
      </c>
      <c r="AM845" s="816">
        <f t="shared" si="2849"/>
        <v>0.18884540117416829</v>
      </c>
      <c r="AN845" s="816">
        <f t="shared" si="2849"/>
        <v>0.10791165781381044</v>
      </c>
      <c r="AO845" s="816">
        <f t="shared" si="2849"/>
        <v>0</v>
      </c>
      <c r="AP845" s="816">
        <f t="shared" si="2849"/>
        <v>0.10791165781381044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7.5538160469667326E-2</v>
      </c>
      <c r="BI845" s="816">
        <f t="shared" si="2850"/>
        <v>8.3931289410741461E-2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5.6653620352250487E-2</v>
      </c>
      <c r="BW845" s="816">
        <f>SUM(BW349)</f>
        <v>5.6653620352250487E-2</v>
      </c>
      <c r="BX845" s="816">
        <f>SUM(BX349)</f>
        <v>7.0142577578976809E-2</v>
      </c>
      <c r="BY845" s="816">
        <f>SUM(BY349)</f>
        <v>9.4422700587084143E-2</v>
      </c>
      <c r="BZ845" s="627">
        <f t="shared" si="2763"/>
        <v>5.0358773646444885E-3</v>
      </c>
      <c r="CA845" s="627">
        <f t="shared" si="2764"/>
        <v>2.5688969651787647E-2</v>
      </c>
      <c r="CB845" s="627">
        <f t="shared" si="2765"/>
        <v>5.3668064486068395E-2</v>
      </c>
      <c r="CC845" s="695">
        <f t="shared" si="2766"/>
        <v>4.3004794002837063E-2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0</v>
      </c>
      <c r="CN845" s="1355">
        <f t="shared" si="2768"/>
        <v>7.5538160469667326E-2</v>
      </c>
      <c r="CO845" s="1355">
        <f t="shared" si="2768"/>
        <v>8.3931289410741461E-2</v>
      </c>
      <c r="CP845" s="1355">
        <f t="shared" si="2768"/>
        <v>9.4422700587084143E-2</v>
      </c>
      <c r="CQ845" s="1355">
        <f t="shared" si="2768"/>
        <v>9.4422700587084143E-2</v>
      </c>
      <c r="CR845" s="1355">
        <f t="shared" si="2768"/>
        <v>0.10791165781381044</v>
      </c>
      <c r="CS845" s="1354">
        <f t="shared" si="2768"/>
        <v>0.18884540117416829</v>
      </c>
      <c r="CT845" s="1357">
        <f t="shared" si="2768"/>
        <v>0.33047945205479451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0</v>
      </c>
      <c r="DE845" s="543">
        <f t="shared" si="2779"/>
        <v>7.5538160469667326E-2</v>
      </c>
      <c r="DF845" s="543">
        <f t="shared" si="2780"/>
        <v>8.3931289410741461E-2</v>
      </c>
      <c r="DG845" s="543">
        <f t="shared" si="2781"/>
        <v>9.4422700587084143E-2</v>
      </c>
      <c r="DH845" s="543">
        <f t="shared" si="2782"/>
        <v>9.4422700587084143E-2</v>
      </c>
      <c r="DI845" s="543">
        <f t="shared" si="2783"/>
        <v>0.10791165781381044</v>
      </c>
      <c r="DJ845" s="542">
        <f t="shared" si="2784"/>
        <v>0.18884540117416829</v>
      </c>
      <c r="DK845" s="541">
        <f t="shared" si="2785"/>
        <v>0.33047945205479451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9.0176125244618398E-3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1.2934290063057187E-2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0</v>
      </c>
      <c r="CO847" s="1355">
        <f t="shared" si="2855"/>
        <v>0</v>
      </c>
      <c r="CP847" s="1355">
        <f t="shared" si="2855"/>
        <v>0</v>
      </c>
      <c r="CQ847" s="1355">
        <f t="shared" si="2855"/>
        <v>0</v>
      </c>
      <c r="CR847" s="1355">
        <f t="shared" si="2855"/>
        <v>0</v>
      </c>
      <c r="CS847" s="1354">
        <f t="shared" si="2855"/>
        <v>0</v>
      </c>
      <c r="CT847" s="1357">
        <f t="shared" si="2855"/>
        <v>0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0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0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0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5.3117137265865253E-3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0</v>
      </c>
      <c r="CS851" s="1354">
        <f t="shared" si="2872"/>
        <v>0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0</v>
      </c>
      <c r="DK851" s="541">
        <f t="shared" si="2875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2.5440313111545987E-2</v>
      </c>
      <c r="G852" s="816">
        <f t="shared" si="2876"/>
        <v>5.4794520547945202E-2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4.0408784518373556E-2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2.9723853011524245E-2</v>
      </c>
      <c r="W852" s="816">
        <f t="shared" si="2877"/>
        <v>2.5929549902152644E-2</v>
      </c>
      <c r="X852" s="816">
        <f t="shared" si="2877"/>
        <v>1.9879321591650359E-2</v>
      </c>
      <c r="Y852" s="816">
        <f t="shared" si="2877"/>
        <v>2.4415245550274904E-2</v>
      </c>
      <c r="Z852" s="816">
        <f t="shared" si="2877"/>
        <v>2.4452520734321123E-2</v>
      </c>
      <c r="AA852" s="816">
        <f t="shared" si="2877"/>
        <v>1.4816885658372938E-2</v>
      </c>
      <c r="AB852" s="816">
        <f t="shared" si="2877"/>
        <v>2.0743639921722113E-2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2.0201565557729943E-2</v>
      </c>
      <c r="AN852" s="816">
        <f t="shared" si="2878"/>
        <v>1.2710837759761439E-3</v>
      </c>
      <c r="AO852" s="816">
        <f t="shared" si="2878"/>
        <v>3.2180908893237655E-3</v>
      </c>
      <c r="AP852" s="816">
        <f t="shared" si="2878"/>
        <v>6.541794800111825E-3</v>
      </c>
      <c r="AQ852" s="816">
        <f t="shared" si="2878"/>
        <v>1.6090454446618829E-2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0.10426614481409002</v>
      </c>
      <c r="BF852" s="816">
        <f t="shared" si="2879"/>
        <v>0</v>
      </c>
      <c r="BG852" s="816">
        <f t="shared" si="2879"/>
        <v>7.0932811480756697E-2</v>
      </c>
      <c r="BH852" s="816">
        <f t="shared" si="2879"/>
        <v>5.3555120678408348E-2</v>
      </c>
      <c r="BI852" s="816">
        <f t="shared" si="2879"/>
        <v>4.2903587736464452E-2</v>
      </c>
      <c r="BJ852" s="816">
        <f t="shared" si="2879"/>
        <v>4.4270493585562079E-2</v>
      </c>
      <c r="BK852" s="816">
        <f t="shared" si="2879"/>
        <v>9.3346379647749514E-2</v>
      </c>
      <c r="BL852" s="816">
        <f t="shared" si="2879"/>
        <v>4.6673189823874757E-2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4.041095890410959E-2</v>
      </c>
      <c r="BW852" s="816">
        <f>SUM(BW447)</f>
        <v>2.2450532724505326E-2</v>
      </c>
      <c r="BX852" s="816">
        <f>SUM(BX447)</f>
        <v>1.5394651011089366E-2</v>
      </c>
      <c r="BY852" s="816">
        <f>SUM(BY447)</f>
        <v>4.3643835616438365E-2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0</v>
      </c>
      <c r="CM852" s="1356">
        <f t="shared" si="2873"/>
        <v>0</v>
      </c>
      <c r="CN852" s="1355">
        <f t="shared" si="2873"/>
        <v>4.2903587736464452E-2</v>
      </c>
      <c r="CO852" s="1355">
        <f t="shared" si="2873"/>
        <v>4.4270493585562079E-2</v>
      </c>
      <c r="CP852" s="1355">
        <f t="shared" si="2873"/>
        <v>4.6673189823874757E-2</v>
      </c>
      <c r="CQ852" s="1355">
        <f t="shared" si="2873"/>
        <v>5.3555120678408348E-2</v>
      </c>
      <c r="CR852" s="1355">
        <f t="shared" si="2873"/>
        <v>7.0932811480756697E-2</v>
      </c>
      <c r="CS852" s="1354">
        <f t="shared" si="2873"/>
        <v>9.3346379647749514E-2</v>
      </c>
      <c r="CT852" s="1357">
        <f t="shared" si="2873"/>
        <v>0.10426614481409002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0</v>
      </c>
      <c r="DD852" s="544">
        <f t="shared" si="2874"/>
        <v>0</v>
      </c>
      <c r="DE852" s="543">
        <f t="shared" si="2875"/>
        <v>4.2903587736464452E-2</v>
      </c>
      <c r="DF852" s="543">
        <f t="shared" si="2875"/>
        <v>4.4270493585562079E-2</v>
      </c>
      <c r="DG852" s="543">
        <f t="shared" si="2875"/>
        <v>4.6673189823874757E-2</v>
      </c>
      <c r="DH852" s="543">
        <f t="shared" si="2875"/>
        <v>5.3555120678408348E-2</v>
      </c>
      <c r="DI852" s="543">
        <f t="shared" si="2875"/>
        <v>7.0932811480756697E-2</v>
      </c>
      <c r="DJ852" s="542">
        <f t="shared" si="2875"/>
        <v>9.3346379647749514E-2</v>
      </c>
      <c r="DK852" s="541">
        <f t="shared" si="2875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0.15786040443574692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5.4123567235113218E-2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0.15154598825831703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0.18943248532289628</v>
      </c>
      <c r="AM854" s="816">
        <f t="shared" si="2882"/>
        <v>0</v>
      </c>
      <c r="AN854" s="816">
        <f t="shared" si="2882"/>
        <v>0</v>
      </c>
      <c r="AO854" s="816">
        <f t="shared" si="2882"/>
        <v>7.893020221787346E-2</v>
      </c>
      <c r="AP854" s="816">
        <f t="shared" si="2882"/>
        <v>0.13530891808778306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0.17759295499021527</v>
      </c>
      <c r="BW854" s="816">
        <f>SUM(BW649)</f>
        <v>0.11839530332681018</v>
      </c>
      <c r="BX854" s="816">
        <f>SUM(BX649)</f>
        <v>0.13530891808778306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1.4282608020377102E-2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0</v>
      </c>
      <c r="CM854" s="1356">
        <f t="shared" si="2884"/>
        <v>0</v>
      </c>
      <c r="CN854" s="1355">
        <f t="shared" si="2884"/>
        <v>0</v>
      </c>
      <c r="CO854" s="1355">
        <f t="shared" si="2884"/>
        <v>0</v>
      </c>
      <c r="CP854" s="1355">
        <f t="shared" si="2884"/>
        <v>0</v>
      </c>
      <c r="CQ854" s="1355">
        <f t="shared" si="2884"/>
        <v>0</v>
      </c>
      <c r="CR854" s="1355">
        <f t="shared" si="2884"/>
        <v>0</v>
      </c>
      <c r="CS854" s="1354">
        <f t="shared" si="2884"/>
        <v>0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0</v>
      </c>
      <c r="DD854" s="544">
        <f t="shared" si="2886"/>
        <v>0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887"/>
        <v>0</v>
      </c>
      <c r="DG854" s="543">
        <f t="shared" si="2887"/>
        <v>0</v>
      </c>
      <c r="DH854" s="543">
        <f t="shared" si="2887"/>
        <v>0</v>
      </c>
      <c r="DI854" s="543">
        <f t="shared" si="2887"/>
        <v>0</v>
      </c>
      <c r="DJ854" s="542">
        <f t="shared" si="2887"/>
        <v>0</v>
      </c>
      <c r="DK854" s="541">
        <f t="shared" si="288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0.10824713447022644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0.37886497064579255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2.3679060665362035E-2</v>
      </c>
      <c r="BW855" s="816">
        <f>SUM(BW655)</f>
        <v>7.893020221787346E-2</v>
      </c>
      <c r="BX855" s="816">
        <f>SUM(BX655)</f>
        <v>6.7654459043891529E-2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0</v>
      </c>
      <c r="CO855" s="1355">
        <f t="shared" si="2885"/>
        <v>0</v>
      </c>
      <c r="CP855" s="1355">
        <f t="shared" si="2885"/>
        <v>0</v>
      </c>
      <c r="CQ855" s="1355">
        <f t="shared" si="2885"/>
        <v>0</v>
      </c>
      <c r="CR855" s="1355">
        <f t="shared" si="2885"/>
        <v>0</v>
      </c>
      <c r="CS855" s="1354">
        <f t="shared" si="2885"/>
        <v>0</v>
      </c>
      <c r="CT855" s="1357">
        <f t="shared" si="2885"/>
        <v>0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0</v>
      </c>
      <c r="DF855" s="543">
        <f t="shared" si="2887"/>
        <v>0</v>
      </c>
      <c r="DG855" s="543">
        <f t="shared" si="2887"/>
        <v>0</v>
      </c>
      <c r="DH855" s="543">
        <f t="shared" si="2887"/>
        <v>0</v>
      </c>
      <c r="DI855" s="543">
        <f t="shared" si="2887"/>
        <v>0</v>
      </c>
      <c r="DJ855" s="542">
        <f t="shared" si="2887"/>
        <v>0</v>
      </c>
      <c r="DK855" s="541">
        <f t="shared" si="288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0.13530891808778306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5.9197651663405092E-2</v>
      </c>
      <c r="BW856" s="816">
        <f>SUM(BW661)</f>
        <v>0.15786040443574692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0</v>
      </c>
      <c r="CO856" s="1355">
        <f t="shared" si="2885"/>
        <v>0</v>
      </c>
      <c r="CP856" s="1355">
        <f t="shared" si="2885"/>
        <v>0</v>
      </c>
      <c r="CQ856" s="1355">
        <f t="shared" si="2885"/>
        <v>0</v>
      </c>
      <c r="CR856" s="1355">
        <f t="shared" si="2885"/>
        <v>0</v>
      </c>
      <c r="CS856" s="1354">
        <f t="shared" si="2885"/>
        <v>0</v>
      </c>
      <c r="CT856" s="1357">
        <f t="shared" si="2885"/>
        <v>0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0</v>
      </c>
      <c r="DF856" s="543">
        <f t="shared" si="2887"/>
        <v>0</v>
      </c>
      <c r="DG856" s="543">
        <f t="shared" si="2887"/>
        <v>0</v>
      </c>
      <c r="DH856" s="543">
        <f t="shared" si="2887"/>
        <v>0</v>
      </c>
      <c r="DI856" s="543">
        <f t="shared" si="2887"/>
        <v>0</v>
      </c>
      <c r="DJ856" s="542">
        <f t="shared" si="2887"/>
        <v>0</v>
      </c>
      <c r="DK856" s="541">
        <f t="shared" si="288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0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0</v>
      </c>
      <c r="BE860" s="816">
        <f t="shared" si="2919"/>
        <v>1.6913614760972882E-2</v>
      </c>
      <c r="BF860" s="816">
        <f t="shared" si="2919"/>
        <v>0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0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0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0</v>
      </c>
      <c r="DK860" s="1439">
        <f t="shared" si="2911"/>
        <v>1.6913614760972882E-2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4.7994363992172218E-2</v>
      </c>
      <c r="U861" s="816">
        <f t="shared" ref="U861:AJ861" si="2921">SUM(U473)</f>
        <v>0</v>
      </c>
      <c r="V861" s="816">
        <f t="shared" si="2921"/>
        <v>3.9995303326810172E-2</v>
      </c>
      <c r="W861" s="816">
        <f t="shared" si="2921"/>
        <v>0</v>
      </c>
      <c r="X861" s="816">
        <f t="shared" si="2921"/>
        <v>2.9996477495107629E-2</v>
      </c>
      <c r="Y861" s="816">
        <f t="shared" si="2921"/>
        <v>3.430807939614202E-2</v>
      </c>
      <c r="Z861" s="816">
        <f t="shared" si="2921"/>
        <v>3.4281688565837291E-2</v>
      </c>
      <c r="AA861" s="816">
        <f t="shared" si="2921"/>
        <v>3.4281688565837291E-2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0.15834498182834778</v>
      </c>
      <c r="AO861" s="816">
        <f t="shared" si="2922"/>
        <v>1.8473581213307239E-2</v>
      </c>
      <c r="AP861" s="816">
        <f t="shared" si="2922"/>
        <v>3.1668996365669555E-2</v>
      </c>
      <c r="AQ861" s="816">
        <f t="shared" si="2922"/>
        <v>0</v>
      </c>
      <c r="AR861" s="816">
        <f t="shared" si="2922"/>
        <v>5.9992954990215258E-2</v>
      </c>
      <c r="AS861" s="816">
        <f t="shared" si="2922"/>
        <v>4.7994363992172218E-2</v>
      </c>
      <c r="AT861" s="816">
        <f t="shared" si="2922"/>
        <v>2.2168297455968686E-2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0</v>
      </c>
      <c r="BF861" s="816">
        <f t="shared" si="2923"/>
        <v>0.1385518590998043</v>
      </c>
      <c r="BG861" s="816">
        <f t="shared" si="2923"/>
        <v>1.1545988258317026E-2</v>
      </c>
      <c r="BH861" s="816">
        <f t="shared" si="2923"/>
        <v>5.5420743639921721E-2</v>
      </c>
      <c r="BI861" s="816">
        <f t="shared" si="2923"/>
        <v>2.5657751685148945E-3</v>
      </c>
      <c r="BJ861" s="816">
        <f t="shared" si="2923"/>
        <v>5.7729941291585124E-2</v>
      </c>
      <c r="BK861" s="816">
        <f t="shared" si="2923"/>
        <v>8.6594911937377686E-2</v>
      </c>
      <c r="BL861" s="816">
        <f t="shared" si="2923"/>
        <v>1.1545988258317026E-2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2.7710371819960861E-2</v>
      </c>
      <c r="BW861" s="816">
        <f>SUM(BW473)</f>
        <v>3.6947162426614479E-2</v>
      </c>
      <c r="BX861" s="816">
        <f>SUM(BX473)</f>
        <v>3.9586245457086944E-2</v>
      </c>
      <c r="BY861" s="816">
        <f>SUM(BY473)</f>
        <v>3.4637964774951076E-2</v>
      </c>
      <c r="BZ861" s="627">
        <f t="shared" si="2904"/>
        <v>0</v>
      </c>
      <c r="CA861" s="627">
        <f t="shared" si="2905"/>
        <v>1.1524215823315627E-2</v>
      </c>
      <c r="CB861" s="627">
        <f t="shared" si="2906"/>
        <v>1.3867237722486254E-2</v>
      </c>
      <c r="CC861" s="695">
        <f t="shared" si="2907"/>
        <v>2.079988403276074E-2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1.8473581213307239E-2</v>
      </c>
      <c r="CO861" s="1355">
        <f t="shared" si="2908"/>
        <v>2.2168297455968686E-2</v>
      </c>
      <c r="CP861" s="1355">
        <f t="shared" si="2908"/>
        <v>2.7710371819960861E-2</v>
      </c>
      <c r="CQ861" s="1355">
        <f t="shared" si="2908"/>
        <v>3.1668996365669555E-2</v>
      </c>
      <c r="CR861" s="1355">
        <f t="shared" si="2908"/>
        <v>4.7994363992172218E-2</v>
      </c>
      <c r="CS861" s="1354">
        <f t="shared" si="2908"/>
        <v>5.9992954990215258E-2</v>
      </c>
      <c r="CT861" s="1385">
        <f t="shared" si="2909"/>
        <v>0.15834498182834778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2.5657751685148945E-3</v>
      </c>
      <c r="DE861" s="1369">
        <f t="shared" si="2910"/>
        <v>1.1545988258317026E-2</v>
      </c>
      <c r="DF861" s="1369">
        <f t="shared" si="2910"/>
        <v>1.1545988258317026E-2</v>
      </c>
      <c r="DG861" s="1369">
        <f t="shared" si="2910"/>
        <v>5.5420743639921721E-2</v>
      </c>
      <c r="DH861" s="1369">
        <f t="shared" si="2910"/>
        <v>5.7729941291585124E-2</v>
      </c>
      <c r="DI861" s="1369">
        <f t="shared" si="2910"/>
        <v>8.6594911937377686E-2</v>
      </c>
      <c r="DJ861" s="1368">
        <f t="shared" si="2910"/>
        <v>8.6594911937377686E-2</v>
      </c>
      <c r="DK861" s="1439">
        <f t="shared" si="2911"/>
        <v>0.1385518590998043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8.2661448140900172E-3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2.8931506849315062E-3</v>
      </c>
      <c r="BI864" s="816">
        <f t="shared" si="2935"/>
        <v>2.1430745814307456E-3</v>
      </c>
      <c r="BJ864" s="816">
        <f t="shared" si="2935"/>
        <v>2.4109589041095891E-2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1.1808778305842885E-2</v>
      </c>
      <c r="BY864" s="816">
        <f>SUM(BY500)</f>
        <v>2.0665362035225052E-2</v>
      </c>
      <c r="BZ864" s="627">
        <f t="shared" si="2904"/>
        <v>0</v>
      </c>
      <c r="CA864" s="627">
        <f t="shared" si="2905"/>
        <v>0</v>
      </c>
      <c r="CB864" s="627">
        <f t="shared" si="2906"/>
        <v>9.3682974559686867E-4</v>
      </c>
      <c r="CC864" s="695">
        <f t="shared" si="2907"/>
        <v>3.3574835109081665E-4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5.7863013698630124E-3</v>
      </c>
      <c r="CS864" s="1354">
        <f t="shared" si="2908"/>
        <v>8.2661448140900172E-3</v>
      </c>
      <c r="CT864" s="1385">
        <f t="shared" si="2909"/>
        <v>1.1572602739726025E-2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2.1430745814307456E-3</v>
      </c>
      <c r="DJ864" s="1368">
        <f t="shared" si="2910"/>
        <v>2.8931506849315062E-3</v>
      </c>
      <c r="DK864" s="1439">
        <f t="shared" si="2911"/>
        <v>2.4109589041095891E-2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3.8766191408070076E-2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5.4272667971298108E-2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1.789208834218619E-2</v>
      </c>
      <c r="AO866" s="816">
        <f t="shared" si="2942"/>
        <v>4.5227223309415088E-2</v>
      </c>
      <c r="AP866" s="816">
        <f t="shared" si="2942"/>
        <v>7.7532382816140152E-2</v>
      </c>
      <c r="AQ866" s="816">
        <f t="shared" si="2942"/>
        <v>4.1748206131767773E-2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6.5231572080887146E-3</v>
      </c>
      <c r="BE866" s="816">
        <f t="shared" si="2943"/>
        <v>1.1182555213866368E-2</v>
      </c>
      <c r="BF866" s="816">
        <f t="shared" si="2943"/>
        <v>1.5655577299412918E-2</v>
      </c>
      <c r="BG866" s="816">
        <f t="shared" si="2943"/>
        <v>7.8277886497064592E-3</v>
      </c>
      <c r="BH866" s="816">
        <f t="shared" si="2943"/>
        <v>3.1311154598825837E-2</v>
      </c>
      <c r="BI866" s="816">
        <f t="shared" si="2943"/>
        <v>1.7395085888236572E-2</v>
      </c>
      <c r="BJ866" s="816">
        <f t="shared" si="2943"/>
        <v>2.0874103065883887E-2</v>
      </c>
      <c r="BK866" s="816">
        <f t="shared" si="2943"/>
        <v>1.3046314416177429E-2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1.5655577299412918E-2</v>
      </c>
      <c r="BW866" s="816">
        <f>SUM(BW512)</f>
        <v>4.0008697542944123E-2</v>
      </c>
      <c r="BX866" s="816">
        <f>SUM(BX512)</f>
        <v>5.3676265026558576E-2</v>
      </c>
      <c r="BY866" s="816">
        <f>SUM(BY512)</f>
        <v>1.9569471624266144E-2</v>
      </c>
      <c r="BZ866" s="627">
        <f t="shared" si="2904"/>
        <v>8.7671232876712323E-3</v>
      </c>
      <c r="CA866" s="627">
        <f t="shared" si="2905"/>
        <v>1.7900371716418683E-2</v>
      </c>
      <c r="CB866" s="627">
        <f t="shared" si="2906"/>
        <v>2.767640998560764E-2</v>
      </c>
      <c r="CC866" s="695">
        <f t="shared" si="2907"/>
        <v>7.2106772693856843E-3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1.5655577299412918E-2</v>
      </c>
      <c r="CM866" s="1356">
        <f t="shared" si="2908"/>
        <v>1.789208834218619E-2</v>
      </c>
      <c r="CN866" s="1355">
        <f t="shared" si="2908"/>
        <v>4.1748206131767773E-2</v>
      </c>
      <c r="CO866" s="1355">
        <f t="shared" si="2908"/>
        <v>4.5227223309415088E-2</v>
      </c>
      <c r="CP866" s="1355">
        <f t="shared" si="2908"/>
        <v>5.4272667971298108E-2</v>
      </c>
      <c r="CQ866" s="1355">
        <f t="shared" si="2908"/>
        <v>5.4272667971298108E-2</v>
      </c>
      <c r="CR866" s="1355">
        <f t="shared" si="2908"/>
        <v>7.7532382816140152E-2</v>
      </c>
      <c r="CS866" s="1354">
        <f t="shared" si="2908"/>
        <v>0.10854533594259622</v>
      </c>
      <c r="CT866" s="1385">
        <f t="shared" si="2909"/>
        <v>0.18786692759295498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6.5231572080887146E-3</v>
      </c>
      <c r="DD866" s="1370">
        <f t="shared" si="2910"/>
        <v>7.8277886497064592E-3</v>
      </c>
      <c r="DE866" s="1369">
        <f t="shared" si="2910"/>
        <v>1.1182555213866368E-2</v>
      </c>
      <c r="DF866" s="1369">
        <f t="shared" si="2910"/>
        <v>1.3046314416177429E-2</v>
      </c>
      <c r="DG866" s="1369">
        <f t="shared" si="2910"/>
        <v>1.5655577299412918E-2</v>
      </c>
      <c r="DH866" s="1369">
        <f t="shared" si="2910"/>
        <v>1.5655577299412918E-2</v>
      </c>
      <c r="DI866" s="1369">
        <f t="shared" si="2910"/>
        <v>1.7395085888236572E-2</v>
      </c>
      <c r="DJ866" s="1368">
        <f t="shared" si="2910"/>
        <v>2.0874103065883887E-2</v>
      </c>
      <c r="DK866" s="1439">
        <f t="shared" si="2911"/>
        <v>3.1311154598825837E-2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0.13083589600223652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4.2270058708414875E-2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5.032149846239866E-2</v>
      </c>
      <c r="AO867" s="816">
        <f t="shared" si="2946"/>
        <v>7.6320939334637961E-2</v>
      </c>
      <c r="AP867" s="816">
        <f t="shared" si="2946"/>
        <v>6.5417948001118262E-2</v>
      </c>
      <c r="AQ867" s="816">
        <f t="shared" si="2946"/>
        <v>7.6320939334637961E-2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4.4031311154598823E-2</v>
      </c>
      <c r="BE867" s="816">
        <f t="shared" ref="BE867:BT867" si="2947">SUM(BE518)</f>
        <v>4.1934582051998882E-2</v>
      </c>
      <c r="BF867" s="816">
        <f t="shared" si="2947"/>
        <v>4.4031311154598823E-2</v>
      </c>
      <c r="BG867" s="816">
        <f t="shared" si="2947"/>
        <v>2.9354207436399216E-3</v>
      </c>
      <c r="BH867" s="816">
        <f t="shared" si="2947"/>
        <v>3.5225048923679059E-2</v>
      </c>
      <c r="BI867" s="816">
        <f t="shared" si="2947"/>
        <v>8.1539465101108932E-2</v>
      </c>
      <c r="BJ867" s="816">
        <f t="shared" si="2947"/>
        <v>5.8708414872798438E-2</v>
      </c>
      <c r="BK867" s="816">
        <f t="shared" si="2947"/>
        <v>4.4031311154598823E-2</v>
      </c>
      <c r="BL867" s="816">
        <f t="shared" si="2947"/>
        <v>2.2015655577299412E-2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3.5225048923679059E-2</v>
      </c>
      <c r="BW867" s="816">
        <f>SUM(BW518)</f>
        <v>9.393346379647749E-2</v>
      </c>
      <c r="BX867" s="816">
        <f>SUM(BX518)</f>
        <v>0.10064299692479732</v>
      </c>
      <c r="BY867" s="816">
        <f>SUM(BY518)</f>
        <v>4.4031311154598823E-2</v>
      </c>
      <c r="BZ867" s="627">
        <f t="shared" si="2904"/>
        <v>1.6621004566210042E-2</v>
      </c>
      <c r="CA867" s="627">
        <f t="shared" si="2905"/>
        <v>4.1179759575062896E-2</v>
      </c>
      <c r="CB867" s="627">
        <f t="shared" si="2906"/>
        <v>4.3841207715963094E-2</v>
      </c>
      <c r="CC867" s="695">
        <f t="shared" si="2907"/>
        <v>1.9527537042214143E-2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5.032149846239866E-2</v>
      </c>
      <c r="CM867" s="1356">
        <f t="shared" si="2908"/>
        <v>6.5417948001118262E-2</v>
      </c>
      <c r="CN867" s="1355">
        <f t="shared" si="2908"/>
        <v>7.6320939334637961E-2</v>
      </c>
      <c r="CO867" s="1355">
        <f t="shared" si="2908"/>
        <v>7.6320939334637961E-2</v>
      </c>
      <c r="CP867" s="1355">
        <f t="shared" si="2908"/>
        <v>9.1585127201565558E-2</v>
      </c>
      <c r="CQ867" s="1355">
        <f t="shared" si="2908"/>
        <v>9.1585127201565558E-2</v>
      </c>
      <c r="CR867" s="1355">
        <f t="shared" si="2908"/>
        <v>9.1585127201565558E-2</v>
      </c>
      <c r="CS867" s="1354">
        <f t="shared" si="2908"/>
        <v>0.11448140900195694</v>
      </c>
      <c r="CT867" s="1385">
        <f t="shared" si="2909"/>
        <v>0.11448140900195694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2.9354207436399216E-3</v>
      </c>
      <c r="DD867" s="1370">
        <f t="shared" si="2910"/>
        <v>2.2015655577299412E-2</v>
      </c>
      <c r="DE867" s="1369">
        <f t="shared" si="2910"/>
        <v>3.5225048923679059E-2</v>
      </c>
      <c r="DF867" s="1369">
        <f t="shared" si="2910"/>
        <v>4.1934582051998882E-2</v>
      </c>
      <c r="DG867" s="1369">
        <f t="shared" si="2910"/>
        <v>4.4031311154598823E-2</v>
      </c>
      <c r="DH867" s="1369">
        <f t="shared" si="2910"/>
        <v>4.4031311154598823E-2</v>
      </c>
      <c r="DI867" s="1369">
        <f t="shared" si="2910"/>
        <v>4.4031311154598823E-2</v>
      </c>
      <c r="DJ867" s="1368">
        <f t="shared" si="2910"/>
        <v>5.8708414872798438E-2</v>
      </c>
      <c r="DK867" s="1439">
        <f t="shared" si="2911"/>
        <v>8.1539465101108932E-2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1.391606871058926E-3</v>
      </c>
      <c r="BJ868" s="816">
        <f t="shared" si="2951"/>
        <v>1.2524461839530333E-3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9.3933463796477487E-4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1.6003479017177646E-4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2.0874103065883886E-4</v>
      </c>
      <c r="DI868" s="1369">
        <f t="shared" si="2910"/>
        <v>9.3933463796477487E-4</v>
      </c>
      <c r="DJ868" s="1368">
        <f t="shared" si="2910"/>
        <v>1.2524461839530333E-3</v>
      </c>
      <c r="DK868" s="1439">
        <f t="shared" si="2911"/>
        <v>1.391606871058926E-3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1.1778958158605909E-2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2.9202000434877144E-2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2.0613176777560339E-2</v>
      </c>
      <c r="BJ869" s="1136">
        <f t="shared" si="2955"/>
        <v>1.030658838878017E-2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1.5459882583170254E-3</v>
      </c>
      <c r="BW869" s="1136">
        <f t="shared" si="2956"/>
        <v>4.1226353555120681E-3</v>
      </c>
      <c r="BX869" s="1136">
        <f t="shared" si="2956"/>
        <v>1.3251327928431646E-2</v>
      </c>
      <c r="BY869" s="1136">
        <f t="shared" si="2956"/>
        <v>7.7299412915851273E-3</v>
      </c>
      <c r="BZ869" s="627">
        <f t="shared" si="2904"/>
        <v>0</v>
      </c>
      <c r="CA869" s="627">
        <f t="shared" si="2905"/>
        <v>0</v>
      </c>
      <c r="CB869" s="627">
        <f t="shared" si="2906"/>
        <v>1.8159227161184111E-3</v>
      </c>
      <c r="CC869" s="695">
        <f t="shared" si="2907"/>
        <v>2.2821731432298943E-3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1.1778958158605909E-2</v>
      </c>
      <c r="CS869" s="1354">
        <f t="shared" si="2908"/>
        <v>1.5459882583170255E-2</v>
      </c>
      <c r="CT869" s="1385">
        <f t="shared" si="2909"/>
        <v>2.9202000434877144E-2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5.8894790793029544E-3</v>
      </c>
      <c r="DH869" s="1369">
        <f t="shared" si="2910"/>
        <v>7.7299412915851273E-3</v>
      </c>
      <c r="DI869" s="1369">
        <f t="shared" si="2910"/>
        <v>1.030658838878017E-2</v>
      </c>
      <c r="DJ869" s="1368">
        <f t="shared" si="2910"/>
        <v>1.030658838878017E-2</v>
      </c>
      <c r="DK869" s="1439">
        <f t="shared" si="2911"/>
        <v>2.0613176777560339E-2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2962">SUM(C542)</f>
        <v>0</v>
      </c>
      <c r="D871" s="1136">
        <f t="shared" si="2962"/>
        <v>1.471624266144814E-2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1.1037181996086104E-2</v>
      </c>
      <c r="J871" s="1136">
        <f t="shared" si="2962"/>
        <v>9.8108284409654273E-2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2.6279004752585962E-3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1.8395303326810178E-2</v>
      </c>
      <c r="BH871" s="1136">
        <f t="shared" si="2965"/>
        <v>1.1037181996086104E-2</v>
      </c>
      <c r="BI871" s="1136">
        <f t="shared" si="2965"/>
        <v>3.4065376531129958E-3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4.5988258317025445E-3</v>
      </c>
      <c r="BW871" s="1136">
        <f t="shared" si="2966"/>
        <v>6.131767775603392E-3</v>
      </c>
      <c r="BX871" s="1136">
        <f t="shared" si="2966"/>
        <v>1.0511601901034385E-2</v>
      </c>
      <c r="BY871" s="1136">
        <f t="shared" si="2966"/>
        <v>1.1497064579256359E-2</v>
      </c>
      <c r="BZ871" s="627">
        <f t="shared" si="2904"/>
        <v>2.7388562731028485E-3</v>
      </c>
      <c r="CA871" s="627">
        <f t="shared" si="2905"/>
        <v>0</v>
      </c>
      <c r="CB871" s="627">
        <f t="shared" si="2906"/>
        <v>9.1100549808964678E-4</v>
      </c>
      <c r="CC871" s="695">
        <f t="shared" si="2907"/>
        <v>3.4010223064365277E-3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0</v>
      </c>
      <c r="CR871" s="1355">
        <f t="shared" si="2908"/>
        <v>2.6279004752585962E-3</v>
      </c>
      <c r="CS871" s="1354">
        <f t="shared" si="2908"/>
        <v>1.1037181996086104E-2</v>
      </c>
      <c r="CT871" s="1385">
        <f t="shared" si="2909"/>
        <v>2.2994129158512719E-2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2.2994129158512722E-3</v>
      </c>
      <c r="DE871" s="1369">
        <f t="shared" si="2910"/>
        <v>3.4065376531129958E-3</v>
      </c>
      <c r="DF871" s="1369">
        <f t="shared" si="2910"/>
        <v>3.8323548597521202E-3</v>
      </c>
      <c r="DG871" s="1369">
        <f t="shared" si="2910"/>
        <v>4.3798341254309946E-3</v>
      </c>
      <c r="DH871" s="1369">
        <f t="shared" si="2910"/>
        <v>7.6647097195042405E-3</v>
      </c>
      <c r="DI871" s="1369">
        <f t="shared" si="2910"/>
        <v>1.1037181996086104E-2</v>
      </c>
      <c r="DJ871" s="1368">
        <f t="shared" si="2910"/>
        <v>1.8395303326810178E-2</v>
      </c>
      <c r="DK871" s="1439">
        <f t="shared" si="2911"/>
        <v>4.5988258317025438E-2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6.4858820240424938E-3</v>
      </c>
      <c r="AQ872" s="1136">
        <f t="shared" si="2969"/>
        <v>3.7834311806914547E-3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1.1035007610350077E-2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4.7292889758643181E-3</v>
      </c>
      <c r="BW872" s="1136">
        <f t="shared" si="2971"/>
        <v>6.3057186344857574E-3</v>
      </c>
      <c r="BX872" s="1136">
        <f t="shared" si="2971"/>
        <v>3.2429410120212469E-3</v>
      </c>
      <c r="BY872" s="1136">
        <f t="shared" si="2971"/>
        <v>8.2762557077625566E-3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4.3131115459882596E-4</v>
      </c>
      <c r="CC872" s="695">
        <f t="shared" si="2907"/>
        <v>1.0194245125751975E-3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4.1617742987606009E-4</v>
      </c>
      <c r="CR872" s="1355">
        <f t="shared" si="2908"/>
        <v>2.2700587084148729E-3</v>
      </c>
      <c r="CS872" s="1354">
        <f t="shared" si="2908"/>
        <v>3.7834311806914547E-3</v>
      </c>
      <c r="CT872" s="1385">
        <f t="shared" si="2909"/>
        <v>6.4858820240424938E-3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4.2563600782778866E-3</v>
      </c>
      <c r="DJ872" s="1368">
        <f t="shared" si="2910"/>
        <v>1.1035007610350077E-2</v>
      </c>
      <c r="DK872" s="1439">
        <f t="shared" si="2911"/>
        <v>1.7025440313111546E-2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7.7532382816140151E-3</v>
      </c>
      <c r="AQ874" s="1136">
        <f t="shared" si="2979"/>
        <v>1.2437486410089151E-2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2.7136333985649051E-3</v>
      </c>
      <c r="BH874" s="1136">
        <f t="shared" si="2980"/>
        <v>1.3568166992824527E-2</v>
      </c>
      <c r="BI874" s="1136">
        <f t="shared" si="2980"/>
        <v>8.6975429441182877E-5</v>
      </c>
      <c r="BJ874" s="1136">
        <f t="shared" si="2980"/>
        <v>2.6092628832354858E-3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5.2185257664709717E-3</v>
      </c>
      <c r="BW874" s="1136">
        <f t="shared" si="2981"/>
        <v>5.2185257664709717E-3</v>
      </c>
      <c r="BX874" s="1136">
        <f t="shared" si="2981"/>
        <v>5.2185257664709717E-3</v>
      </c>
      <c r="BY874" s="1136">
        <f t="shared" si="2981"/>
        <v>4.8923679060665359E-3</v>
      </c>
      <c r="BZ874" s="627">
        <f t="shared" si="2904"/>
        <v>0</v>
      </c>
      <c r="CA874" s="627">
        <f t="shared" si="2905"/>
        <v>0</v>
      </c>
      <c r="CB874" s="627">
        <f t="shared" si="2906"/>
        <v>4.0411269530643305E-3</v>
      </c>
      <c r="CC874" s="695">
        <f t="shared" si="2907"/>
        <v>1.3981507367025958E-3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9.3933463796477487E-4</v>
      </c>
      <c r="CN874" s="1355">
        <f t="shared" si="2908"/>
        <v>4.4357469015003257E-3</v>
      </c>
      <c r="CO874" s="1355">
        <f t="shared" si="2908"/>
        <v>7.7532382816140151E-3</v>
      </c>
      <c r="CP874" s="1355">
        <f t="shared" si="2908"/>
        <v>1.0176125244618396E-2</v>
      </c>
      <c r="CQ874" s="1355">
        <f t="shared" si="2908"/>
        <v>1.1306805827353772E-2</v>
      </c>
      <c r="CR874" s="1355">
        <f t="shared" si="2908"/>
        <v>1.2437486410089151E-2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09"/>
        <v>2.0352250489236792E-2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8.6975429441182877E-5</v>
      </c>
      <c r="DF874" s="1369">
        <f t="shared" si="2910"/>
        <v>2.9820147236976987E-4</v>
      </c>
      <c r="DG874" s="1369">
        <f t="shared" si="2910"/>
        <v>2.6092628832354858E-3</v>
      </c>
      <c r="DH874" s="1369">
        <f t="shared" si="2910"/>
        <v>2.7136333985649051E-3</v>
      </c>
      <c r="DI874" s="1369">
        <f t="shared" si="2910"/>
        <v>5.0880626223091981E-3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11"/>
        <v>1.3568166992824527E-2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1.3955828906905226E-2</v>
      </c>
      <c r="AQ875" s="1136">
        <f t="shared" si="2986"/>
        <v>2.7136333985649054E-2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3.2563600782778866E-3</v>
      </c>
      <c r="BH875" s="1136">
        <f t="shared" si="2987"/>
        <v>1.6281800391389434E-2</v>
      </c>
      <c r="BI875" s="1136">
        <f t="shared" si="2987"/>
        <v>3.4790171776473151E-4</v>
      </c>
      <c r="BJ875" s="1136">
        <f t="shared" si="2987"/>
        <v>5.2185257664709717E-3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3.7573385518590995E-3</v>
      </c>
      <c r="BW875" s="1136">
        <f t="shared" si="2988"/>
        <v>3.1311154598825828E-3</v>
      </c>
      <c r="BX875" s="1136">
        <f t="shared" si="2988"/>
        <v>1.4313670673748951E-2</v>
      </c>
      <c r="BY875" s="1136">
        <f t="shared" si="2988"/>
        <v>3.9138943248532296E-3</v>
      </c>
      <c r="BZ875" s="627">
        <f t="shared" si="2904"/>
        <v>0</v>
      </c>
      <c r="CA875" s="627">
        <f t="shared" si="2905"/>
        <v>0</v>
      </c>
      <c r="CB875" s="627">
        <f t="shared" si="2906"/>
        <v>7.4486751778336914E-3</v>
      </c>
      <c r="CC875" s="695">
        <f t="shared" si="2907"/>
        <v>1.6960043073546011E-3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2.2544031311154599E-3</v>
      </c>
      <c r="CN875" s="1355">
        <f t="shared" si="2989"/>
        <v>9.7690802348336606E-3</v>
      </c>
      <c r="CO875" s="1355">
        <f t="shared" si="2989"/>
        <v>1.3955828906905226E-2</v>
      </c>
      <c r="CP875" s="1355">
        <f t="shared" si="2989"/>
        <v>1.6281800391389434E-2</v>
      </c>
      <c r="CQ875" s="1355">
        <f t="shared" si="2989"/>
        <v>1.6281800391389434E-2</v>
      </c>
      <c r="CR875" s="1355">
        <f t="shared" si="2989"/>
        <v>2.6050880626223093E-2</v>
      </c>
      <c r="CS875" s="1354">
        <f t="shared" si="2982"/>
        <v>2.7136333985649054E-2</v>
      </c>
      <c r="CT875" s="1385">
        <f t="shared" si="2909"/>
        <v>4.0704500978473585E-2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1.5655577299412916E-4</v>
      </c>
      <c r="DF875" s="1369">
        <f t="shared" si="2990"/>
        <v>1.789208834218619E-4</v>
      </c>
      <c r="DG875" s="1369">
        <f t="shared" si="2990"/>
        <v>3.4790171776473151E-4</v>
      </c>
      <c r="DH875" s="1369">
        <f t="shared" si="2990"/>
        <v>3.2563600782778866E-3</v>
      </c>
      <c r="DI875" s="1369">
        <f t="shared" si="2990"/>
        <v>5.2185257664709717E-3</v>
      </c>
      <c r="DJ875" s="1368">
        <f t="shared" si="2983"/>
        <v>1.6281800391389434E-2</v>
      </c>
      <c r="DK875" s="1439">
        <f t="shared" si="2911"/>
        <v>1.6281800391389434E-2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1.4090019569471624E-3</v>
      </c>
      <c r="BW877" s="1136">
        <f t="shared" si="3000"/>
        <v>9.3933463796477487E-4</v>
      </c>
      <c r="BX877" s="1136">
        <f t="shared" si="3000"/>
        <v>1.610287950796757E-3</v>
      </c>
      <c r="BY877" s="1136">
        <f t="shared" si="3000"/>
        <v>7.0450097847358118E-4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1.12720156555773E-3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3.9178082191780823E-2</v>
      </c>
      <c r="AN880" s="816">
        <f t="shared" si="3013"/>
        <v>0</v>
      </c>
      <c r="AO880" s="816">
        <f t="shared" si="3013"/>
        <v>5.2237442922374429E-2</v>
      </c>
      <c r="AP880" s="816">
        <f t="shared" si="3013"/>
        <v>4.4774951076320936E-2</v>
      </c>
      <c r="AQ880" s="816">
        <f t="shared" si="3013"/>
        <v>4.1617742987606003E-2</v>
      </c>
      <c r="AR880" s="816">
        <f t="shared" si="3013"/>
        <v>7.8356164383561647E-2</v>
      </c>
      <c r="AS880" s="816">
        <f t="shared" si="3013"/>
        <v>3.1342465753424656E-2</v>
      </c>
      <c r="AT880" s="816">
        <f t="shared" si="3013"/>
        <v>6.2684931506849312E-2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2.5831702544031311E-2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1.2915851272015657E-3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1.2915851272015657E-3</v>
      </c>
      <c r="BX880" s="816">
        <f>SUM(BX597)</f>
        <v>4.4774951076320936E-2</v>
      </c>
      <c r="BY880" s="816">
        <f>SUM(BY597)</f>
        <v>7.7495107632093926E-3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1.8122374429223747E-2</v>
      </c>
      <c r="CC880" s="695">
        <f t="shared" si="2907"/>
        <v>2.1382909328114806E-3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3.1342465753424656E-2</v>
      </c>
      <c r="CO880" s="1355">
        <f t="shared" si="2989"/>
        <v>3.9178082191780823E-2</v>
      </c>
      <c r="CP880" s="1355">
        <f t="shared" si="2989"/>
        <v>4.1617742987606003E-2</v>
      </c>
      <c r="CQ880" s="1355">
        <f t="shared" si="2989"/>
        <v>4.4774951076320936E-2</v>
      </c>
      <c r="CR880" s="1355">
        <f t="shared" si="2989"/>
        <v>5.2237442922374429E-2</v>
      </c>
      <c r="CS880" s="1354">
        <f t="shared" si="2982"/>
        <v>6.2684931506849312E-2</v>
      </c>
      <c r="CT880" s="1385">
        <f t="shared" si="2909"/>
        <v>7.8356164383561647E-2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1.2915851272015657E-3</v>
      </c>
      <c r="DH880" s="1369">
        <f t="shared" si="2990"/>
        <v>8.3953033268101759E-3</v>
      </c>
      <c r="DI880" s="1369">
        <f t="shared" si="2990"/>
        <v>1.1193737769080234E-2</v>
      </c>
      <c r="DJ880" s="1368">
        <f t="shared" si="2983"/>
        <v>1.1193737769080234E-2</v>
      </c>
      <c r="DK880" s="1439">
        <f t="shared" si="2911"/>
        <v>2.5831702544031311E-2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1.487279843444227E-2</v>
      </c>
      <c r="BI881" s="816">
        <f t="shared" si="3018"/>
        <v>1.377110966152062E-3</v>
      </c>
      <c r="BJ881" s="816">
        <f t="shared" si="3018"/>
        <v>2.0656664492280929E-2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4.6477495107632091E-3</v>
      </c>
      <c r="BW881" s="816">
        <f>SUM(BW603)</f>
        <v>1.0741465535986084E-2</v>
      </c>
      <c r="BX881" s="816">
        <f>SUM(BX603)</f>
        <v>9.206970459416642E-3</v>
      </c>
      <c r="BY881" s="816">
        <f>SUM(BY603)</f>
        <v>1.2393998695368558E-2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1.2898939382957645E-3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0</v>
      </c>
      <c r="CR881" s="1355">
        <f t="shared" si="2989"/>
        <v>0</v>
      </c>
      <c r="CS881" s="1354">
        <f t="shared" si="2982"/>
        <v>2.974559686888454E-3</v>
      </c>
      <c r="CT881" s="1385">
        <f t="shared" si="2909"/>
        <v>1.2889758643183301E-2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1.377110966152062E-3</v>
      </c>
      <c r="DI881" s="1369">
        <f t="shared" si="2990"/>
        <v>3.0984996738421394E-3</v>
      </c>
      <c r="DJ881" s="1368">
        <f t="shared" si="2983"/>
        <v>1.487279843444227E-2</v>
      </c>
      <c r="DK881" s="1439">
        <f t="shared" si="2911"/>
        <v>2.0656664492280929E-2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2.9946882862734132E-2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4.1925636007827789E-2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3.4554095610847074E-2</v>
      </c>
      <c r="AO882" s="816">
        <f t="shared" si="3022"/>
        <v>0</v>
      </c>
      <c r="AP882" s="816">
        <f t="shared" si="3022"/>
        <v>0</v>
      </c>
      <c r="AQ882" s="816">
        <f t="shared" si="3022"/>
        <v>2.351598173515982E-2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4.0313111545988252E-3</v>
      </c>
      <c r="BE882" s="816">
        <f t="shared" ref="BE882:BT882" si="3023">SUM(BE609)</f>
        <v>2.303606374056472E-2</v>
      </c>
      <c r="BF882" s="816">
        <f t="shared" si="3023"/>
        <v>3.0234833659491193E-2</v>
      </c>
      <c r="BG882" s="816">
        <f t="shared" si="3023"/>
        <v>2.4187866927592953E-2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3.0234833659491193E-2</v>
      </c>
      <c r="BL882" s="816">
        <f t="shared" si="3023"/>
        <v>5.0391389432485317E-3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1.2093933463796476E-2</v>
      </c>
      <c r="BW882" s="816">
        <f>SUM(BW609)</f>
        <v>3.4938030006523159E-2</v>
      </c>
      <c r="BX882" s="816">
        <f>SUM(BX609)</f>
        <v>2.8795079675705899E-2</v>
      </c>
      <c r="BY882" s="816">
        <f>SUM(BY609)</f>
        <v>2.0156555772994127E-2</v>
      </c>
      <c r="BZ882" s="627">
        <f t="shared" si="3019"/>
        <v>0</v>
      </c>
      <c r="CA882" s="627">
        <f t="shared" si="2905"/>
        <v>9.1171621159879482E-3</v>
      </c>
      <c r="CB882" s="627">
        <f t="shared" si="2906"/>
        <v>5.0001056130214638E-3</v>
      </c>
      <c r="CC882" s="695">
        <f t="shared" si="2907"/>
        <v>5.7686142950330813E-3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1.6931506849315069E-2</v>
      </c>
      <c r="CR882" s="1355">
        <f t="shared" si="2989"/>
        <v>2.351598173515982E-2</v>
      </c>
      <c r="CS882" s="1354">
        <f t="shared" si="2982"/>
        <v>3.4554095610847074E-2</v>
      </c>
      <c r="CT882" s="1385">
        <f t="shared" si="2909"/>
        <v>0.12577690802348337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4.0313111545988252E-3</v>
      </c>
      <c r="DG882" s="1369">
        <f t="shared" si="2990"/>
        <v>5.0391389432485317E-3</v>
      </c>
      <c r="DH882" s="1369">
        <f t="shared" si="2990"/>
        <v>2.303606374056472E-2</v>
      </c>
      <c r="DI882" s="1369">
        <f t="shared" si="2990"/>
        <v>2.4187866927592953E-2</v>
      </c>
      <c r="DJ882" s="1368">
        <f t="shared" si="2983"/>
        <v>3.0234833659491193E-2</v>
      </c>
      <c r="DK882" s="1439">
        <f t="shared" si="2911"/>
        <v>3.0234833659491193E-2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7.5538160469667326E-2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2.1228962818003915E-2</v>
      </c>
      <c r="G885" s="816">
        <f t="shared" si="3032"/>
        <v>6.634050880626223E-2</v>
      </c>
      <c r="H885" s="816">
        <f t="shared" si="3032"/>
        <v>0</v>
      </c>
      <c r="I885" s="816">
        <f t="shared" si="3032"/>
        <v>0</v>
      </c>
      <c r="J885" s="816">
        <f t="shared" si="3032"/>
        <v>3.6855838225701237E-2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4.5996086105675148E-2</v>
      </c>
      <c r="U885" s="816">
        <f t="shared" ref="U885:AJ885" si="3033">SUM(U627)</f>
        <v>2.2998043052837574E-2</v>
      </c>
      <c r="V885" s="816">
        <f t="shared" si="3033"/>
        <v>1.7690802348336598E-2</v>
      </c>
      <c r="W885" s="816">
        <f t="shared" si="3033"/>
        <v>5.7495107632093929E-2</v>
      </c>
      <c r="X885" s="816">
        <f t="shared" si="3033"/>
        <v>0</v>
      </c>
      <c r="Y885" s="816">
        <f t="shared" si="3033"/>
        <v>3.2854347218339387E-2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2.6536203522504891E-2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0</v>
      </c>
      <c r="BE885" s="816">
        <f t="shared" ref="BE885:BT885" si="3035">SUM(BE627)</f>
        <v>0</v>
      </c>
      <c r="BF885" s="816">
        <f t="shared" si="3035"/>
        <v>0</v>
      </c>
      <c r="BG885" s="816">
        <f t="shared" si="3035"/>
        <v>6.6340508806262228E-3</v>
      </c>
      <c r="BH885" s="816">
        <f t="shared" si="3035"/>
        <v>0</v>
      </c>
      <c r="BI885" s="816">
        <f t="shared" si="3035"/>
        <v>2.4570558817134159E-3</v>
      </c>
      <c r="BJ885" s="816">
        <f t="shared" si="3035"/>
        <v>0</v>
      </c>
      <c r="BK885" s="816">
        <f t="shared" si="3035"/>
        <v>0</v>
      </c>
      <c r="BL885" s="816">
        <f t="shared" si="3035"/>
        <v>4.9755381604696669E-3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2.7641878669275928E-2</v>
      </c>
      <c r="BW885" s="816">
        <f>SUM(BW627)</f>
        <v>3.8330071754729286E-2</v>
      </c>
      <c r="BX885" s="816">
        <f>SUM(BX627)</f>
        <v>2.2745317305004193E-2</v>
      </c>
      <c r="BY885" s="816">
        <f>SUM(BY627)</f>
        <v>4.9755381604696669E-3</v>
      </c>
      <c r="BZ885" s="627">
        <f t="shared" si="3019"/>
        <v>3.8723200695803439E-3</v>
      </c>
      <c r="CA885" s="627">
        <f t="shared" si="2905"/>
        <v>8.9801882396794343E-3</v>
      </c>
      <c r="CB885" s="627">
        <f t="shared" si="2906"/>
        <v>1.7690802348336596E-3</v>
      </c>
      <c r="CC885" s="695">
        <f t="shared" si="2907"/>
        <v>4.9550626947887221E-4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0</v>
      </c>
      <c r="CS885" s="1354">
        <f t="shared" si="2982"/>
        <v>2.6536203522504891E-2</v>
      </c>
      <c r="CT885" s="1385">
        <f t="shared" si="2909"/>
        <v>3.1843444227005871E-2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0</v>
      </c>
      <c r="DG885" s="1369">
        <f t="shared" si="2990"/>
        <v>0</v>
      </c>
      <c r="DH885" s="1369">
        <f t="shared" si="2990"/>
        <v>0</v>
      </c>
      <c r="DI885" s="1369">
        <f t="shared" si="2990"/>
        <v>2.4570558817134159E-3</v>
      </c>
      <c r="DJ885" s="1368">
        <f t="shared" si="2983"/>
        <v>4.9755381604696669E-3</v>
      </c>
      <c r="DK885" s="1439">
        <f t="shared" si="2911"/>
        <v>6.6340508806262228E-3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2.1744478613363153E-2</v>
      </c>
      <c r="DK887" s="1439">
        <f t="shared" si="2911"/>
        <v>2.5499021526418787E-2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1.1499304196564475</v>
      </c>
      <c r="C900" s="816">
        <f t="shared" si="3111"/>
        <v>0.99447162426614499</v>
      </c>
      <c r="D900" s="816">
        <f t="shared" si="3111"/>
        <v>0.87273581213307228</v>
      </c>
      <c r="E900" s="816">
        <f t="shared" si="3111"/>
        <v>0.85252446183953035</v>
      </c>
      <c r="F900" s="816">
        <f t="shared" si="3111"/>
        <v>0.99042661448140912</v>
      </c>
      <c r="G900" s="816">
        <f t="shared" si="3111"/>
        <v>1.013454011741683</v>
      </c>
      <c r="H900" s="816">
        <f t="shared" si="3111"/>
        <v>0.95686562296151334</v>
      </c>
      <c r="I900" s="816">
        <f t="shared" si="3111"/>
        <v>0.98055055446836259</v>
      </c>
      <c r="J900" s="816">
        <f t="shared" si="3111"/>
        <v>1.2322548380082625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1.1279682713633401</v>
      </c>
      <c r="U900" s="816">
        <f t="shared" si="3112"/>
        <v>1.0626808219178083</v>
      </c>
      <c r="V900" s="816">
        <f t="shared" si="3112"/>
        <v>1.141280365296804</v>
      </c>
      <c r="W900" s="816">
        <f t="shared" si="3112"/>
        <v>1.1262328767123289</v>
      </c>
      <c r="X900" s="816">
        <f t="shared" si="3112"/>
        <v>1.1295561643835617</v>
      </c>
      <c r="Y900" s="816">
        <f t="shared" si="3112"/>
        <v>1.2472351132233714</v>
      </c>
      <c r="Z900" s="816">
        <f t="shared" si="3112"/>
        <v>1.0005591091231012</v>
      </c>
      <c r="AA900" s="816">
        <f t="shared" si="3112"/>
        <v>1.0002062622309198</v>
      </c>
      <c r="AB900" s="816">
        <f t="shared" si="3112"/>
        <v>1.1815994781474233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0.92912940639269403</v>
      </c>
      <c r="AM900" s="816">
        <f t="shared" si="3113"/>
        <v>1.1509060665362034</v>
      </c>
      <c r="AN900" s="816">
        <f t="shared" si="3113"/>
        <v>0.90250116484950149</v>
      </c>
      <c r="AO900" s="816">
        <f t="shared" si="3113"/>
        <v>0.96409654272667977</v>
      </c>
      <c r="AP900" s="816">
        <f t="shared" si="3113"/>
        <v>0.87883552325039604</v>
      </c>
      <c r="AQ900" s="816">
        <f t="shared" si="3113"/>
        <v>0.78833224614046526</v>
      </c>
      <c r="AR900" s="816">
        <f t="shared" si="3113"/>
        <v>1.2850386170906722</v>
      </c>
      <c r="AS900" s="816">
        <f t="shared" si="3113"/>
        <v>1.0857138682322247</v>
      </c>
      <c r="AT900" s="816">
        <f t="shared" si="3113"/>
        <v>1.1010035225048924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15">SUM(BJ820:BJ899)</f>
        <v>0.89353989997825622</v>
      </c>
      <c r="BK900" s="816">
        <f t="shared" si="3115"/>
        <v>1.2490671885192433</v>
      </c>
      <c r="BL900" s="816">
        <f t="shared" si="3115"/>
        <v>1.0906099151989561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0.86498532289628183</v>
      </c>
      <c r="BW900" s="816">
        <f>SUM(BW820:BW899)</f>
        <v>1.035219612959339</v>
      </c>
      <c r="BX900" s="816">
        <f>SUM(BX820:BX899)</f>
        <v>1.0927182927965711</v>
      </c>
      <c r="BY900" s="816">
        <f>SUM(BY820:BY899)</f>
        <v>0.82102152641878678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10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10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5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5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350</v>
      </c>
      <c r="BH917" s="805">
        <f t="shared" si="3199"/>
        <v>350</v>
      </c>
      <c r="BI917" s="805">
        <f t="shared" si="3199"/>
        <v>350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1200</v>
      </c>
      <c r="BX917" s="805">
        <f>SUM(BX223)</f>
        <v>1500</v>
      </c>
      <c r="BY917" s="805">
        <f>SUM(BY223)</f>
        <v>350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70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350</v>
      </c>
      <c r="CR917" s="1350">
        <f t="shared" si="3125"/>
        <v>350</v>
      </c>
      <c r="CS917" s="1349">
        <f t="shared" si="3125"/>
        <v>350</v>
      </c>
      <c r="CT917" s="1352">
        <f t="shared" si="3125"/>
        <v>4000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350</v>
      </c>
      <c r="DI917" s="555">
        <f t="shared" si="3140"/>
        <v>350</v>
      </c>
      <c r="DJ917" s="554">
        <f t="shared" si="3141"/>
        <v>350</v>
      </c>
      <c r="DK917" s="553">
        <f t="shared" si="3142"/>
        <v>4000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3000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2533.3333333333335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3000</v>
      </c>
      <c r="CO924" s="1350">
        <f t="shared" si="3213"/>
        <v>6000</v>
      </c>
      <c r="CP924" s="1350">
        <f t="shared" si="3213"/>
        <v>6000</v>
      </c>
      <c r="CQ924" s="1350">
        <f t="shared" si="3213"/>
        <v>7000</v>
      </c>
      <c r="CR924" s="1350">
        <f t="shared" si="3213"/>
        <v>8000</v>
      </c>
      <c r="CS924" s="1349">
        <f t="shared" si="3213"/>
        <v>8000</v>
      </c>
      <c r="CT924" s="1352">
        <f t="shared" si="3213"/>
        <v>10800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3000</v>
      </c>
      <c r="DF924" s="555">
        <f t="shared" si="3225"/>
        <v>6000</v>
      </c>
      <c r="DG924" s="555">
        <f t="shared" si="3226"/>
        <v>6000</v>
      </c>
      <c r="DH924" s="555">
        <f t="shared" si="3227"/>
        <v>7000</v>
      </c>
      <c r="DI924" s="555">
        <f t="shared" si="3228"/>
        <v>8000</v>
      </c>
      <c r="DJ924" s="554">
        <f t="shared" si="3229"/>
        <v>8000</v>
      </c>
      <c r="DK924" s="553">
        <f t="shared" si="3230"/>
        <v>10800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0</v>
      </c>
      <c r="BG926" s="805">
        <f t="shared" si="3259"/>
        <v>750</v>
      </c>
      <c r="BH926" s="805">
        <f t="shared" si="3259"/>
        <v>400</v>
      </c>
      <c r="BI926" s="805">
        <f t="shared" si="3259"/>
        <v>0</v>
      </c>
      <c r="BJ926" s="805">
        <f t="shared" si="3259"/>
        <v>2500</v>
      </c>
      <c r="BK926" s="805">
        <f t="shared" si="3259"/>
        <v>500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343.33333333333331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400</v>
      </c>
      <c r="CP926" s="1350">
        <f t="shared" si="3213"/>
        <v>500</v>
      </c>
      <c r="CQ926" s="1350">
        <f t="shared" si="3213"/>
        <v>750</v>
      </c>
      <c r="CR926" s="1350">
        <f t="shared" si="3213"/>
        <v>1000</v>
      </c>
      <c r="CS926" s="1349">
        <f t="shared" si="3213"/>
        <v>2500</v>
      </c>
      <c r="CT926" s="1352">
        <f t="shared" si="3213"/>
        <v>2800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400</v>
      </c>
      <c r="DG926" s="555">
        <f t="shared" si="3226"/>
        <v>500</v>
      </c>
      <c r="DH926" s="555">
        <f t="shared" si="3227"/>
        <v>750</v>
      </c>
      <c r="DI926" s="555">
        <f t="shared" si="3228"/>
        <v>1000</v>
      </c>
      <c r="DJ926" s="554">
        <f t="shared" si="3229"/>
        <v>2500</v>
      </c>
      <c r="DK926" s="553">
        <f t="shared" si="3230"/>
        <v>2800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0</v>
      </c>
      <c r="CN929" s="1350">
        <f t="shared" si="3213"/>
        <v>0</v>
      </c>
      <c r="CO929" s="1350">
        <f t="shared" si="3213"/>
        <v>50</v>
      </c>
      <c r="CP929" s="1350">
        <f t="shared" si="3213"/>
        <v>90</v>
      </c>
      <c r="CQ929" s="1350">
        <f t="shared" si="3213"/>
        <v>180</v>
      </c>
      <c r="CR929" s="1350">
        <f t="shared" si="3213"/>
        <v>300</v>
      </c>
      <c r="CS929" s="1349">
        <f t="shared" si="3213"/>
        <v>400</v>
      </c>
      <c r="CT929" s="1352">
        <f t="shared" si="3213"/>
        <v>900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0</v>
      </c>
      <c r="DE929" s="555">
        <f t="shared" si="3224"/>
        <v>0</v>
      </c>
      <c r="DF929" s="555">
        <f t="shared" si="3225"/>
        <v>50</v>
      </c>
      <c r="DG929" s="555">
        <f t="shared" si="3226"/>
        <v>90</v>
      </c>
      <c r="DH929" s="555">
        <f t="shared" si="3227"/>
        <v>180</v>
      </c>
      <c r="DI929" s="555">
        <f t="shared" si="3228"/>
        <v>300</v>
      </c>
      <c r="DJ929" s="554">
        <f t="shared" si="3229"/>
        <v>400</v>
      </c>
      <c r="DK929" s="553">
        <f t="shared" si="3230"/>
        <v>900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420</v>
      </c>
      <c r="C932" s="805">
        <f t="shared" si="3303"/>
        <v>0</v>
      </c>
      <c r="D932" s="805">
        <f t="shared" si="3303"/>
        <v>0</v>
      </c>
      <c r="E932" s="805">
        <f t="shared" si="3303"/>
        <v>489.99999999999994</v>
      </c>
      <c r="F932" s="805">
        <f t="shared" si="3303"/>
        <v>489.99999999999994</v>
      </c>
      <c r="G932" s="805">
        <f t="shared" si="3303"/>
        <v>700</v>
      </c>
      <c r="H932" s="805">
        <f t="shared" si="3303"/>
        <v>1400</v>
      </c>
      <c r="I932" s="805">
        <f t="shared" si="3303"/>
        <v>489.99999999999994</v>
      </c>
      <c r="J932" s="805">
        <f t="shared" si="3303"/>
        <v>420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1050</v>
      </c>
      <c r="U932" s="805">
        <f t="shared" si="3304"/>
        <v>350</v>
      </c>
      <c r="V932" s="805">
        <f t="shared" si="3304"/>
        <v>700</v>
      </c>
      <c r="W932" s="805">
        <f t="shared" si="3304"/>
        <v>700</v>
      </c>
      <c r="X932" s="805">
        <f t="shared" si="3304"/>
        <v>0</v>
      </c>
      <c r="Y932" s="805">
        <f t="shared" si="3304"/>
        <v>560</v>
      </c>
      <c r="Z932" s="805">
        <f t="shared" si="3304"/>
        <v>700</v>
      </c>
      <c r="AA932" s="805">
        <f t="shared" si="3304"/>
        <v>840</v>
      </c>
      <c r="AB932" s="805">
        <f t="shared" si="3304"/>
        <v>700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1500</v>
      </c>
      <c r="AM932" s="805">
        <f t="shared" si="3305"/>
        <v>2240</v>
      </c>
      <c r="AN932" s="805">
        <f t="shared" si="3305"/>
        <v>1400</v>
      </c>
      <c r="AO932" s="805">
        <f t="shared" si="3305"/>
        <v>1050</v>
      </c>
      <c r="AP932" s="805">
        <f t="shared" si="3305"/>
        <v>840</v>
      </c>
      <c r="AQ932" s="805">
        <f t="shared" si="3305"/>
        <v>840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5320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489.99999999999994</v>
      </c>
      <c r="BW932" s="805">
        <f>SUM(BW241)</f>
        <v>700</v>
      </c>
      <c r="BX932" s="805">
        <f>SUM(BX241)</f>
        <v>1400</v>
      </c>
      <c r="BY932" s="805">
        <f>SUM(BY241)</f>
        <v>3849.9999999999995</v>
      </c>
      <c r="BZ932" s="602">
        <f t="shared" si="3276"/>
        <v>200.66666666666666</v>
      </c>
      <c r="CA932" s="602">
        <f t="shared" si="3277"/>
        <v>303.33333333333331</v>
      </c>
      <c r="CB932" s="602">
        <f t="shared" si="3278"/>
        <v>758</v>
      </c>
      <c r="CC932" s="602">
        <f t="shared" si="3279"/>
        <v>1838.6666666666667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1400</v>
      </c>
      <c r="CM932" s="1351">
        <f t="shared" si="3281"/>
        <v>1959.9999999999998</v>
      </c>
      <c r="CN932" s="1350">
        <f t="shared" si="3281"/>
        <v>2450</v>
      </c>
      <c r="CO932" s="1350">
        <f t="shared" si="3281"/>
        <v>2800</v>
      </c>
      <c r="CP932" s="1350">
        <f t="shared" si="3281"/>
        <v>3849.9999999999995</v>
      </c>
      <c r="CQ932" s="1350">
        <f t="shared" si="3281"/>
        <v>4900</v>
      </c>
      <c r="CR932" s="1350">
        <f t="shared" si="3281"/>
        <v>4900</v>
      </c>
      <c r="CS932" s="1349">
        <f t="shared" si="3281"/>
        <v>5320</v>
      </c>
      <c r="CT932" s="1352">
        <f t="shared" si="3281"/>
        <v>5600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1400</v>
      </c>
      <c r="DD932" s="556">
        <f t="shared" si="3291"/>
        <v>1959.9999999999998</v>
      </c>
      <c r="DE932" s="555">
        <f t="shared" si="3292"/>
        <v>2450</v>
      </c>
      <c r="DF932" s="555">
        <f t="shared" si="3293"/>
        <v>2800</v>
      </c>
      <c r="DG932" s="555">
        <f t="shared" si="3294"/>
        <v>3849.9999999999995</v>
      </c>
      <c r="DH932" s="555">
        <f t="shared" si="3295"/>
        <v>4900</v>
      </c>
      <c r="DI932" s="555">
        <f t="shared" si="3296"/>
        <v>4900</v>
      </c>
      <c r="DJ932" s="554">
        <f t="shared" si="3297"/>
        <v>5320</v>
      </c>
      <c r="DK932" s="553">
        <f t="shared" si="3298"/>
        <v>5600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50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40</v>
      </c>
      <c r="BW936" s="805">
        <f>SUM(BW269)</f>
        <v>200</v>
      </c>
      <c r="BX936" s="805">
        <f>SUM(BX269)</f>
        <v>200</v>
      </c>
      <c r="BY936" s="805">
        <f>SUM(BY269)</f>
        <v>420</v>
      </c>
      <c r="BZ936" s="602">
        <f t="shared" si="3276"/>
        <v>5.333333333333333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0</v>
      </c>
      <c r="CP936" s="1350">
        <f t="shared" si="3281"/>
        <v>150</v>
      </c>
      <c r="CQ936" s="1350">
        <f t="shared" si="3281"/>
        <v>180</v>
      </c>
      <c r="CR936" s="1350">
        <f t="shared" si="3281"/>
        <v>200</v>
      </c>
      <c r="CS936" s="1349">
        <f t="shared" si="3281"/>
        <v>550</v>
      </c>
      <c r="CT936" s="1352">
        <f t="shared" si="3281"/>
        <v>750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0</v>
      </c>
      <c r="DG936" s="555">
        <f t="shared" si="3294"/>
        <v>150</v>
      </c>
      <c r="DH936" s="555">
        <f t="shared" si="3295"/>
        <v>180</v>
      </c>
      <c r="DI936" s="555">
        <f t="shared" si="3296"/>
        <v>200</v>
      </c>
      <c r="DJ936" s="554">
        <f t="shared" si="3297"/>
        <v>550</v>
      </c>
      <c r="DK936" s="553">
        <f t="shared" si="3298"/>
        <v>750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250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324.99899999999997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1127.25</v>
      </c>
      <c r="U941" s="805">
        <f t="shared" si="3341"/>
        <v>751.5</v>
      </c>
      <c r="V941" s="805">
        <f t="shared" si="3341"/>
        <v>2497.5</v>
      </c>
      <c r="W941" s="805">
        <f t="shared" si="3341"/>
        <v>2499.75</v>
      </c>
      <c r="X941" s="805">
        <f t="shared" si="3341"/>
        <v>1499.85</v>
      </c>
      <c r="Y941" s="805">
        <f t="shared" si="3341"/>
        <v>2999.9970000000003</v>
      </c>
      <c r="Z941" s="805">
        <f t="shared" si="3341"/>
        <v>2499.75</v>
      </c>
      <c r="AA941" s="805">
        <f t="shared" si="3341"/>
        <v>1799.55</v>
      </c>
      <c r="AB941" s="805">
        <f t="shared" si="3341"/>
        <v>2497.5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600</v>
      </c>
      <c r="AN941" s="805">
        <f t="shared" si="3342"/>
        <v>1080</v>
      </c>
      <c r="AO941" s="805">
        <f t="shared" si="3342"/>
        <v>499.50000000000006</v>
      </c>
      <c r="AP941" s="805">
        <f t="shared" si="3342"/>
        <v>450</v>
      </c>
      <c r="AQ941" s="805">
        <f t="shared" si="3342"/>
        <v>250</v>
      </c>
      <c r="AR941" s="805">
        <f t="shared" si="3342"/>
        <v>499.50000000000006</v>
      </c>
      <c r="AS941" s="805">
        <f t="shared" si="3342"/>
        <v>3849.93</v>
      </c>
      <c r="AT941" s="805">
        <f t="shared" si="3342"/>
        <v>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225</v>
      </c>
      <c r="BW941" s="805">
        <f>SUM(BW307)</f>
        <v>1700</v>
      </c>
      <c r="BX941" s="805">
        <f>SUM(BX307)</f>
        <v>500</v>
      </c>
      <c r="BY941" s="805">
        <f>SUM(BY307)</f>
        <v>2050</v>
      </c>
      <c r="BZ941" s="602">
        <f t="shared" si="3276"/>
        <v>120.32393333333333</v>
      </c>
      <c r="CA941" s="602">
        <f t="shared" si="3277"/>
        <v>1011.5100000000001</v>
      </c>
      <c r="CB941" s="602">
        <f t="shared" si="3278"/>
        <v>241.93333333333337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466.55</v>
      </c>
      <c r="CM941" s="1351">
        <f t="shared" si="3281"/>
        <v>839.79</v>
      </c>
      <c r="CN941" s="1350">
        <f t="shared" si="3281"/>
        <v>1066.664</v>
      </c>
      <c r="CO941" s="1350">
        <f t="shared" si="3281"/>
        <v>1199.7</v>
      </c>
      <c r="CP941" s="1350">
        <f t="shared" si="3281"/>
        <v>1799.9549999999999</v>
      </c>
      <c r="CQ941" s="1350">
        <f t="shared" si="3281"/>
        <v>2999.9249999999997</v>
      </c>
      <c r="CR941" s="1350">
        <f t="shared" si="3281"/>
        <v>3499.65</v>
      </c>
      <c r="CS941" s="1349">
        <f t="shared" si="3281"/>
        <v>3499.9650000000001</v>
      </c>
      <c r="CT941" s="1352">
        <f t="shared" si="3281"/>
        <v>3599.1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466.55</v>
      </c>
      <c r="DD941" s="556">
        <f t="shared" si="3291"/>
        <v>839.79</v>
      </c>
      <c r="DE941" s="555">
        <f t="shared" si="3292"/>
        <v>1066.664</v>
      </c>
      <c r="DF941" s="555">
        <f t="shared" si="3293"/>
        <v>1199.7</v>
      </c>
      <c r="DG941" s="555">
        <f t="shared" si="3294"/>
        <v>1799.9549999999999</v>
      </c>
      <c r="DH941" s="555">
        <f t="shared" si="3295"/>
        <v>2999.9249999999997</v>
      </c>
      <c r="DI941" s="555">
        <f t="shared" si="3296"/>
        <v>3499.65</v>
      </c>
      <c r="DJ941" s="554">
        <f t="shared" si="3297"/>
        <v>3499.9650000000001</v>
      </c>
      <c r="DK941" s="553">
        <f t="shared" si="3298"/>
        <v>3599.1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149.9999985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90</v>
      </c>
      <c r="BX944" s="805">
        <f>SUM(BX337)</f>
        <v>0</v>
      </c>
      <c r="BY944" s="805">
        <f>SUM(BY337)</f>
        <v>500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9.9999998999999971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0</v>
      </c>
      <c r="CS944" s="1349">
        <f t="shared" si="3281"/>
        <v>149.9999985</v>
      </c>
      <c r="CT944" s="1352">
        <f t="shared" si="3281"/>
        <v>700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0</v>
      </c>
      <c r="DJ944" s="554">
        <f t="shared" si="3297"/>
        <v>149.9999985</v>
      </c>
      <c r="DK944" s="553">
        <f t="shared" si="3298"/>
        <v>700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180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600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1320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1680</v>
      </c>
      <c r="AM945" s="805">
        <f t="shared" si="3358"/>
        <v>560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60</v>
      </c>
      <c r="BW945" s="805">
        <f>SUM(BW347)</f>
        <v>60</v>
      </c>
      <c r="BX945" s="805">
        <f>SUM(BX347)</f>
        <v>720</v>
      </c>
      <c r="BY945" s="805">
        <f>SUM(BY347)</f>
        <v>800</v>
      </c>
      <c r="BZ945" s="602">
        <f t="shared" si="3276"/>
        <v>7</v>
      </c>
      <c r="CA945" s="602">
        <f t="shared" si="3277"/>
        <v>120</v>
      </c>
      <c r="CB945" s="602">
        <f t="shared" si="3278"/>
        <v>533.33333333333337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0</v>
      </c>
      <c r="CM945" s="1351">
        <f t="shared" si="3281"/>
        <v>0</v>
      </c>
      <c r="CN945" s="1350">
        <f t="shared" si="3281"/>
        <v>120</v>
      </c>
      <c r="CO945" s="1350">
        <f t="shared" si="3281"/>
        <v>480</v>
      </c>
      <c r="CP945" s="1350">
        <f t="shared" si="3281"/>
        <v>960</v>
      </c>
      <c r="CQ945" s="1350">
        <f t="shared" si="3281"/>
        <v>960</v>
      </c>
      <c r="CR945" s="1350">
        <f t="shared" si="3281"/>
        <v>960</v>
      </c>
      <c r="CS945" s="1349">
        <f t="shared" si="3281"/>
        <v>1560</v>
      </c>
      <c r="CT945" s="1352">
        <f t="shared" si="3281"/>
        <v>1680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0</v>
      </c>
      <c r="DD945" s="556">
        <f t="shared" si="3291"/>
        <v>0</v>
      </c>
      <c r="DE945" s="555">
        <f t="shared" si="3292"/>
        <v>120</v>
      </c>
      <c r="DF945" s="555">
        <f t="shared" si="3293"/>
        <v>480</v>
      </c>
      <c r="DG945" s="555">
        <f t="shared" si="3294"/>
        <v>960</v>
      </c>
      <c r="DH945" s="555">
        <f t="shared" si="3295"/>
        <v>960</v>
      </c>
      <c r="DI945" s="555">
        <f t="shared" si="3296"/>
        <v>960</v>
      </c>
      <c r="DJ945" s="554">
        <f t="shared" si="3297"/>
        <v>1560</v>
      </c>
      <c r="DK945" s="553">
        <f t="shared" si="3298"/>
        <v>1680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368"/>
        <v>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225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0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0</v>
      </c>
      <c r="CT949" s="1352">
        <f t="shared" si="3368"/>
        <v>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401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600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80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0</v>
      </c>
      <c r="CS962" s="1349">
        <f t="shared" si="3425"/>
        <v>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0</v>
      </c>
      <c r="DJ962" s="554">
        <f t="shared" si="3428"/>
        <v>0</v>
      </c>
      <c r="DK962" s="553">
        <f t="shared" si="3428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2160</v>
      </c>
      <c r="D963" s="805">
        <f t="shared" si="3429"/>
        <v>660</v>
      </c>
      <c r="E963" s="805">
        <f t="shared" si="3429"/>
        <v>600</v>
      </c>
      <c r="F963" s="805">
        <f t="shared" si="3429"/>
        <v>1750</v>
      </c>
      <c r="G963" s="805">
        <f t="shared" si="3429"/>
        <v>750</v>
      </c>
      <c r="H963" s="805">
        <f t="shared" si="3429"/>
        <v>375</v>
      </c>
      <c r="I963" s="805">
        <f t="shared" si="3429"/>
        <v>1150</v>
      </c>
      <c r="J963" s="805">
        <f t="shared" si="3429"/>
        <v>1550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650</v>
      </c>
      <c r="X963" s="805">
        <f t="shared" si="3430"/>
        <v>1130</v>
      </c>
      <c r="Y963" s="805">
        <f t="shared" si="3430"/>
        <v>570</v>
      </c>
      <c r="Z963" s="805">
        <f t="shared" si="3430"/>
        <v>800</v>
      </c>
      <c r="AA963" s="805">
        <f t="shared" si="3430"/>
        <v>670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375</v>
      </c>
      <c r="AN963" s="805">
        <f t="shared" si="3431"/>
        <v>120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6999.93</v>
      </c>
      <c r="BF963" s="805">
        <f t="shared" si="3432"/>
        <v>0</v>
      </c>
      <c r="BG963" s="805">
        <f t="shared" si="3432"/>
        <v>10149.69</v>
      </c>
      <c r="BH963" s="805">
        <f t="shared" si="3432"/>
        <v>10099.799999999999</v>
      </c>
      <c r="BI963" s="805">
        <f t="shared" si="3432"/>
        <v>9799.74</v>
      </c>
      <c r="BJ963" s="805">
        <f t="shared" si="3432"/>
        <v>8799.8100000000013</v>
      </c>
      <c r="BK963" s="805">
        <f t="shared" si="3432"/>
        <v>9799.74</v>
      </c>
      <c r="BL963" s="805">
        <f t="shared" si="3432"/>
        <v>14599.710000000001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840</v>
      </c>
      <c r="BW963" s="805">
        <f>SUM(BW445)</f>
        <v>700</v>
      </c>
      <c r="BX963" s="805">
        <f>SUM(BX445)</f>
        <v>560</v>
      </c>
      <c r="BY963" s="805">
        <f>SUM(BY445)</f>
        <v>1814.3999999999999</v>
      </c>
      <c r="BZ963" s="602">
        <f>IF(DL963&lt;3,"",(SUM(B963:R963)-MIN(B963:R963)-MAX(B963:R963))/(DL963-2))</f>
        <v>529.66666666666663</v>
      </c>
      <c r="CA963" s="602">
        <f>IF(DM963&lt;3,"",(SUM(T963:AJ963)-MIN(T963:AJ963)-MAX(T963:AJ963))/(DM963-2))</f>
        <v>332.66666666666669</v>
      </c>
      <c r="CB963" s="602">
        <f>IF(DN963&lt;3,"",(SUM(AL963:BB963)-MIN(AL963:BB963)-MAX(AL963:BB963))/(DN963-2))</f>
        <v>99.666666666666671</v>
      </c>
      <c r="CC963" s="602">
        <f>IF(DO963&lt;3,"",(SUM(BD963:BT963)-MIN(BD963:BT963)-MAX(BD963:BT963))/(DO963-2))</f>
        <v>3709.9139999999998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0</v>
      </c>
      <c r="CM963" s="1351">
        <f t="shared" si="3426"/>
        <v>0</v>
      </c>
      <c r="CN963" s="1350">
        <f t="shared" si="3426"/>
        <v>6999.93</v>
      </c>
      <c r="CO963" s="1350">
        <f t="shared" si="3426"/>
        <v>8799.8100000000013</v>
      </c>
      <c r="CP963" s="1350">
        <f t="shared" si="3426"/>
        <v>9799.74</v>
      </c>
      <c r="CQ963" s="1350">
        <f t="shared" si="3426"/>
        <v>9799.74</v>
      </c>
      <c r="CR963" s="1350">
        <f t="shared" si="3426"/>
        <v>10099.799999999999</v>
      </c>
      <c r="CS963" s="1349">
        <f t="shared" si="3426"/>
        <v>10149.69</v>
      </c>
      <c r="CT963" s="1352">
        <f t="shared" si="3426"/>
        <v>14599.710000000001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0</v>
      </c>
      <c r="DD963" s="556">
        <f t="shared" si="3427"/>
        <v>0</v>
      </c>
      <c r="DE963" s="555">
        <f t="shared" si="3428"/>
        <v>6999.93</v>
      </c>
      <c r="DF963" s="555">
        <f t="shared" si="3428"/>
        <v>8799.8100000000013</v>
      </c>
      <c r="DG963" s="555">
        <f t="shared" si="3428"/>
        <v>9799.74</v>
      </c>
      <c r="DH963" s="555">
        <f t="shared" si="3428"/>
        <v>9799.74</v>
      </c>
      <c r="DI963" s="555">
        <f t="shared" si="3428"/>
        <v>10099.799999999999</v>
      </c>
      <c r="DJ963" s="554">
        <f t="shared" si="3428"/>
        <v>10149.69</v>
      </c>
      <c r="DK963" s="553">
        <f t="shared" si="3428"/>
        <v>14599.710000000001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402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100</v>
      </c>
      <c r="C965" s="805">
        <f t="shared" si="3433"/>
        <v>500</v>
      </c>
      <c r="D965" s="805">
        <f t="shared" si="3433"/>
        <v>520</v>
      </c>
      <c r="E965" s="805">
        <f t="shared" si="3433"/>
        <v>480</v>
      </c>
      <c r="F965" s="805">
        <f t="shared" si="3433"/>
        <v>750</v>
      </c>
      <c r="G965" s="805">
        <f t="shared" si="3433"/>
        <v>210</v>
      </c>
      <c r="H965" s="805">
        <f t="shared" si="3433"/>
        <v>520</v>
      </c>
      <c r="I965" s="805">
        <f t="shared" si="3433"/>
        <v>440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680</v>
      </c>
      <c r="AA965" s="805">
        <f t="shared" si="3434"/>
        <v>600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720</v>
      </c>
      <c r="AO965" s="805">
        <f t="shared" si="3435"/>
        <v>1600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2">
        <f>IF(DL965&lt;3,"",(SUM(B965:R965)-MIN(B965:R965)-MAX(B965:R965))/(DL965-2))</f>
        <v>184.66666666666666</v>
      </c>
      <c r="CA965" s="602">
        <f>IF(DM965&lt;3,"",(SUM(T965:AJ965)-MIN(T965:AJ965)-MAX(T965:AJ965))/(DM965-2))</f>
        <v>280.08</v>
      </c>
      <c r="CB965" s="602">
        <f>IF(DN965&lt;3,"",(SUM(AL965:BB965)-MIN(AL965:BB965)-MAX(AL965:BB965))/(DN965-2))</f>
        <v>72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0</v>
      </c>
      <c r="CN965" s="1350">
        <f t="shared" si="3437"/>
        <v>0</v>
      </c>
      <c r="CO965" s="1350">
        <f t="shared" si="3437"/>
        <v>0</v>
      </c>
      <c r="CP965" s="1350">
        <f t="shared" si="3437"/>
        <v>0</v>
      </c>
      <c r="CQ965" s="1350">
        <f t="shared" si="3437"/>
        <v>0</v>
      </c>
      <c r="CR965" s="1350">
        <f t="shared" si="3437"/>
        <v>0</v>
      </c>
      <c r="CS965" s="1349">
        <f t="shared" si="3437"/>
        <v>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440"/>
        <v>0</v>
      </c>
      <c r="DG965" s="555">
        <f t="shared" si="3440"/>
        <v>0</v>
      </c>
      <c r="DH965" s="555">
        <f t="shared" si="3440"/>
        <v>0</v>
      </c>
      <c r="DI965" s="555">
        <f t="shared" si="3440"/>
        <v>0</v>
      </c>
      <c r="DJ965" s="554">
        <f t="shared" si="3440"/>
        <v>0</v>
      </c>
      <c r="DK965" s="553">
        <f t="shared" si="3440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620</v>
      </c>
      <c r="C966" s="805">
        <f t="shared" si="3441"/>
        <v>0</v>
      </c>
      <c r="D966" s="805">
        <f t="shared" si="3441"/>
        <v>1350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420</v>
      </c>
      <c r="I966" s="805">
        <f t="shared" si="3441"/>
        <v>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900</v>
      </c>
      <c r="V966" s="805">
        <f t="shared" si="3442"/>
        <v>640</v>
      </c>
      <c r="W966" s="805">
        <f t="shared" si="3442"/>
        <v>600</v>
      </c>
      <c r="X966" s="805">
        <f t="shared" si="3442"/>
        <v>1200</v>
      </c>
      <c r="Y966" s="805">
        <f t="shared" si="3442"/>
        <v>700</v>
      </c>
      <c r="Z966" s="805">
        <f t="shared" si="3442"/>
        <v>500</v>
      </c>
      <c r="AA966" s="805">
        <f t="shared" si="3442"/>
        <v>600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69.333333333333329</v>
      </c>
      <c r="CA966" s="602">
        <f>IF(DM966&lt;3,"",(SUM(T966:AJ966)-MIN(T966:AJ966)-MAX(T966:AJ966))/(DM966-2))</f>
        <v>262.66666666666669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0</v>
      </c>
      <c r="CO966" s="1350">
        <f t="shared" si="3438"/>
        <v>0</v>
      </c>
      <c r="CP966" s="1350">
        <f t="shared" si="3438"/>
        <v>0</v>
      </c>
      <c r="CQ966" s="1350">
        <f t="shared" si="3438"/>
        <v>0</v>
      </c>
      <c r="CR966" s="1350">
        <f t="shared" si="3438"/>
        <v>0</v>
      </c>
      <c r="CS966" s="1349">
        <f t="shared" si="3438"/>
        <v>0</v>
      </c>
      <c r="CT966" s="1352">
        <f t="shared" si="3438"/>
        <v>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0</v>
      </c>
      <c r="DF966" s="555">
        <f t="shared" si="3440"/>
        <v>0</v>
      </c>
      <c r="DG966" s="555">
        <f t="shared" si="3440"/>
        <v>0</v>
      </c>
      <c r="DH966" s="555">
        <f t="shared" si="3440"/>
        <v>0</v>
      </c>
      <c r="DI966" s="555">
        <f t="shared" si="3440"/>
        <v>0</v>
      </c>
      <c r="DJ966" s="554">
        <f t="shared" si="3440"/>
        <v>0</v>
      </c>
      <c r="DK966" s="553">
        <f t="shared" si="3440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403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404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 t="str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 t="str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3" t="str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 t="str">
        <f t="shared" si="3468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1175</v>
      </c>
      <c r="C973" s="805">
        <f t="shared" si="3469"/>
        <v>2250</v>
      </c>
      <c r="D973" s="805">
        <f t="shared" si="3469"/>
        <v>416</v>
      </c>
      <c r="E973" s="805">
        <f t="shared" si="3469"/>
        <v>1950</v>
      </c>
      <c r="F973" s="805">
        <f t="shared" si="3469"/>
        <v>2230</v>
      </c>
      <c r="G973" s="805">
        <f t="shared" si="3469"/>
        <v>1440</v>
      </c>
      <c r="H973" s="805">
        <f t="shared" si="3469"/>
        <v>0</v>
      </c>
      <c r="I973" s="805">
        <f t="shared" si="3469"/>
        <v>2435</v>
      </c>
      <c r="J973" s="805">
        <f t="shared" si="3469"/>
        <v>1422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2929.56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2450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2">
        <f>IF(DL973&lt;3,"",(SUM(B973:R973)-MIN(B973:R973)-MAX(B973:R973))/(DL973-2))</f>
        <v>725.5333333333333</v>
      </c>
      <c r="CA973" s="602">
        <f>IF(DM973&lt;3,"",(SUM(T973:AJ973)-MIN(T973:AJ973)-MAX(T973:AJ973))/(DM973-2))</f>
        <v>730.17066666666665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 t="str">
        <f t="shared" si="3465"/>
        <v/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0</v>
      </c>
      <c r="CN973" s="1350">
        <f t="shared" si="3466"/>
        <v>0</v>
      </c>
      <c r="CO973" s="1350">
        <f t="shared" si="3466"/>
        <v>720</v>
      </c>
      <c r="CP973" s="1350">
        <f t="shared" si="3466"/>
        <v>750</v>
      </c>
      <c r="CQ973" s="1350">
        <f t="shared" si="3466"/>
        <v>1600</v>
      </c>
      <c r="CR973" s="1350">
        <f t="shared" si="3466"/>
        <v>11424</v>
      </c>
      <c r="CS973" s="1349">
        <f t="shared" si="3466"/>
        <v>12600</v>
      </c>
      <c r="CT973" s="1352" t="str">
        <f t="shared" si="3466"/>
        <v/>
      </c>
      <c r="CU973" s="553" t="str">
        <f t="shared" si="3467"/>
        <v/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0</v>
      </c>
      <c r="DE973" s="555">
        <f t="shared" si="3468"/>
        <v>0</v>
      </c>
      <c r="DF973" s="555">
        <f t="shared" si="3468"/>
        <v>720</v>
      </c>
      <c r="DG973" s="555">
        <f t="shared" si="3468"/>
        <v>750</v>
      </c>
      <c r="DH973" s="555">
        <f t="shared" si="3468"/>
        <v>1600</v>
      </c>
      <c r="DI973" s="555">
        <f t="shared" si="3468"/>
        <v>11424</v>
      </c>
      <c r="DJ973" s="554">
        <f t="shared" si="3468"/>
        <v>12600</v>
      </c>
      <c r="DK973" s="553" t="str">
        <f t="shared" si="3468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405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800</v>
      </c>
      <c r="CQ975" s="1350">
        <f t="shared" si="3477"/>
        <v>1599.8999999999999</v>
      </c>
      <c r="CR975" s="1350">
        <f t="shared" si="3477"/>
        <v>3400</v>
      </c>
      <c r="CS975" s="1349">
        <f t="shared" si="3477"/>
        <v>3599.92</v>
      </c>
      <c r="CT975" s="1352">
        <f t="shared" si="3477"/>
        <v>3599.92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800</v>
      </c>
      <c r="DH975" s="555">
        <f t="shared" si="3478"/>
        <v>1599.8999999999999</v>
      </c>
      <c r="DI975" s="555">
        <f t="shared" si="3478"/>
        <v>3400</v>
      </c>
      <c r="DJ975" s="554">
        <f t="shared" si="3478"/>
        <v>3599.92</v>
      </c>
      <c r="DK975" s="553">
        <f t="shared" si="3478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682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406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407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408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1600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300</v>
      </c>
      <c r="H983" s="805">
        <f t="shared" si="3503"/>
        <v>1050</v>
      </c>
      <c r="I983" s="805">
        <f t="shared" si="3503"/>
        <v>0</v>
      </c>
      <c r="J983" s="805">
        <f t="shared" si="3503"/>
        <v>600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300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130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0</v>
      </c>
      <c r="CS983" s="1349">
        <f t="shared" si="3496"/>
        <v>0</v>
      </c>
      <c r="CT983" s="1352">
        <f t="shared" si="3496"/>
        <v>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5840</v>
      </c>
      <c r="C985" s="805">
        <f t="shared" si="3507"/>
        <v>5009.99</v>
      </c>
      <c r="D985" s="805">
        <f t="shared" si="3507"/>
        <v>3176</v>
      </c>
      <c r="E985" s="805">
        <f t="shared" si="3507"/>
        <v>4239.9549999999999</v>
      </c>
      <c r="F985" s="805">
        <f t="shared" si="3507"/>
        <v>6009.71</v>
      </c>
      <c r="G985" s="805">
        <f t="shared" si="3507"/>
        <v>4514.9989999999998</v>
      </c>
      <c r="H985" s="805">
        <f t="shared" si="3507"/>
        <v>4095</v>
      </c>
      <c r="I985" s="805">
        <f t="shared" si="3507"/>
        <v>4914.9549999999999</v>
      </c>
      <c r="J985" s="805">
        <f t="shared" si="3507"/>
        <v>5401.835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8066.8099999999995</v>
      </c>
      <c r="U985" s="805">
        <f t="shared" si="3508"/>
        <v>5291.5</v>
      </c>
      <c r="V985" s="805">
        <f t="shared" si="3508"/>
        <v>7552.5</v>
      </c>
      <c r="W985" s="805">
        <f t="shared" si="3508"/>
        <v>6089.75</v>
      </c>
      <c r="X985" s="805">
        <f t="shared" si="3508"/>
        <v>8241.85</v>
      </c>
      <c r="Y985" s="805">
        <f t="shared" si="3508"/>
        <v>9109.1974000000009</v>
      </c>
      <c r="Z985" s="805">
        <f t="shared" si="3508"/>
        <v>6349.25</v>
      </c>
      <c r="AA985" s="805">
        <f t="shared" si="3508"/>
        <v>10769.55</v>
      </c>
      <c r="AB985" s="805">
        <f t="shared" si="3508"/>
        <v>5157.5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9480</v>
      </c>
      <c r="AM985" s="805">
        <f t="shared" si="3509"/>
        <v>11275</v>
      </c>
      <c r="AN985" s="805">
        <f t="shared" si="3509"/>
        <v>14270</v>
      </c>
      <c r="AO985" s="805">
        <f t="shared" si="3509"/>
        <v>7599.5</v>
      </c>
      <c r="AP985" s="805">
        <f t="shared" si="3509"/>
        <v>16440</v>
      </c>
      <c r="AQ985" s="805">
        <f t="shared" si="3509"/>
        <v>5400</v>
      </c>
      <c r="AR985" s="805">
        <f t="shared" si="3509"/>
        <v>19114.5</v>
      </c>
      <c r="AS985" s="805">
        <f t="shared" si="3509"/>
        <v>14489.93</v>
      </c>
      <c r="AT985" s="805">
        <f t="shared" si="3509"/>
        <v>14660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17296.5939985</v>
      </c>
      <c r="BF985" s="805">
        <f t="shared" si="3510"/>
        <v>19473.7</v>
      </c>
      <c r="BG985" s="805">
        <f t="shared" si="3510"/>
        <v>30518.71</v>
      </c>
      <c r="BH985" s="805">
        <f t="shared" si="3510"/>
        <v>32489.45</v>
      </c>
      <c r="BI985" s="805">
        <f t="shared" si="3510"/>
        <v>15909.705</v>
      </c>
      <c r="BJ985" s="805">
        <f t="shared" si="3510"/>
        <v>24569.735000000001</v>
      </c>
      <c r="BK985" s="805">
        <f t="shared" si="3510"/>
        <v>29069.43</v>
      </c>
      <c r="BL985" s="805">
        <f t="shared" si="3510"/>
        <v>33576.18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2270</v>
      </c>
      <c r="BW985" s="805">
        <f>SUM(BW904:BW984)</f>
        <v>4825</v>
      </c>
      <c r="BX985" s="805">
        <f>SUM(BX904:BX984)</f>
        <v>5420</v>
      </c>
      <c r="BY985" s="805">
        <f>SUM(BY904:BY984)</f>
        <v>10015.4</v>
      </c>
      <c r="BZ985" s="602">
        <f>IF(DL985&lt;3,"",(SUM(B985:R985)-MIN(B985:R985)-MAX(B985:R985))/(DL985-2))</f>
        <v>2479.5155999999997</v>
      </c>
      <c r="CA985" s="602">
        <f>IF(DM985&lt;3,"",(SUM(T985:AJ985)-MIN(T985:AJ985)-MAX(T985:AJ985))/(DM985-2))</f>
        <v>3723.8904933333329</v>
      </c>
      <c r="CB985" s="602">
        <f>IF(DN985&lt;3,"",(SUM(AL985:BB985)-MIN(AL985:BB985)-MAX(AL985:BB985))/(DN985-2))</f>
        <v>6240.9619999999995</v>
      </c>
      <c r="CC985" s="602">
        <f>IF(DO985&lt;3,"",(SUM(BD985:BT985)-MIN(BD985:BT985)-MAX(BD985:BT985))/(DO985-2))</f>
        <v>13470.151933233332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15909.705</v>
      </c>
      <c r="CM985" s="1351">
        <f t="shared" si="3511"/>
        <v>17296.5939985</v>
      </c>
      <c r="CN985" s="1350">
        <f t="shared" si="3511"/>
        <v>19473.7</v>
      </c>
      <c r="CO985" s="1350">
        <f t="shared" si="3511"/>
        <v>24569.735000000001</v>
      </c>
      <c r="CP985" s="1350">
        <f t="shared" si="3511"/>
        <v>29069.43</v>
      </c>
      <c r="CQ985" s="1350">
        <f t="shared" si="3511"/>
        <v>30518.71</v>
      </c>
      <c r="CR985" s="1350">
        <f t="shared" si="3511"/>
        <v>32489.45</v>
      </c>
      <c r="CS985" s="1349">
        <f t="shared" si="3511"/>
        <v>32724.955000000002</v>
      </c>
      <c r="CT985" s="1352">
        <f t="shared" si="3511"/>
        <v>33576.18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15909.705</v>
      </c>
      <c r="DD985" s="556">
        <f t="shared" si="3512"/>
        <v>17296.5939985</v>
      </c>
      <c r="DE985" s="555">
        <f t="shared" si="3512"/>
        <v>19473.7</v>
      </c>
      <c r="DF985" s="555">
        <f t="shared" si="3512"/>
        <v>24569.735000000001</v>
      </c>
      <c r="DG985" s="555">
        <f t="shared" si="3512"/>
        <v>29069.43</v>
      </c>
      <c r="DH985" s="555">
        <f t="shared" si="3512"/>
        <v>30518.71</v>
      </c>
      <c r="DI985" s="555">
        <f t="shared" si="3512"/>
        <v>32489.45</v>
      </c>
      <c r="DJ985" s="554">
        <f t="shared" si="3512"/>
        <v>32724.955000000002</v>
      </c>
      <c r="DK985" s="553">
        <f t="shared" si="3512"/>
        <v>33576.18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409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0</v>
      </c>
      <c r="BE988" s="805">
        <f t="shared" ref="BE988:BT988" si="3516">SUM(BE457,BE466)</f>
        <v>50</v>
      </c>
      <c r="BF988" s="805">
        <f t="shared" si="3516"/>
        <v>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712</v>
      </c>
      <c r="B989" s="805">
        <f>SUM(B475,B484,B493,B502,B508,B514,B520,B526,B532,B538,B544,B550,B556,B562,B568,B574,B580,B586,B592,B605,B611,B623)</f>
        <v>1222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443.7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1071</v>
      </c>
      <c r="J989" s="805">
        <f t="shared" si="3529"/>
        <v>1451.7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1061.5999999999999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1893.68</v>
      </c>
      <c r="W989" s="805">
        <f t="shared" si="3530"/>
        <v>1612</v>
      </c>
      <c r="X989" s="805">
        <f t="shared" si="3530"/>
        <v>2911.6800000000003</v>
      </c>
      <c r="Y989" s="805">
        <f t="shared" si="3530"/>
        <v>2392</v>
      </c>
      <c r="Z989" s="805">
        <f t="shared" si="3530"/>
        <v>1475.68</v>
      </c>
      <c r="AA989" s="805">
        <f t="shared" si="3530"/>
        <v>2335.654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3730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3122.56</v>
      </c>
      <c r="AS989" s="805">
        <f t="shared" si="3531"/>
        <v>2991.68</v>
      </c>
      <c r="AT989" s="805">
        <f t="shared" si="3531"/>
        <v>4919.8959999999997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9064</v>
      </c>
      <c r="BE989" s="805">
        <f t="shared" ref="BE989:BT989" si="3532">SUM(BE475,BE484,BE493,BE502,BE508,BE514,BE520,BE526,BE532,BE538,BE544,BE550,BE556,BE562,BE568,BE574,BE580,BE586,BE592,BE605,BE611,BE623)</f>
        <v>2421</v>
      </c>
      <c r="BF989" s="805">
        <f t="shared" si="3532"/>
        <v>3730</v>
      </c>
      <c r="BG989" s="805">
        <f t="shared" si="3532"/>
        <v>2911.5</v>
      </c>
      <c r="BH989" s="805">
        <f t="shared" si="3532"/>
        <v>6420.4</v>
      </c>
      <c r="BI989" s="805">
        <f t="shared" si="3532"/>
        <v>5028</v>
      </c>
      <c r="BJ989" s="805">
        <f t="shared" si="3532"/>
        <v>5580</v>
      </c>
      <c r="BK989" s="805">
        <f t="shared" si="3532"/>
        <v>4967</v>
      </c>
      <c r="BL989" s="805">
        <f t="shared" si="3532"/>
        <v>2901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1064</v>
      </c>
      <c r="BW989" s="805">
        <f>SUM(BW475,BW484,BW493,BW502,BW508,BW514,BW520,BW526,BW532,BW538,BW544,BW550,BW556,BW562,BW568,BW574,BW580,BW586,BW592,BW605,BW611,BW623)</f>
        <v>2910</v>
      </c>
      <c r="BX989" s="805">
        <f>SUM(BX475,BX484,BX493,BX502,BX508,BX514,BX520,BX526,BX532,BX538,BX544,BX550,BX556,BX562,BX568,BX574,BX580,BX586,BX592,BX605,BX611,BX623)</f>
        <v>4860</v>
      </c>
      <c r="BY989" s="805">
        <f>SUM(BY475,BY484,BY493,BY502,BY508,BY514,BY520,BY526,BY532,BY538,BY544,BY550,BY556,BY562,BY568,BY574,BY580,BY586,BY592,BY605,BY611,BY623)</f>
        <v>5895</v>
      </c>
      <c r="BZ989" s="602">
        <f t="shared" si="3517"/>
        <v>341.4206666666667</v>
      </c>
      <c r="CA989" s="602">
        <f t="shared" si="3518"/>
        <v>868.70759999999996</v>
      </c>
      <c r="CB989" s="602">
        <f t="shared" si="3519"/>
        <v>1658.4769066666668</v>
      </c>
      <c r="CC989" s="602">
        <f t="shared" si="3520"/>
        <v>2263.9266666666667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2191.9895999999999</v>
      </c>
      <c r="CM989" s="1351">
        <f t="shared" si="3521"/>
        <v>2376.39</v>
      </c>
      <c r="CN989" s="1350">
        <f t="shared" si="3521"/>
        <v>2412.8200000000002</v>
      </c>
      <c r="CO989" s="1350">
        <f t="shared" si="3521"/>
        <v>2991.68</v>
      </c>
      <c r="CP989" s="1350">
        <f t="shared" si="3521"/>
        <v>3122.56</v>
      </c>
      <c r="CQ989" s="1350">
        <f t="shared" si="3521"/>
        <v>3131.8179999999998</v>
      </c>
      <c r="CR989" s="1350">
        <f t="shared" si="3521"/>
        <v>3730</v>
      </c>
      <c r="CS989" s="1349">
        <f t="shared" si="3521"/>
        <v>4919.8959999999997</v>
      </c>
      <c r="CT989" s="1352">
        <f t="shared" si="3522"/>
        <v>5506.8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2421</v>
      </c>
      <c r="DD989" s="1382">
        <f t="shared" si="3523"/>
        <v>2901</v>
      </c>
      <c r="DE989" s="1381">
        <f t="shared" si="3523"/>
        <v>2911.5</v>
      </c>
      <c r="DF989" s="1381">
        <f t="shared" si="3523"/>
        <v>3730</v>
      </c>
      <c r="DG989" s="1381">
        <f t="shared" si="3523"/>
        <v>4967</v>
      </c>
      <c r="DH989" s="1381">
        <f t="shared" si="3523"/>
        <v>5028</v>
      </c>
      <c r="DI989" s="1381">
        <f t="shared" si="3523"/>
        <v>5580</v>
      </c>
      <c r="DJ989" s="1380">
        <f t="shared" si="3523"/>
        <v>6420.4</v>
      </c>
      <c r="DK989" s="1440">
        <f t="shared" si="3524"/>
        <v>9064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713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72</v>
      </c>
      <c r="G990" s="805">
        <f t="shared" si="3533"/>
        <v>120</v>
      </c>
      <c r="H990" s="805">
        <f t="shared" si="3533"/>
        <v>0</v>
      </c>
      <c r="I990" s="805">
        <f t="shared" si="3533"/>
        <v>0</v>
      </c>
      <c r="J990" s="805">
        <f t="shared" si="3533"/>
        <v>50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278</v>
      </c>
      <c r="U990" s="805">
        <f t="shared" si="3534"/>
        <v>520</v>
      </c>
      <c r="V990" s="805">
        <f t="shared" si="3534"/>
        <v>120</v>
      </c>
      <c r="W990" s="805">
        <f t="shared" si="3534"/>
        <v>260</v>
      </c>
      <c r="X990" s="805">
        <f t="shared" si="3534"/>
        <v>0</v>
      </c>
      <c r="Y990" s="805">
        <f t="shared" si="3534"/>
        <v>260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335.608</v>
      </c>
      <c r="AP990" s="805">
        <f t="shared" si="3535"/>
        <v>1820</v>
      </c>
      <c r="AQ990" s="805">
        <f t="shared" si="3535"/>
        <v>1399.9975999999999</v>
      </c>
      <c r="AR990" s="805">
        <f t="shared" si="3535"/>
        <v>931.84</v>
      </c>
      <c r="AS990" s="805">
        <f t="shared" si="3535"/>
        <v>728</v>
      </c>
      <c r="AT990" s="805">
        <f t="shared" si="3535"/>
        <v>1875.76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78</v>
      </c>
      <c r="BE990" s="805">
        <f t="shared" si="3536"/>
        <v>364</v>
      </c>
      <c r="BF990" s="805">
        <f t="shared" si="3536"/>
        <v>0</v>
      </c>
      <c r="BG990" s="805">
        <f t="shared" si="3536"/>
        <v>150</v>
      </c>
      <c r="BH990" s="805">
        <f t="shared" si="3536"/>
        <v>1200</v>
      </c>
      <c r="BI990" s="805">
        <f t="shared" si="3536"/>
        <v>50</v>
      </c>
      <c r="BJ990" s="805">
        <f t="shared" si="3536"/>
        <v>0</v>
      </c>
      <c r="BK990" s="805">
        <f t="shared" si="3536"/>
        <v>208</v>
      </c>
      <c r="BL990" s="805">
        <f t="shared" si="3536"/>
        <v>162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50</v>
      </c>
      <c r="BW990" s="805">
        <f>SUM(BW599,BW617,BW629,BW635)</f>
        <v>260</v>
      </c>
      <c r="BX990" s="805">
        <f>SUM(BX599,BX617,BX629,BX635)</f>
        <v>252</v>
      </c>
      <c r="BY990" s="805">
        <f>SUM(BY599,BY617,BY629,BY635)</f>
        <v>90</v>
      </c>
      <c r="BZ990" s="602">
        <f t="shared" si="3517"/>
        <v>8.1333333333333329</v>
      </c>
      <c r="CA990" s="602">
        <f t="shared" si="3518"/>
        <v>82.4</v>
      </c>
      <c r="CB990" s="602">
        <f t="shared" si="3519"/>
        <v>347.69637333333333</v>
      </c>
      <c r="CC990" s="602">
        <f t="shared" si="3520"/>
        <v>67.466666666666669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335.608</v>
      </c>
      <c r="CP990" s="1350">
        <f t="shared" si="3521"/>
        <v>728</v>
      </c>
      <c r="CQ990" s="1350">
        <f t="shared" si="3521"/>
        <v>931.84</v>
      </c>
      <c r="CR990" s="1350">
        <f t="shared" si="3521"/>
        <v>1399.9975999999999</v>
      </c>
      <c r="CS990" s="1349">
        <f t="shared" si="3521"/>
        <v>1820</v>
      </c>
      <c r="CT990" s="1352">
        <f t="shared" si="3522"/>
        <v>1875.76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50</v>
      </c>
      <c r="DF990" s="1381">
        <f t="shared" si="3523"/>
        <v>78</v>
      </c>
      <c r="DG990" s="1381">
        <f t="shared" si="3523"/>
        <v>150</v>
      </c>
      <c r="DH990" s="1381">
        <f t="shared" si="3523"/>
        <v>162</v>
      </c>
      <c r="DI990" s="1381">
        <f t="shared" si="3523"/>
        <v>208</v>
      </c>
      <c r="DJ990" s="1380">
        <f t="shared" si="3523"/>
        <v>364</v>
      </c>
      <c r="DK990" s="1440">
        <f t="shared" si="3524"/>
        <v>1200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714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335</v>
      </c>
      <c r="DK991" s="1440">
        <f t="shared" si="3524"/>
        <v>460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2492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1226</v>
      </c>
      <c r="AQ992" s="805">
        <f t="shared" si="3543"/>
        <v>720</v>
      </c>
      <c r="AR992" s="805">
        <f t="shared" si="3543"/>
        <v>1686</v>
      </c>
      <c r="AS992" s="805">
        <f t="shared" si="3543"/>
        <v>1090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596</v>
      </c>
      <c r="BE992" s="805">
        <f t="shared" si="3544"/>
        <v>432</v>
      </c>
      <c r="BF992" s="805">
        <f t="shared" si="3544"/>
        <v>420</v>
      </c>
      <c r="BG992" s="805">
        <f t="shared" si="3544"/>
        <v>1076</v>
      </c>
      <c r="BH992" s="805">
        <f t="shared" si="3544"/>
        <v>2250</v>
      </c>
      <c r="BI992" s="805">
        <f t="shared" si="3544"/>
        <v>276</v>
      </c>
      <c r="BJ992" s="805">
        <f t="shared" si="3544"/>
        <v>524</v>
      </c>
      <c r="BK992" s="805">
        <f t="shared" si="3544"/>
        <v>1520</v>
      </c>
      <c r="BL992" s="805">
        <f t="shared" si="3544"/>
        <v>2836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400</v>
      </c>
      <c r="BW992" s="805">
        <f>SUM(BW772,BW773,BW774,BW775,BW776,BW782:BW783)</f>
        <v>559</v>
      </c>
      <c r="BX992" s="805">
        <f>SUM(BX772,BX773,BX774,BX775,BX776,BX782:BX783)</f>
        <v>750</v>
      </c>
      <c r="BY992" s="805">
        <f>SUM(BY772,BY773,BY774,BY775,BY776,BY782:BY783)</f>
        <v>650</v>
      </c>
      <c r="BZ992" s="602">
        <f t="shared" si="3517"/>
        <v>328.4</v>
      </c>
      <c r="CA992" s="602">
        <f t="shared" si="3518"/>
        <v>296.8</v>
      </c>
      <c r="CB992" s="602">
        <f t="shared" si="3519"/>
        <v>505.26666666666665</v>
      </c>
      <c r="CC992" s="602">
        <f t="shared" si="3520"/>
        <v>472.93333333333334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420</v>
      </c>
      <c r="CM992" s="1351">
        <f t="shared" si="3521"/>
        <v>573</v>
      </c>
      <c r="CN992" s="1350">
        <f t="shared" si="3521"/>
        <v>720</v>
      </c>
      <c r="CO992" s="1350">
        <f t="shared" si="3521"/>
        <v>754</v>
      </c>
      <c r="CP992" s="1350">
        <f t="shared" si="3521"/>
        <v>1090</v>
      </c>
      <c r="CQ992" s="1350">
        <f t="shared" si="3521"/>
        <v>1110</v>
      </c>
      <c r="CR992" s="1350">
        <f t="shared" si="3521"/>
        <v>1226</v>
      </c>
      <c r="CS992" s="1349">
        <f t="shared" si="3521"/>
        <v>1686</v>
      </c>
      <c r="CT992" s="1352">
        <f t="shared" si="3522"/>
        <v>2492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276</v>
      </c>
      <c r="DD992" s="1382">
        <f t="shared" si="3523"/>
        <v>420</v>
      </c>
      <c r="DE992" s="1381">
        <f t="shared" si="3523"/>
        <v>432</v>
      </c>
      <c r="DF992" s="1381">
        <f t="shared" si="3523"/>
        <v>524</v>
      </c>
      <c r="DG992" s="1381">
        <f t="shared" si="3523"/>
        <v>596</v>
      </c>
      <c r="DH992" s="1381">
        <f t="shared" si="3523"/>
        <v>1076</v>
      </c>
      <c r="DI992" s="1381">
        <f t="shared" si="3523"/>
        <v>1520</v>
      </c>
      <c r="DJ992" s="1380">
        <f t="shared" si="3523"/>
        <v>2250</v>
      </c>
      <c r="DK992" s="1440">
        <f t="shared" si="3524"/>
        <v>2836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50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50</v>
      </c>
      <c r="H994" s="805">
        <f t="shared" si="3549"/>
        <v>160</v>
      </c>
      <c r="I994" s="805">
        <f t="shared" si="3549"/>
        <v>80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600</v>
      </c>
      <c r="V994" s="805">
        <f t="shared" si="3550"/>
        <v>300</v>
      </c>
      <c r="W994" s="805">
        <f t="shared" si="3550"/>
        <v>640</v>
      </c>
      <c r="X994" s="805">
        <f t="shared" si="3550"/>
        <v>650</v>
      </c>
      <c r="Y994" s="805">
        <f t="shared" si="3550"/>
        <v>750</v>
      </c>
      <c r="Z994" s="805">
        <f t="shared" si="3550"/>
        <v>0</v>
      </c>
      <c r="AA994" s="805">
        <f t="shared" si="3550"/>
        <v>600</v>
      </c>
      <c r="AB994" s="805">
        <f t="shared" si="3550"/>
        <v>400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1520</v>
      </c>
      <c r="AO994" s="805">
        <f t="shared" si="3551"/>
        <v>1100</v>
      </c>
      <c r="AP994" s="805">
        <f t="shared" si="3551"/>
        <v>1080</v>
      </c>
      <c r="AQ994" s="805">
        <f t="shared" si="3551"/>
        <v>1000</v>
      </c>
      <c r="AR994" s="805">
        <f t="shared" si="3551"/>
        <v>3050</v>
      </c>
      <c r="AS994" s="805">
        <f t="shared" si="3551"/>
        <v>3100</v>
      </c>
      <c r="AT994" s="805">
        <f t="shared" si="3551"/>
        <v>2400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11450</v>
      </c>
      <c r="BE994" s="805">
        <f t="shared" si="3552"/>
        <v>5350</v>
      </c>
      <c r="BF994" s="805">
        <f t="shared" si="3552"/>
        <v>3150</v>
      </c>
      <c r="BG994" s="805">
        <f t="shared" si="3552"/>
        <v>8400</v>
      </c>
      <c r="BH994" s="805">
        <f t="shared" si="3552"/>
        <v>8850</v>
      </c>
      <c r="BI994" s="805">
        <f t="shared" si="3552"/>
        <v>8700</v>
      </c>
      <c r="BJ994" s="805">
        <f t="shared" si="3552"/>
        <v>11500</v>
      </c>
      <c r="BK994" s="805">
        <f t="shared" si="3552"/>
        <v>8150</v>
      </c>
      <c r="BL994" s="805">
        <f t="shared" si="3552"/>
        <v>3400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50</v>
      </c>
      <c r="BW994" s="805">
        <f>SUM(BW784:BW785,BW791:BW798)</f>
        <v>550</v>
      </c>
      <c r="BX994" s="805">
        <f>SUM(BX784:BX785,BX791:BX798)</f>
        <v>2440</v>
      </c>
      <c r="BY994" s="805">
        <f>SUM(BY784:BY785,BY791:BY798)</f>
        <v>8550</v>
      </c>
      <c r="BZ994" s="602">
        <f t="shared" si="3517"/>
        <v>15.333333333333334</v>
      </c>
      <c r="CA994" s="602">
        <f t="shared" si="3518"/>
        <v>262.66666666666669</v>
      </c>
      <c r="CB994" s="602">
        <f t="shared" si="3519"/>
        <v>883.6</v>
      </c>
      <c r="CC994" s="602">
        <f t="shared" si="3520"/>
        <v>3830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1000</v>
      </c>
      <c r="CM994" s="1351">
        <f t="shared" si="3521"/>
        <v>1080</v>
      </c>
      <c r="CN994" s="1350">
        <f t="shared" si="3521"/>
        <v>1100</v>
      </c>
      <c r="CO994" s="1350">
        <f t="shared" si="3521"/>
        <v>1204</v>
      </c>
      <c r="CP994" s="1350">
        <f t="shared" si="3521"/>
        <v>1520</v>
      </c>
      <c r="CQ994" s="1350">
        <f t="shared" si="3521"/>
        <v>1900</v>
      </c>
      <c r="CR994" s="1350">
        <f t="shared" si="3521"/>
        <v>2400</v>
      </c>
      <c r="CS994" s="1349">
        <f t="shared" si="3521"/>
        <v>3050</v>
      </c>
      <c r="CT994" s="1352">
        <f t="shared" si="3522"/>
        <v>3100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3150</v>
      </c>
      <c r="DD994" s="1382">
        <f t="shared" si="3523"/>
        <v>3400</v>
      </c>
      <c r="DE994" s="1381">
        <f t="shared" si="3523"/>
        <v>5350</v>
      </c>
      <c r="DF994" s="1381">
        <f t="shared" si="3523"/>
        <v>8150</v>
      </c>
      <c r="DG994" s="1381">
        <f t="shared" si="3523"/>
        <v>8400</v>
      </c>
      <c r="DH994" s="1381">
        <f t="shared" si="3523"/>
        <v>8700</v>
      </c>
      <c r="DI994" s="1381">
        <f t="shared" si="3523"/>
        <v>8850</v>
      </c>
      <c r="DJ994" s="1380">
        <f t="shared" si="3523"/>
        <v>11450</v>
      </c>
      <c r="DK994" s="1440">
        <f t="shared" si="3524"/>
        <v>11500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240</v>
      </c>
      <c r="C995" s="805">
        <f t="shared" si="3553"/>
        <v>700</v>
      </c>
      <c r="D995" s="805">
        <f t="shared" si="3553"/>
        <v>550</v>
      </c>
      <c r="E995" s="805">
        <f t="shared" si="3553"/>
        <v>250</v>
      </c>
      <c r="F995" s="805">
        <f t="shared" si="3553"/>
        <v>450</v>
      </c>
      <c r="G995" s="805">
        <f t="shared" si="3553"/>
        <v>100</v>
      </c>
      <c r="H995" s="805">
        <f t="shared" si="3553"/>
        <v>250</v>
      </c>
      <c r="I995" s="805">
        <f t="shared" si="3553"/>
        <v>400</v>
      </c>
      <c r="J995" s="805">
        <f t="shared" si="3553"/>
        <v>360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2100</v>
      </c>
      <c r="U995" s="805">
        <f t="shared" si="3554"/>
        <v>500</v>
      </c>
      <c r="V995" s="805">
        <f t="shared" si="3554"/>
        <v>780</v>
      </c>
      <c r="W995" s="805">
        <f t="shared" si="3554"/>
        <v>320</v>
      </c>
      <c r="X995" s="805">
        <f t="shared" si="3554"/>
        <v>550</v>
      </c>
      <c r="Y995" s="805">
        <f t="shared" si="3554"/>
        <v>680</v>
      </c>
      <c r="Z995" s="805">
        <f t="shared" si="3554"/>
        <v>850</v>
      </c>
      <c r="AA995" s="805">
        <f t="shared" si="3554"/>
        <v>1010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3500</v>
      </c>
      <c r="BF995" s="805">
        <f t="shared" si="3556"/>
        <v>3350</v>
      </c>
      <c r="BG995" s="805">
        <f t="shared" si="3556"/>
        <v>3480</v>
      </c>
      <c r="BH995" s="805">
        <f t="shared" si="3556"/>
        <v>2000</v>
      </c>
      <c r="BI995" s="805">
        <f t="shared" si="3556"/>
        <v>1400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300</v>
      </c>
      <c r="BW995" s="805">
        <f>SUM(BW799,BW800)</f>
        <v>760</v>
      </c>
      <c r="BX995" s="805">
        <f>SUM(BX799,BX800)</f>
        <v>1350</v>
      </c>
      <c r="BY995" s="805">
        <f>SUM(BY799,BY800)</f>
        <v>3440</v>
      </c>
      <c r="BZ995" s="602">
        <f t="shared" si="3517"/>
        <v>173.33333333333334</v>
      </c>
      <c r="CA995" s="602">
        <f t="shared" si="3518"/>
        <v>332.66666666666669</v>
      </c>
      <c r="CB995" s="602">
        <f t="shared" si="3519"/>
        <v>710.33333333333337</v>
      </c>
      <c r="CC995" s="602">
        <f t="shared" si="3520"/>
        <v>1542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540</v>
      </c>
      <c r="CM995" s="1351">
        <f t="shared" si="3521"/>
        <v>575</v>
      </c>
      <c r="CN995" s="1350">
        <f t="shared" si="3521"/>
        <v>760</v>
      </c>
      <c r="CO995" s="1350">
        <f t="shared" si="3521"/>
        <v>1000</v>
      </c>
      <c r="CP995" s="1350">
        <f t="shared" si="3521"/>
        <v>1065</v>
      </c>
      <c r="CQ995" s="1350">
        <f t="shared" si="3521"/>
        <v>1330</v>
      </c>
      <c r="CR995" s="1350">
        <f t="shared" si="3521"/>
        <v>2185</v>
      </c>
      <c r="CS995" s="1349">
        <f t="shared" si="3521"/>
        <v>3200</v>
      </c>
      <c r="CT995" s="1352">
        <f t="shared" si="3522"/>
        <v>3990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1400</v>
      </c>
      <c r="DD995" s="1382">
        <f t="shared" si="3523"/>
        <v>2000</v>
      </c>
      <c r="DE995" s="1381">
        <f t="shared" si="3523"/>
        <v>3000</v>
      </c>
      <c r="DF995" s="1381">
        <f t="shared" si="3523"/>
        <v>3200</v>
      </c>
      <c r="DG995" s="1381">
        <f t="shared" si="3523"/>
        <v>3200</v>
      </c>
      <c r="DH995" s="1381">
        <f t="shared" si="3523"/>
        <v>3350</v>
      </c>
      <c r="DI995" s="1381">
        <f t="shared" si="3523"/>
        <v>3480</v>
      </c>
      <c r="DJ995" s="1380">
        <f t="shared" si="3523"/>
        <v>3500</v>
      </c>
      <c r="DK995" s="1440">
        <f t="shared" si="3524"/>
        <v>6000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240</v>
      </c>
      <c r="BW996" s="805">
        <f>SUM(BW801)</f>
        <v>300</v>
      </c>
      <c r="BX996" s="805">
        <f>SUM(BX801)</f>
        <v>500</v>
      </c>
      <c r="BY996" s="805">
        <f>SUM(BY801)</f>
        <v>1000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150</v>
      </c>
      <c r="CO996" s="1350">
        <f t="shared" si="3521"/>
        <v>150</v>
      </c>
      <c r="CP996" s="1350">
        <f t="shared" si="3521"/>
        <v>200</v>
      </c>
      <c r="CQ996" s="1350">
        <f t="shared" si="3521"/>
        <v>450</v>
      </c>
      <c r="CR996" s="1350">
        <f t="shared" si="3521"/>
        <v>960</v>
      </c>
      <c r="CS996" s="1349">
        <f t="shared" si="3521"/>
        <v>1000</v>
      </c>
      <c r="CT996" s="1352">
        <f t="shared" si="3522"/>
        <v>1200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500</v>
      </c>
      <c r="DD996" s="1382">
        <f t="shared" si="3523"/>
        <v>750</v>
      </c>
      <c r="DE996" s="1381">
        <f t="shared" si="3523"/>
        <v>800</v>
      </c>
      <c r="DF996" s="1381">
        <f t="shared" si="3523"/>
        <v>1000</v>
      </c>
      <c r="DG996" s="1381">
        <f t="shared" si="3523"/>
        <v>1000</v>
      </c>
      <c r="DH996" s="1381">
        <f t="shared" si="3523"/>
        <v>1000</v>
      </c>
      <c r="DI996" s="1381">
        <f t="shared" si="3523"/>
        <v>1000</v>
      </c>
      <c r="DJ996" s="1380">
        <f t="shared" si="3523"/>
        <v>1500</v>
      </c>
      <c r="DK996" s="1440">
        <f t="shared" si="3524"/>
        <v>1500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410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400</v>
      </c>
      <c r="BE997" s="805">
        <f t="shared" si="3564"/>
        <v>1000</v>
      </c>
      <c r="BF997" s="805">
        <f t="shared" si="3564"/>
        <v>840</v>
      </c>
      <c r="BG997" s="805">
        <f t="shared" si="3564"/>
        <v>2400</v>
      </c>
      <c r="BH997" s="805">
        <f t="shared" si="3564"/>
        <v>120</v>
      </c>
      <c r="BI997" s="805">
        <f t="shared" si="3564"/>
        <v>1050</v>
      </c>
      <c r="BJ997" s="805">
        <f t="shared" si="3564"/>
        <v>800</v>
      </c>
      <c r="BK997" s="805">
        <f t="shared" si="3564"/>
        <v>1800</v>
      </c>
      <c r="BL997" s="805">
        <f t="shared" si="3564"/>
        <v>2000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120</v>
      </c>
      <c r="BW997" s="805">
        <f>SUM(BW802,BW804)</f>
        <v>50</v>
      </c>
      <c r="BX997" s="805">
        <f>SUM(BX802,BX804)</f>
        <v>650</v>
      </c>
      <c r="BY997" s="805">
        <f>SUM(BY802,BY804)</f>
        <v>1100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534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300</v>
      </c>
      <c r="CM997" s="1351">
        <f t="shared" si="3521"/>
        <v>400</v>
      </c>
      <c r="CN997" s="1350">
        <f t="shared" si="3521"/>
        <v>600</v>
      </c>
      <c r="CO997" s="1350">
        <f t="shared" si="3521"/>
        <v>600</v>
      </c>
      <c r="CP997" s="1350">
        <f t="shared" si="3521"/>
        <v>650</v>
      </c>
      <c r="CQ997" s="1350">
        <f t="shared" si="3521"/>
        <v>750</v>
      </c>
      <c r="CR997" s="1350">
        <f t="shared" si="3521"/>
        <v>800</v>
      </c>
      <c r="CS997" s="1349">
        <f t="shared" si="3521"/>
        <v>840</v>
      </c>
      <c r="CT997" s="1352">
        <f t="shared" si="3522"/>
        <v>1200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120</v>
      </c>
      <c r="DD997" s="1382">
        <f t="shared" si="3523"/>
        <v>400</v>
      </c>
      <c r="DE997" s="1381">
        <f t="shared" si="3523"/>
        <v>800</v>
      </c>
      <c r="DF997" s="1381">
        <f t="shared" si="3523"/>
        <v>840</v>
      </c>
      <c r="DG997" s="1381">
        <f t="shared" si="3523"/>
        <v>1000</v>
      </c>
      <c r="DH997" s="1381">
        <f t="shared" si="3523"/>
        <v>1050</v>
      </c>
      <c r="DI997" s="1381">
        <f t="shared" si="3523"/>
        <v>1800</v>
      </c>
      <c r="DJ997" s="1380">
        <f t="shared" si="3523"/>
        <v>2000</v>
      </c>
      <c r="DK997" s="1440">
        <f t="shared" si="3524"/>
        <v>2400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45</v>
      </c>
      <c r="C998" s="805">
        <f t="shared" si="3565"/>
        <v>50</v>
      </c>
      <c r="D998" s="805">
        <f t="shared" si="3565"/>
        <v>20</v>
      </c>
      <c r="E998" s="805">
        <f t="shared" si="3565"/>
        <v>20</v>
      </c>
      <c r="F998" s="805">
        <f t="shared" si="3565"/>
        <v>35</v>
      </c>
      <c r="G998" s="805">
        <f t="shared" si="3565"/>
        <v>200</v>
      </c>
      <c r="H998" s="805">
        <f t="shared" si="3565"/>
        <v>40</v>
      </c>
      <c r="I998" s="805">
        <f t="shared" si="3565"/>
        <v>50</v>
      </c>
      <c r="J998" s="805">
        <f t="shared" si="3565"/>
        <v>120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180</v>
      </c>
      <c r="U998" s="805">
        <f t="shared" si="3566"/>
        <v>250</v>
      </c>
      <c r="V998" s="805">
        <f t="shared" si="3566"/>
        <v>200</v>
      </c>
      <c r="W998" s="805">
        <f t="shared" si="3566"/>
        <v>200</v>
      </c>
      <c r="X998" s="805">
        <f t="shared" si="3566"/>
        <v>300</v>
      </c>
      <c r="Y998" s="805">
        <f t="shared" si="3566"/>
        <v>350</v>
      </c>
      <c r="Z998" s="805">
        <f t="shared" si="3566"/>
        <v>150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1000</v>
      </c>
      <c r="BE998" s="805">
        <f t="shared" si="3568"/>
        <v>900</v>
      </c>
      <c r="BF998" s="805">
        <f t="shared" si="3568"/>
        <v>1200</v>
      </c>
      <c r="BG998" s="805">
        <f t="shared" si="3568"/>
        <v>2600</v>
      </c>
      <c r="BH998" s="805">
        <f t="shared" si="3568"/>
        <v>1800</v>
      </c>
      <c r="BI998" s="805">
        <f t="shared" si="3568"/>
        <v>1000</v>
      </c>
      <c r="BJ998" s="805">
        <f t="shared" si="3568"/>
        <v>1500</v>
      </c>
      <c r="BK998" s="805">
        <f t="shared" si="3568"/>
        <v>500</v>
      </c>
      <c r="BL998" s="805">
        <f t="shared" si="3568"/>
        <v>1500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50</v>
      </c>
      <c r="BW998" s="805">
        <f>BW803</f>
        <v>200</v>
      </c>
      <c r="BX998" s="805">
        <f>BX803</f>
        <v>450</v>
      </c>
      <c r="BY998" s="805">
        <f>BY803</f>
        <v>1271</v>
      </c>
      <c r="BZ998" s="602">
        <f t="shared" si="3517"/>
        <v>25.333333333333332</v>
      </c>
      <c r="CA998" s="602">
        <f t="shared" si="3518"/>
        <v>104</v>
      </c>
      <c r="CB998" s="602">
        <f t="shared" si="3519"/>
        <v>210</v>
      </c>
      <c r="CC998" s="602">
        <f t="shared" si="3520"/>
        <v>626.66666666666663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0</v>
      </c>
      <c r="CM998" s="1351">
        <f t="shared" si="3521"/>
        <v>150</v>
      </c>
      <c r="CN998" s="1350">
        <f t="shared" si="3521"/>
        <v>350</v>
      </c>
      <c r="CO998" s="1350">
        <f t="shared" si="3521"/>
        <v>400</v>
      </c>
      <c r="CP998" s="1350">
        <f t="shared" si="3521"/>
        <v>400</v>
      </c>
      <c r="CQ998" s="1350">
        <f t="shared" si="3521"/>
        <v>500</v>
      </c>
      <c r="CR998" s="1350">
        <f t="shared" si="3521"/>
        <v>550</v>
      </c>
      <c r="CS998" s="1349">
        <f t="shared" si="3521"/>
        <v>800</v>
      </c>
      <c r="CT998" s="1352">
        <f t="shared" si="3522"/>
        <v>1200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500</v>
      </c>
      <c r="DD998" s="1382">
        <f t="shared" si="3523"/>
        <v>900</v>
      </c>
      <c r="DE998" s="1381">
        <f t="shared" si="3523"/>
        <v>1000</v>
      </c>
      <c r="DF998" s="1381">
        <f t="shared" si="3523"/>
        <v>1000</v>
      </c>
      <c r="DG998" s="1381">
        <f t="shared" si="3523"/>
        <v>1200</v>
      </c>
      <c r="DH998" s="1381">
        <f t="shared" si="3523"/>
        <v>1500</v>
      </c>
      <c r="DI998" s="1381">
        <f t="shared" si="3523"/>
        <v>1500</v>
      </c>
      <c r="DJ998" s="1380">
        <f t="shared" si="3523"/>
        <v>1800</v>
      </c>
      <c r="DK998" s="1440">
        <f t="shared" si="3524"/>
        <v>2600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411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360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360</v>
      </c>
      <c r="BW999" s="805">
        <f>SUM(BW805,BW808:BW810)</f>
        <v>70</v>
      </c>
      <c r="BX999" s="805">
        <f>SUM(BX805,BX808:BX810)</f>
        <v>250</v>
      </c>
      <c r="BY999" s="805">
        <f>SUM(BY805,BY808:BY810)</f>
        <v>350</v>
      </c>
      <c r="BZ999" s="602">
        <f t="shared" si="3517"/>
        <v>120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0</v>
      </c>
      <c r="CP999" s="1350">
        <f t="shared" si="3521"/>
        <v>0</v>
      </c>
      <c r="CQ999" s="1350">
        <f t="shared" si="3521"/>
        <v>0</v>
      </c>
      <c r="CR999" s="1350">
        <f t="shared" si="3521"/>
        <v>246</v>
      </c>
      <c r="CS999" s="1349">
        <f t="shared" si="3521"/>
        <v>500</v>
      </c>
      <c r="CT999" s="1352">
        <f t="shared" si="3522"/>
        <v>1650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0</v>
      </c>
      <c r="DH999" s="1381">
        <f t="shared" si="3523"/>
        <v>0</v>
      </c>
      <c r="DI999" s="1381">
        <f t="shared" si="3523"/>
        <v>300</v>
      </c>
      <c r="DJ999" s="1380">
        <f t="shared" si="3523"/>
        <v>1350</v>
      </c>
      <c r="DK999" s="1440">
        <f t="shared" si="3524"/>
        <v>2000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715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716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412</v>
      </c>
      <c r="B1002" s="805">
        <f t="shared" ref="B1002:R1002" si="3582">B985-SUM(B988:B999)</f>
        <v>2411</v>
      </c>
      <c r="C1002" s="805">
        <f t="shared" si="3582"/>
        <v>2942.0199999999995</v>
      </c>
      <c r="D1002" s="805">
        <f t="shared" si="3582"/>
        <v>1749.3</v>
      </c>
      <c r="E1002" s="805">
        <f t="shared" si="3582"/>
        <v>2434.0149999999999</v>
      </c>
      <c r="F1002" s="805">
        <f t="shared" si="3582"/>
        <v>3978.01</v>
      </c>
      <c r="G1002" s="805">
        <f t="shared" si="3582"/>
        <v>1980.9989999999998</v>
      </c>
      <c r="H1002" s="805">
        <f t="shared" si="3582"/>
        <v>1921</v>
      </c>
      <c r="I1002" s="805">
        <f t="shared" si="3582"/>
        <v>1448.9549999999999</v>
      </c>
      <c r="J1002" s="805">
        <f t="shared" si="3582"/>
        <v>1571.1350000000002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2071.2099999999991</v>
      </c>
      <c r="U1002" s="805">
        <f t="shared" si="3583"/>
        <v>1287.5</v>
      </c>
      <c r="V1002" s="805">
        <f t="shared" si="3583"/>
        <v>3218.8199999999997</v>
      </c>
      <c r="W1002" s="805">
        <f t="shared" si="3583"/>
        <v>1973.75</v>
      </c>
      <c r="X1002" s="805">
        <f t="shared" si="3583"/>
        <v>2416.17</v>
      </c>
      <c r="Y1002" s="805">
        <f t="shared" si="3583"/>
        <v>3392.1974000000009</v>
      </c>
      <c r="Z1002" s="805">
        <f t="shared" si="3583"/>
        <v>3513.5699999999997</v>
      </c>
      <c r="AA1002" s="805">
        <f t="shared" si="3583"/>
        <v>5298.1359999999995</v>
      </c>
      <c r="AB1002" s="805">
        <f t="shared" si="3583"/>
        <v>1860.5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-3503.7999999999993</v>
      </c>
      <c r="AM1002" s="805">
        <f t="shared" si="3584"/>
        <v>3980.0104000000001</v>
      </c>
      <c r="AN1002" s="805">
        <f t="shared" si="3584"/>
        <v>2360</v>
      </c>
      <c r="AO1002" s="805">
        <f t="shared" si="3584"/>
        <v>1802.5020000000004</v>
      </c>
      <c r="AP1002" s="805">
        <f t="shared" si="3584"/>
        <v>5517.1820000000007</v>
      </c>
      <c r="AQ1002" s="805">
        <f t="shared" si="3584"/>
        <v>-2182.8176000000003</v>
      </c>
      <c r="AR1002" s="805">
        <f t="shared" si="3584"/>
        <v>3774.1000000000004</v>
      </c>
      <c r="AS1002" s="805">
        <f t="shared" si="3584"/>
        <v>2870.25</v>
      </c>
      <c r="AT1002" s="805">
        <f t="shared" si="3584"/>
        <v>2570.344000000001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5701.9550000000017</v>
      </c>
      <c r="BE1002" s="805">
        <f t="shared" si="3585"/>
        <v>2069.5939985000005</v>
      </c>
      <c r="BF1002" s="805">
        <f t="shared" si="3585"/>
        <v>5783.7000000000007</v>
      </c>
      <c r="BG1002" s="805">
        <f t="shared" si="3585"/>
        <v>8001.2099999999991</v>
      </c>
      <c r="BH1002" s="805">
        <f t="shared" si="3585"/>
        <v>9349.0499999999993</v>
      </c>
      <c r="BI1002" s="805">
        <f t="shared" si="3585"/>
        <v>-3944.2950000000001</v>
      </c>
      <c r="BJ1002" s="805">
        <f t="shared" si="3585"/>
        <v>-2334.2649999999994</v>
      </c>
      <c r="BK1002" s="805">
        <f t="shared" si="3585"/>
        <v>5224.43</v>
      </c>
      <c r="BL1002" s="805">
        <f t="shared" si="3585"/>
        <v>16577.18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-364</v>
      </c>
      <c r="BW1002" s="805">
        <f>BW985-SUM(BW988:BW999)</f>
        <v>-834</v>
      </c>
      <c r="BX1002" s="805">
        <f>BX985-SUM(BX988:BX999)</f>
        <v>-6082</v>
      </c>
      <c r="BY1002" s="805">
        <f>BY985-SUM(BY988:BY999)</f>
        <v>-12330.6</v>
      </c>
      <c r="BZ1002" s="602">
        <f t="shared" si="3517"/>
        <v>1097.2282666666665</v>
      </c>
      <c r="CA1002" s="602">
        <f t="shared" si="3518"/>
        <v>1315.5811600000002</v>
      </c>
      <c r="CB1002" s="602">
        <f t="shared" si="3519"/>
        <v>1011.6259200000001</v>
      </c>
      <c r="CC1002" s="602">
        <f t="shared" si="3520"/>
        <v>2253.0449332333333</v>
      </c>
      <c r="CD1002" s="1348">
        <f t="shared" si="3521"/>
        <v>-3503.7999999999993</v>
      </c>
      <c r="CE1002" s="1349">
        <f t="shared" si="3521"/>
        <v>-2182.8176000000003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0</v>
      </c>
      <c r="CN1002" s="1350">
        <f t="shared" si="3521"/>
        <v>1802.5020000000004</v>
      </c>
      <c r="CO1002" s="1350">
        <f t="shared" si="3521"/>
        <v>2360</v>
      </c>
      <c r="CP1002" s="1350">
        <f t="shared" si="3521"/>
        <v>2570.344000000001</v>
      </c>
      <c r="CQ1002" s="1350">
        <f t="shared" si="3521"/>
        <v>2870.25</v>
      </c>
      <c r="CR1002" s="1350">
        <f t="shared" si="3521"/>
        <v>3774.1000000000004</v>
      </c>
      <c r="CS1002" s="1349">
        <f t="shared" si="3521"/>
        <v>3980.0104000000001</v>
      </c>
      <c r="CT1002" s="1352">
        <f t="shared" si="3522"/>
        <v>5517.1820000000007</v>
      </c>
      <c r="CU1002" s="1440">
        <f t="shared" si="3523"/>
        <v>-3944.2950000000001</v>
      </c>
      <c r="CV1002" s="1380">
        <f t="shared" si="3523"/>
        <v>-2334.2649999999994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0</v>
      </c>
      <c r="DD1002" s="1382">
        <f t="shared" si="3523"/>
        <v>0</v>
      </c>
      <c r="DE1002" s="1381">
        <f t="shared" si="3523"/>
        <v>2069.5939985000005</v>
      </c>
      <c r="DF1002" s="1381">
        <f t="shared" si="3523"/>
        <v>5224.43</v>
      </c>
      <c r="DG1002" s="1381">
        <f t="shared" si="3523"/>
        <v>5701.9550000000017</v>
      </c>
      <c r="DH1002" s="1381">
        <f t="shared" si="3523"/>
        <v>5783.7000000000007</v>
      </c>
      <c r="DI1002" s="1381">
        <f t="shared" si="3523"/>
        <v>8001.2099999999991</v>
      </c>
      <c r="DJ1002" s="1380">
        <f t="shared" si="3523"/>
        <v>9349.0499999999993</v>
      </c>
      <c r="DK1002" s="1440">
        <f t="shared" si="3524"/>
        <v>16577.18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5840</v>
      </c>
      <c r="C1004" s="805">
        <f t="shared" si="3586"/>
        <v>5009.99</v>
      </c>
      <c r="D1004" s="805">
        <f t="shared" si="3586"/>
        <v>3176</v>
      </c>
      <c r="E1004" s="805">
        <f t="shared" si="3586"/>
        <v>4239.9549999999999</v>
      </c>
      <c r="F1004" s="805">
        <f t="shared" si="3586"/>
        <v>6009.71</v>
      </c>
      <c r="G1004" s="805">
        <f t="shared" si="3586"/>
        <v>4514.9989999999998</v>
      </c>
      <c r="H1004" s="805">
        <f t="shared" si="3586"/>
        <v>4095</v>
      </c>
      <c r="I1004" s="805">
        <f t="shared" si="3586"/>
        <v>4914.9549999999999</v>
      </c>
      <c r="J1004" s="805">
        <f t="shared" si="3586"/>
        <v>5401.835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8066.8099999999995</v>
      </c>
      <c r="U1004" s="805">
        <f t="shared" si="3587"/>
        <v>5291.5</v>
      </c>
      <c r="V1004" s="805">
        <f t="shared" si="3587"/>
        <v>7552.5</v>
      </c>
      <c r="W1004" s="805">
        <f t="shared" si="3587"/>
        <v>6089.75</v>
      </c>
      <c r="X1004" s="805">
        <f t="shared" si="3587"/>
        <v>8241.85</v>
      </c>
      <c r="Y1004" s="805">
        <f t="shared" si="3587"/>
        <v>9109.1974000000009</v>
      </c>
      <c r="Z1004" s="805">
        <f t="shared" si="3587"/>
        <v>6349.25</v>
      </c>
      <c r="AA1004" s="805">
        <f t="shared" si="3587"/>
        <v>10769.55</v>
      </c>
      <c r="AB1004" s="805">
        <f t="shared" si="3587"/>
        <v>5157.5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9480</v>
      </c>
      <c r="AM1004" s="805">
        <f t="shared" si="3588"/>
        <v>11275</v>
      </c>
      <c r="AN1004" s="805">
        <f t="shared" si="3588"/>
        <v>14270</v>
      </c>
      <c r="AO1004" s="805">
        <f t="shared" si="3588"/>
        <v>7599.5</v>
      </c>
      <c r="AP1004" s="805">
        <f t="shared" si="3588"/>
        <v>16440</v>
      </c>
      <c r="AQ1004" s="805">
        <f t="shared" si="3588"/>
        <v>5400</v>
      </c>
      <c r="AR1004" s="805">
        <f t="shared" si="3588"/>
        <v>19114.5</v>
      </c>
      <c r="AS1004" s="805">
        <f t="shared" si="3588"/>
        <v>14489.93</v>
      </c>
      <c r="AT1004" s="805">
        <f t="shared" si="3588"/>
        <v>14660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17296.5939985</v>
      </c>
      <c r="BF1004" s="805">
        <f t="shared" si="3589"/>
        <v>19473.7</v>
      </c>
      <c r="BG1004" s="805">
        <f t="shared" si="3589"/>
        <v>30518.71</v>
      </c>
      <c r="BH1004" s="805">
        <f t="shared" si="3589"/>
        <v>32489.45</v>
      </c>
      <c r="BI1004" s="805">
        <f t="shared" si="3589"/>
        <v>15909.705</v>
      </c>
      <c r="BJ1004" s="805">
        <f t="shared" si="3589"/>
        <v>24569.735000000001</v>
      </c>
      <c r="BK1004" s="805">
        <f t="shared" si="3589"/>
        <v>29069.43</v>
      </c>
      <c r="BL1004" s="805">
        <f t="shared" si="3589"/>
        <v>33576.18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2270</v>
      </c>
      <c r="BW1004" s="805">
        <f>SUM(BW988:BW1003)</f>
        <v>4825</v>
      </c>
      <c r="BX1004" s="805">
        <f>SUM(BX988:BX1003)</f>
        <v>5420</v>
      </c>
      <c r="BY1004" s="805">
        <f>SUM(BY988:BY1003)</f>
        <v>10015.4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414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0.1</v>
      </c>
      <c r="BW1011" s="782">
        <f>SUM(BW45)</f>
        <v>0.5</v>
      </c>
      <c r="BX1011" s="782">
        <f>SUM(BX45)</f>
        <v>0.3</v>
      </c>
      <c r="BY1011" s="782">
        <f>SUM(BY45)</f>
        <v>0.1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800</v>
      </c>
      <c r="BY1015" s="839">
        <f>BY795</f>
        <v>1700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24000</v>
      </c>
      <c r="BY1016" s="839">
        <f>BY1011*BY1015*100</f>
        <v>17000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421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41000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422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0.30846379647749511</v>
      </c>
      <c r="BW1020" s="608">
        <f>BW11</f>
        <v>0.27749510763209395</v>
      </c>
      <c r="BX1020" s="608">
        <f>BX11</f>
        <v>0.36678781101481694</v>
      </c>
      <c r="BY1020" s="608">
        <f>BY11</f>
        <v>0.41526418786692765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423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1040</v>
      </c>
      <c r="BW1021" s="610">
        <f>BW21</f>
        <v>2750</v>
      </c>
      <c r="BX1021" s="610">
        <f>BX21</f>
        <v>2820</v>
      </c>
      <c r="BY1021" s="610">
        <f>BY21</f>
        <v>7620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0.30846379647749511</v>
      </c>
      <c r="BW1024" s="844">
        <f>IF(BW1023="",BW1020,BW1020+BW1023)</f>
        <v>0.27749510763209395</v>
      </c>
      <c r="BX1024" s="844">
        <f>IF(BX1023="",BX1020,BX1020+BX1023)</f>
        <v>0.36678781101481694</v>
      </c>
      <c r="BY1024" s="844">
        <f>IF(BY1023="",BY1020,BY1020+BY1023)</f>
        <v>0.41526418786692765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0.20564253098499674</v>
      </c>
      <c r="BW1025" s="844">
        <f>BW1024*BW46/6</f>
        <v>0.27749510763209395</v>
      </c>
      <c r="BX1025" s="844">
        <f>BX1024*BX46/6</f>
        <v>0.42791911285061973</v>
      </c>
      <c r="BY1025" s="844">
        <f>BY1024*BY46/6</f>
        <v>0.55368558382257016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0.27419004131332897</v>
      </c>
      <c r="BW1026" s="844">
        <f>IF(OR(BW48=0,BW48=""),"",BW1025/SUM(BW48))</f>
        <v>0.27749510763209395</v>
      </c>
      <c r="BX1026" s="844">
        <f>IF(OR(BX48=0,BX48=""),"",BX1025/SUM(BX48))</f>
        <v>0.10697977821265493</v>
      </c>
      <c r="BY1026" s="844">
        <f>IF(OR(BY48=0,BY48=""),"",BY1025/SUM(BY48))</f>
        <v>0.11073711676451403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425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426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1.375</v>
      </c>
      <c r="BW1029" s="845">
        <f>IF(OR(BW47="",BW48=""),"",BW48+BW1028*(BW47-BW48))</f>
        <v>1</v>
      </c>
      <c r="BX1029" s="845">
        <f>IF(OR(BX47="",BX48=""),"",BX48+BX1028*(BX47-BX48))</f>
        <v>4</v>
      </c>
      <c r="BY1029" s="845">
        <f>IF(OR(BY47="",BY48=""),"",BY48+BY1028*(BY47-BY48))</f>
        <v>5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>
        <f>IF(OR(BV1029="",BV1029=0),"",BV1025/BV1029)</f>
        <v>0.1495582043527249</v>
      </c>
      <c r="BW1030" s="846">
        <f>IF(OR(BW1029="",BW1029=0),"",BW1025/BW1029)</f>
        <v>0.27749510763209395</v>
      </c>
      <c r="BX1030" s="846">
        <f>IF(OR(BX1029="",BX1029=0),"",BX1025/BX1029)</f>
        <v>0.10697977821265493</v>
      </c>
      <c r="BY1030" s="846">
        <f>IF(OR(BY1029="",BY1029=0),"",BY1025/BY1029)</f>
        <v>0.11073711676451403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842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851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844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851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855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852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843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3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1020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'Middle'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966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150</v>
      </c>
      <c r="BW10" s="960">
        <v>125</v>
      </c>
      <c r="BX10" s="960">
        <v>100</v>
      </c>
      <c r="BY10" s="960">
        <f>900/5*1.8</f>
        <v>324</v>
      </c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50</v>
      </c>
      <c r="CK10" s="156">
        <f t="shared" si="5"/>
        <v>60</v>
      </c>
      <c r="CL10" s="156">
        <f t="shared" si="5"/>
        <v>100</v>
      </c>
      <c r="CM10" s="156">
        <f t="shared" si="5"/>
        <v>100</v>
      </c>
      <c r="CN10" s="90">
        <f t="shared" si="5"/>
        <v>150</v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187.5</v>
      </c>
      <c r="DQ10" s="963">
        <f>IF(SUM(BW10)&gt;0,BW10*'Exp factors'!D$21,"")</f>
        <v>156.25</v>
      </c>
      <c r="DR10" s="963">
        <f>IF(SUM(BX10)&gt;0,BX10*'Exp factors'!E$21,"")</f>
        <v>125</v>
      </c>
      <c r="DS10" s="964">
        <f>IF(SUM(BY10)&gt;0,BY10*'Exp factors'!F$21,"")</f>
        <v>405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120</v>
      </c>
      <c r="BW12" s="688">
        <v>100</v>
      </c>
      <c r="BX12" s="688">
        <v>80</v>
      </c>
      <c r="BY12" s="688">
        <f>720/5*1.8</f>
        <v>259.2</v>
      </c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40</v>
      </c>
      <c r="CK12" s="156">
        <f t="shared" si="5"/>
        <v>40</v>
      </c>
      <c r="CL12" s="156">
        <f t="shared" si="5"/>
        <v>50</v>
      </c>
      <c r="CM12" s="156">
        <f t="shared" si="5"/>
        <v>80</v>
      </c>
      <c r="CN12" s="90">
        <f t="shared" si="5"/>
        <v>100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7</v>
      </c>
      <c r="BW13" s="711">
        <v>7</v>
      </c>
      <c r="BX13" s="711">
        <v>7</v>
      </c>
      <c r="BY13" s="711">
        <v>7</v>
      </c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1.5</v>
      </c>
      <c r="CK13" s="156">
        <f t="shared" si="5"/>
        <v>2</v>
      </c>
      <c r="CL13" s="156">
        <f t="shared" si="5"/>
        <v>5</v>
      </c>
      <c r="CM13" s="156">
        <f t="shared" si="5"/>
        <v>5.4</v>
      </c>
      <c r="CN13" s="90">
        <f t="shared" si="5"/>
        <v>10.8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840</v>
      </c>
      <c r="BW14" s="765">
        <f>IF(BW12="","",BW12*BW13)</f>
        <v>700</v>
      </c>
      <c r="BX14" s="765">
        <f>IF(BX12="","",BX12*BX13)</f>
        <v>560</v>
      </c>
      <c r="BY14" s="765">
        <f>IF(BY12="","",BY12*BY13)</f>
        <v>1814.3999999999999</v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60</v>
      </c>
      <c r="CK14" s="156">
        <f t="shared" si="5"/>
        <v>160</v>
      </c>
      <c r="CL14" s="156">
        <f t="shared" si="5"/>
        <v>200</v>
      </c>
      <c r="CM14" s="156">
        <f t="shared" si="5"/>
        <v>270</v>
      </c>
      <c r="CN14" s="90">
        <f t="shared" si="5"/>
        <v>1080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10</v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4.041095890410959E-2</v>
      </c>
      <c r="BW16" s="770">
        <f>IF(BW10="","",(BW10-BW12-BW15)*BW11/BW$7/365/$G$1)</f>
        <v>2.2450532724505326E-2</v>
      </c>
      <c r="BX16" s="770">
        <f>IF(BX10="","",(BX10-BX12-BX15)*BX11/BX$7/365/$G$1)</f>
        <v>1.5394651011089366E-2</v>
      </c>
      <c r="BY16" s="770">
        <f>IF(BY10="","",(BY10-BY12-BY15)*BY11/BY$7/365/$G$1)</f>
        <v>4.3643835616438365E-2</v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3.2180908893237655E-3</v>
      </c>
      <c r="CK16" s="544">
        <f t="shared" si="5"/>
        <v>5.5167272388407414E-3</v>
      </c>
      <c r="CL16" s="544">
        <f t="shared" si="5"/>
        <v>9.6542726679712983E-3</v>
      </c>
      <c r="CM16" s="544">
        <f t="shared" si="5"/>
        <v>1.6090454446618829E-2</v>
      </c>
      <c r="CN16" s="543">
        <f t="shared" si="5"/>
        <v>1.9308545335942597E-2</v>
      </c>
      <c r="CO16" s="543" t="str">
        <f t="shared" si="5"/>
        <v/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0.25256849315068491</v>
      </c>
      <c r="DQ16" s="770">
        <f>IF(DQ10="","",(DQ10+SUM(BW10)*(DQ10="")-SUM(DQ12)-DQ15-SUM(BW15)*(DQ15=""))*BW11/DQ$7/365/$G$1)</f>
        <v>0.1403158295281583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0.27277397260273972</v>
      </c>
      <c r="DT16" s="970"/>
      <c r="DU16" s="61"/>
    </row>
    <row r="17" spans="1:125" ht="12.75" customHeight="1">
      <c r="A17" s="893" t="s">
        <v>1021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60</v>
      </c>
      <c r="CK17" s="156">
        <f t="shared" si="5"/>
        <v>100</v>
      </c>
      <c r="CL17" s="156">
        <f t="shared" si="5"/>
        <v>100</v>
      </c>
      <c r="CM17" s="156">
        <f t="shared" si="5"/>
        <v>100</v>
      </c>
      <c r="CN17" s="90">
        <f t="shared" si="5"/>
        <v>100</v>
      </c>
      <c r="CO17" s="90">
        <f t="shared" si="5"/>
        <v>110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109.52</v>
      </c>
      <c r="CI18" s="90">
        <f t="shared" si="5"/>
        <v>109.52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110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48</v>
      </c>
      <c r="CL19" s="156">
        <f t="shared" si="5"/>
        <v>50</v>
      </c>
      <c r="CM19" s="156">
        <f t="shared" si="5"/>
        <v>75</v>
      </c>
      <c r="CN19" s="90">
        <f t="shared" si="5"/>
        <v>80</v>
      </c>
      <c r="CO19" s="90">
        <f t="shared" si="5"/>
        <v>100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1.2</v>
      </c>
      <c r="CK20" s="156">
        <f t="shared" si="5"/>
        <v>1.4</v>
      </c>
      <c r="CL20" s="156">
        <f t="shared" si="5"/>
        <v>1.8</v>
      </c>
      <c r="CM20" s="156">
        <f t="shared" si="5"/>
        <v>2.5</v>
      </c>
      <c r="CN20" s="90">
        <f t="shared" si="5"/>
        <v>3</v>
      </c>
      <c r="CO20" s="90">
        <f t="shared" si="5"/>
        <v>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60</v>
      </c>
      <c r="CK21" s="156">
        <f t="shared" si="5"/>
        <v>105</v>
      </c>
      <c r="CL21" s="156">
        <f t="shared" si="5"/>
        <v>120</v>
      </c>
      <c r="CM21" s="156">
        <f t="shared" si="5"/>
        <v>120</v>
      </c>
      <c r="CN21" s="90">
        <f t="shared" si="5"/>
        <v>180</v>
      </c>
      <c r="CO21" s="90">
        <f t="shared" si="5"/>
        <v>400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0</v>
      </c>
      <c r="CK23" s="544">
        <f t="shared" si="5"/>
        <v>2.8701891715590347E-4</v>
      </c>
      <c r="CL23" s="544">
        <f t="shared" si="5"/>
        <v>7.1754729288975869E-4</v>
      </c>
      <c r="CM23" s="544">
        <f t="shared" si="5"/>
        <v>8.9302022178734501E-4</v>
      </c>
      <c r="CN23" s="543">
        <f t="shared" si="5"/>
        <v>1.0250675612710836E-3</v>
      </c>
      <c r="CO23" s="543">
        <f t="shared" si="5"/>
        <v>1.2710837759761439E-3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840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>
        <f t="shared" si="5"/>
        <v>140</v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>
        <f t="shared" si="5"/>
        <v>2850</v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 t="str">
        <f t="shared" si="59"/>
        <v/>
      </c>
      <c r="CL26" s="156">
        <f t="shared" si="59"/>
        <v>140</v>
      </c>
      <c r="CM26" s="156" t="str">
        <f t="shared" si="59"/>
        <v/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7.5</v>
      </c>
      <c r="CM27" s="156" t="str">
        <f t="shared" si="59"/>
        <v/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 t="str">
        <f t="shared" si="59"/>
        <v/>
      </c>
      <c r="CL28" s="156">
        <f t="shared" si="59"/>
        <v>0</v>
      </c>
      <c r="CM28" s="156">
        <f t="shared" si="59"/>
        <v>1050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 t="str">
        <f t="shared" si="59"/>
        <v/>
      </c>
      <c r="CL29" s="156">
        <f t="shared" si="59"/>
        <v>0</v>
      </c>
      <c r="CM29" s="156" t="str">
        <f t="shared" si="59"/>
        <v/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 t="str">
        <f t="shared" si="59"/>
        <v/>
      </c>
      <c r="CL30" s="544">
        <f t="shared" si="59"/>
        <v>0</v>
      </c>
      <c r="CM30" s="544" t="str">
        <f t="shared" si="59"/>
        <v/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841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840</v>
      </c>
      <c r="BW45" s="908">
        <f>SUM(BW14,BW21,BW28,BW35,BW42)</f>
        <v>700</v>
      </c>
      <c r="BX45" s="908">
        <f>SUM(BX14,BX21,BX28,BX35,BX42)</f>
        <v>560</v>
      </c>
      <c r="BY45" s="908">
        <f>SUM(BY14,BY21,BY28,BY35,BY42)</f>
        <v>1814.3999999999999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120</v>
      </c>
      <c r="CO45" s="90">
        <f t="shared" si="115"/>
        <v>120</v>
      </c>
      <c r="CP45" s="90">
        <f t="shared" si="115"/>
        <v>200</v>
      </c>
      <c r="CQ45" s="90">
        <f t="shared" si="115"/>
        <v>280</v>
      </c>
      <c r="CR45" s="90">
        <f t="shared" si="115"/>
        <v>375</v>
      </c>
      <c r="CS45" s="89">
        <f t="shared" si="115"/>
        <v>400</v>
      </c>
      <c r="CT45" s="525">
        <f t="shared" si="115"/>
        <v>2310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4.041095890410959E-2</v>
      </c>
      <c r="BW46" s="992">
        <f>SUM(BW16,BW23,BW30,BW37,BW44)</f>
        <v>2.2450532724505326E-2</v>
      </c>
      <c r="BX46" s="992">
        <f>SUM(BX16,BX23,BX30,BX37,BX44)</f>
        <v>1.5394651011089366E-2</v>
      </c>
      <c r="BY46" s="992">
        <f>SUM(BY16,BY23,BY30,BY37,BY44)</f>
        <v>4.3643835616438365E-2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2.8701891715590347E-4</v>
      </c>
      <c r="CO46" s="543">
        <f t="shared" si="115"/>
        <v>1.2710837759761439E-3</v>
      </c>
      <c r="CP46" s="543">
        <f t="shared" si="115"/>
        <v>3.2180908893237655E-3</v>
      </c>
      <c r="CQ46" s="543">
        <f t="shared" si="115"/>
        <v>6.541794800111825E-3</v>
      </c>
      <c r="CR46" s="543">
        <f t="shared" si="115"/>
        <v>1.0371819960861057E-2</v>
      </c>
      <c r="CS46" s="542">
        <f t="shared" si="115"/>
        <v>1.6090454446618829E-2</v>
      </c>
      <c r="CT46" s="629">
        <f t="shared" si="115"/>
        <v>2.0201565557729943E-2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0.25256849315068491</v>
      </c>
      <c r="DQ46" s="992">
        <f>SUM(DQ16,DQ23,DQ30,DQ37,DQ44)</f>
        <v>0.1403158295281583</v>
      </c>
      <c r="DR46" s="992">
        <f>SUM(DR16,DR23,DR30,DR37,DR44)</f>
        <v>9.621656881930854E-2</v>
      </c>
      <c r="DS46" s="995">
        <f>SUM(DS16,DS23,DS30,DS37,DS44)</f>
        <v>0.27277397260273972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>
        <f t="shared" si="128"/>
        <v>50</v>
      </c>
      <c r="CM49" s="156">
        <f t="shared" si="128"/>
        <v>90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>
        <f t="shared" si="129"/>
        <v>40</v>
      </c>
      <c r="CM51" s="156">
        <f t="shared" si="129"/>
        <v>60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>
        <f t="shared" si="129"/>
        <v>2.5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>
        <f t="shared" si="129"/>
        <v>150</v>
      </c>
      <c r="CM53" s="156">
        <f t="shared" si="129"/>
        <v>200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>
        <f t="shared" si="129"/>
        <v>2.4787997390737118E-3</v>
      </c>
      <c r="CM55" s="544">
        <f t="shared" si="129"/>
        <v>5.3117137265865253E-3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>
        <f t="shared" si="129"/>
        <v>50</v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>
        <f t="shared" si="129"/>
        <v>30</v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>
        <f t="shared" si="129"/>
        <v>5</v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>
        <f t="shared" si="129"/>
        <v>150</v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>
        <f t="shared" si="129"/>
        <v>0</v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>
        <f t="shared" si="129"/>
        <v>8.0626223091976503E-3</v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>
        <f t="shared" si="199"/>
        <v>3</v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>
        <f t="shared" si="200"/>
        <v>2014.3</v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>
        <f t="shared" si="200"/>
        <v>0</v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>
        <f t="shared" si="200"/>
        <v>0</v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>
        <f t="shared" si="200"/>
        <v>0</v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>
        <f t="shared" si="200"/>
        <v>0</v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>
        <f t="shared" si="200"/>
        <v>7.8837573385518583E-4</v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150</v>
      </c>
      <c r="CS84" s="89">
        <f t="shared" si="233"/>
        <v>150</v>
      </c>
      <c r="CT84" s="525">
        <f t="shared" si="233"/>
        <v>200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2.4787997390737118E-3</v>
      </c>
      <c r="CS85" s="542">
        <f t="shared" si="266"/>
        <v>5.3117137265865253E-3</v>
      </c>
      <c r="CT85" s="629">
        <f t="shared" si="266"/>
        <v>8.8509980430528361E-3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853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854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1018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 t="e">
        <f>SUM(C11:C19)</f>
        <v>#VALUE!</v>
      </c>
      <c r="D10" s="1062">
        <f>SUM(D11:D19)</f>
        <v>0.97777125462056969</v>
      </c>
      <c r="E10" s="1062">
        <f>SUM(E11:E19)</f>
        <v>1.0345438449352344</v>
      </c>
      <c r="F10" s="1062">
        <f>SUM(F11:F19)</f>
        <v>0.79889171559034577</v>
      </c>
      <c r="G10" s="1061"/>
      <c r="H10" s="1063"/>
      <c r="I10" s="1063"/>
      <c r="J10" s="1063"/>
      <c r="K10" s="1063"/>
      <c r="L10" s="1061"/>
      <c r="M10" s="1062">
        <f>SUM(M11:M19)</f>
        <v>0.55596542726679699</v>
      </c>
      <c r="N10" s="1062">
        <f>SUM(N11:N19)</f>
        <v>0.98223961730811038</v>
      </c>
      <c r="O10" s="1062">
        <f>SUM(O11:O19)</f>
        <v>0.98418879880719401</v>
      </c>
      <c r="P10" s="1062">
        <f>SUM(P11:P19)</f>
        <v>2.5615151663405085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0.30846379647749511</v>
      </c>
      <c r="D11" s="548">
        <f>SUM(D832:D835,D838:D841,D844)</f>
        <v>0.27749510763209395</v>
      </c>
      <c r="E11" s="548">
        <f>SUM(E832:E835,E838:E841,E844)</f>
        <v>0.36678781101481694</v>
      </c>
      <c r="F11" s="548">
        <f>SUM(F832:F835,F838:F841,F844)</f>
        <v>0.41526418786692765</v>
      </c>
      <c r="G11" s="41"/>
      <c r="H11" s="1069"/>
      <c r="I11" s="1069"/>
      <c r="J11" s="1069"/>
      <c r="K11" s="1069"/>
      <c r="L11" s="41"/>
      <c r="M11" s="548">
        <f>SUM(M832:M835,M838:M841,M844)</f>
        <v>0.56409001956947158</v>
      </c>
      <c r="N11" s="548">
        <f>SUM(N832:N835,N838:N841,N844)</f>
        <v>1.1322243966079584</v>
      </c>
      <c r="O11" s="548">
        <f>SUM(O832:O835,O838:O841,O844)</f>
        <v>0.86189544310875044</v>
      </c>
      <c r="P11" s="548">
        <f>SUM(P832:P835,P838:P841,P844)</f>
        <v>2.3727372798434443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 t="e">
        <f>SUM(C830:C831,C836:C837,C842:C843,C845:C849)</f>
        <v>#VALUE!</v>
      </c>
      <c r="D12" s="548">
        <f>SUM(D830:D831,D836:D837,D842:D843,D845:D849)</f>
        <v>8.6225266362252667E-2</v>
      </c>
      <c r="E12" s="548">
        <f>SUM(E830:E831,E836:E837,E842:E843,E845:E849)</f>
        <v>0.10182648401826486</v>
      </c>
      <c r="F12" s="548">
        <f>SUM(F830:F831,F836:F837,F842:F843,F845:F849)</f>
        <v>0.14432485322896282</v>
      </c>
      <c r="G12" s="41"/>
      <c r="H12" s="1069"/>
      <c r="I12" s="1069"/>
      <c r="J12" s="1069"/>
      <c r="K12" s="1069"/>
      <c r="L12" s="41"/>
      <c r="M12" s="548">
        <f>SUM(M830:M831,M836:M837,M842:M843,M845:M849)</f>
        <v>8.3317025440313108E-2</v>
      </c>
      <c r="N12" s="548">
        <f>SUM(N830:N831,N836:N837,N842:N843,N845:N849)</f>
        <v>3.7769080234833656E-2</v>
      </c>
      <c r="O12" s="548">
        <f>SUM(O830:O831,O836:O837,O842:O843,O845:O849)</f>
        <v>0.38848196812971764</v>
      </c>
      <c r="P12" s="548">
        <f>SUM(P830:P831,P836:P837,P842:P843,P845:P849)</f>
        <v>0.37769080234833663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3.2848755940732458E-2</v>
      </c>
      <c r="F13" s="1068">
        <f>SUM(F820:F829)</f>
        <v>3.8323548597521198E-3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4.041095890410959E-2</v>
      </c>
      <c r="D14" s="1068">
        <f>+SUM(D851:D852)</f>
        <v>2.2450532724505326E-2</v>
      </c>
      <c r="E14" s="1068">
        <f>+SUM(E851:E852)</f>
        <v>1.5394651011089366E-2</v>
      </c>
      <c r="F14" s="1068">
        <f>+SUM(F851:F852)</f>
        <v>4.3643835616438365E-2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0.26046966731898241</v>
      </c>
      <c r="D15" s="1068">
        <f>SUM(D854:D858)</f>
        <v>0.35518590998043054</v>
      </c>
      <c r="E15" s="1068">
        <f>SUM(E854:E858)</f>
        <v>0.20296337713167459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5.209393346379642E-2</v>
      </c>
      <c r="N15" s="1070">
        <f>SUM(N854:N858)</f>
        <v>7.1037181996086038E-2</v>
      </c>
      <c r="O15" s="1070">
        <f>SUM(O854:O858)</f>
        <v>4.0592675426334893E-2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2.7710371819960861E-2</v>
      </c>
      <c r="D16" s="548">
        <f>SUM(D859:D862)</f>
        <v>3.6947162426614479E-2</v>
      </c>
      <c r="E16" s="548">
        <f>SUM(E859:E862)</f>
        <v>3.9586245457086944E-2</v>
      </c>
      <c r="F16" s="548">
        <f>SUM(F859:F862)</f>
        <v>3.4637964774951076E-2</v>
      </c>
      <c r="G16" s="41"/>
      <c r="H16" s="1069"/>
      <c r="I16" s="1069"/>
      <c r="J16" s="1069"/>
      <c r="K16" s="1069"/>
      <c r="L16" s="41"/>
      <c r="M16" s="548">
        <f>SUM(M859:M862)</f>
        <v>-2.7710371819960861E-2</v>
      </c>
      <c r="N16" s="548">
        <f>SUM(N859:N862)</f>
        <v>-3.6947162426614479E-2</v>
      </c>
      <c r="O16" s="548">
        <f>SUM(O859:O862)</f>
        <v>-3.9586245457086944E-2</v>
      </c>
      <c r="P16" s="548">
        <f>SUM(P859:P862)</f>
        <v>-3.4637964774951076E-2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0.11511415525114155</v>
      </c>
      <c r="D17" s="548">
        <f>SUM(D863:D888)</f>
        <v>0.19946727549467275</v>
      </c>
      <c r="E17" s="548">
        <f>SUM(E863:E888)</f>
        <v>0.27513652036156933</v>
      </c>
      <c r="F17" s="548">
        <f>SUM(F863:F888)</f>
        <v>0.15718851924331376</v>
      </c>
      <c r="G17" s="41"/>
      <c r="H17" s="1069"/>
      <c r="I17" s="1069"/>
      <c r="J17" s="1069"/>
      <c r="K17" s="1069"/>
      <c r="L17" s="41"/>
      <c r="M17" s="548">
        <f>SUM(M863:M888)</f>
        <v>-7.5414220482713623E-2</v>
      </c>
      <c r="N17" s="548">
        <f>SUM(N863:N888)</f>
        <v>-0.19939334637964773</v>
      </c>
      <c r="O17" s="548">
        <f>SUM(O863:O888)</f>
        <v>-0.2518003913894325</v>
      </c>
      <c r="P17" s="548">
        <f>SUM(P863:P888)</f>
        <v>-0.11063111545988261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-4.041095890410959E-2</v>
      </c>
      <c r="N19" s="1070">
        <f>SUM(N896:N899)+SUM(N851:N852)</f>
        <v>-2.2450532724505326E-2</v>
      </c>
      <c r="O19" s="1070">
        <f>SUM(O896:O899)+SUM(O851:O852)</f>
        <v>-1.5394651011089366E-2</v>
      </c>
      <c r="P19" s="1070">
        <f>SUM(P896:P899)+SUM(P851:P852)</f>
        <v>-4.3643835616438365E-2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2270</v>
      </c>
      <c r="D20" s="1073">
        <f>SUM(D21:D30)</f>
        <v>4825</v>
      </c>
      <c r="E20" s="1073" t="e">
        <f>SUM(E21:E30)</f>
        <v>#VALUE!</v>
      </c>
      <c r="F20" s="1073" t="e">
        <f>SUM(F21:F30)</f>
        <v>#VALUE!</v>
      </c>
      <c r="G20" s="1072"/>
      <c r="H20" s="1074"/>
      <c r="I20" s="1074"/>
      <c r="J20" s="1074"/>
      <c r="K20" s="1074"/>
      <c r="L20" s="1072"/>
      <c r="M20" s="1073">
        <f>SUM(M21:M30)</f>
        <v>-1540</v>
      </c>
      <c r="N20" s="1073">
        <f>SUM(N21:N30)</f>
        <v>-3250</v>
      </c>
      <c r="O20" s="1073" t="e">
        <f>SUM(O21:O30)</f>
        <v>#VALUE!</v>
      </c>
      <c r="P20" s="1073" t="e">
        <f>SUM(P21:P30)</f>
        <v>#VALUE!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1040</v>
      </c>
      <c r="D21" s="1075">
        <f>SUM(D931:D960)</f>
        <v>2750</v>
      </c>
      <c r="E21" s="1075">
        <f>SUM(E931:E960)</f>
        <v>2820</v>
      </c>
      <c r="F21" s="1075">
        <f>SUM(F931:F960)</f>
        <v>7620</v>
      </c>
      <c r="G21" s="1072"/>
      <c r="H21" s="1074"/>
      <c r="I21" s="1074"/>
      <c r="J21" s="1074"/>
      <c r="K21" s="1074"/>
      <c r="L21" s="1072"/>
      <c r="M21" s="1075">
        <f>SUM(M931:M960)</f>
        <v>-1000</v>
      </c>
      <c r="N21" s="1075">
        <f>SUM(N931:N960)</f>
        <v>-2550</v>
      </c>
      <c r="O21" s="1075">
        <f>SUM(O931:O960)</f>
        <v>-2620</v>
      </c>
      <c r="P21" s="1075">
        <f>SUM(P931:P960)</f>
        <v>-7200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1500</v>
      </c>
      <c r="F22" s="1075">
        <f>SUM(F904:F919)</f>
        <v>350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90</v>
      </c>
      <c r="D23" s="1075">
        <f>SUM(D920:D930)</f>
        <v>175</v>
      </c>
      <c r="E23" s="1075" t="e">
        <f>SUM(E920:E930)</f>
        <v>#VALUE!</v>
      </c>
      <c r="F23" s="1075" t="e">
        <f>SUM(F920:F930)</f>
        <v>#VALUE!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 t="e">
        <f>SUM(O920:O930)</f>
        <v>#VALUE!</v>
      </c>
      <c r="P23" s="1078" t="e">
        <f>SUM(P920:P930)</f>
        <v>#VALUE!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840</v>
      </c>
      <c r="D30" s="1075">
        <f>SUM(D962:D964)</f>
        <v>700</v>
      </c>
      <c r="E30" s="1075">
        <f>SUM(E962:E964)</f>
        <v>560</v>
      </c>
      <c r="F30" s="1075">
        <f>SUM(F962:F964)</f>
        <v>1814.3999999999999</v>
      </c>
      <c r="G30" s="1072"/>
      <c r="H30" s="1074"/>
      <c r="I30" s="1074"/>
      <c r="J30" s="1074"/>
      <c r="K30" s="1074"/>
      <c r="L30" s="1072"/>
      <c r="M30" s="1075">
        <f>SUM(M962:M964)</f>
        <v>-840</v>
      </c>
      <c r="N30" s="1075">
        <f>SUM(N962:N964)</f>
        <v>-700</v>
      </c>
      <c r="O30" s="1075">
        <f>SUM(O962:O964)</f>
        <v>-560</v>
      </c>
      <c r="P30" s="1075">
        <f>SUM(P962:P964)</f>
        <v>-1814.3999999999999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1670</v>
      </c>
      <c r="D31" s="1073">
        <f>SUM(D32:D41)</f>
        <v>2489</v>
      </c>
      <c r="E31" s="1073">
        <f>SUM(E32:E41)</f>
        <v>6390</v>
      </c>
      <c r="F31" s="1073">
        <f>SUM(F32:F41)</f>
        <v>16361</v>
      </c>
      <c r="G31" s="1072"/>
      <c r="H31" s="1074"/>
      <c r="I31" s="1074"/>
      <c r="J31" s="1074"/>
      <c r="K31" s="1074"/>
      <c r="L31" s="1072"/>
      <c r="M31" s="1073">
        <f>SUM(M32:M41)</f>
        <v>-1340</v>
      </c>
      <c r="N31" s="1073">
        <f>SUM(N32:N41)</f>
        <v>-1589</v>
      </c>
      <c r="O31" s="1073">
        <f>SUM(O32:O41)</f>
        <v>-3850</v>
      </c>
      <c r="P31" s="1073">
        <f>SUM(P32:P41)</f>
        <v>-11011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400</v>
      </c>
      <c r="D34" s="1081">
        <f t="shared" si="0"/>
        <v>559</v>
      </c>
      <c r="E34" s="1081">
        <f t="shared" si="0"/>
        <v>750</v>
      </c>
      <c r="F34" s="1081">
        <f t="shared" si="0"/>
        <v>650</v>
      </c>
      <c r="G34" s="1084"/>
      <c r="H34" s="1085"/>
      <c r="I34" s="1085"/>
      <c r="J34" s="1085"/>
      <c r="K34" s="1085"/>
      <c r="L34" s="1084"/>
      <c r="M34" s="1083">
        <f t="shared" si="1"/>
        <v>-120</v>
      </c>
      <c r="N34" s="1083">
        <f t="shared" si="1"/>
        <v>-209</v>
      </c>
      <c r="O34" s="1083">
        <f t="shared" si="1"/>
        <v>-250</v>
      </c>
      <c r="P34" s="1083">
        <f t="shared" si="1"/>
        <v>-650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50</v>
      </c>
      <c r="D36" s="1081">
        <f t="shared" si="0"/>
        <v>550</v>
      </c>
      <c r="E36" s="1081">
        <f t="shared" si="0"/>
        <v>2440</v>
      </c>
      <c r="F36" s="1081">
        <f t="shared" si="0"/>
        <v>8550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-400</v>
      </c>
      <c r="P36" s="1083">
        <f t="shared" si="1"/>
        <v>-3200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450</v>
      </c>
      <c r="D37" s="1081">
        <f t="shared" si="0"/>
        <v>760</v>
      </c>
      <c r="E37" s="1081">
        <f t="shared" si="0"/>
        <v>1350</v>
      </c>
      <c r="F37" s="1081">
        <f t="shared" si="0"/>
        <v>3440</v>
      </c>
      <c r="G37" s="1084"/>
      <c r="H37" s="1085"/>
      <c r="I37" s="1085"/>
      <c r="J37" s="1085"/>
      <c r="K37" s="1085"/>
      <c r="L37" s="1084"/>
      <c r="M37" s="1083">
        <f t="shared" si="1"/>
        <v>-450</v>
      </c>
      <c r="N37" s="1083">
        <f t="shared" si="1"/>
        <v>-760</v>
      </c>
      <c r="O37" s="1083">
        <f t="shared" si="1"/>
        <v>-1350</v>
      </c>
      <c r="P37" s="1083">
        <f t="shared" si="1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240</v>
      </c>
      <c r="D38" s="1081">
        <f t="shared" si="0"/>
        <v>300</v>
      </c>
      <c r="E38" s="1081">
        <f t="shared" si="0"/>
        <v>500</v>
      </c>
      <c r="F38" s="1081">
        <f t="shared" si="0"/>
        <v>1000</v>
      </c>
      <c r="G38" s="1084"/>
      <c r="H38" s="1085"/>
      <c r="I38" s="1085"/>
      <c r="J38" s="1085"/>
      <c r="K38" s="1085"/>
      <c r="L38" s="1084"/>
      <c r="M38" s="1083">
        <f t="shared" si="1"/>
        <v>-240</v>
      </c>
      <c r="N38" s="1083">
        <f t="shared" si="1"/>
        <v>-300</v>
      </c>
      <c r="O38" s="1083">
        <f t="shared" si="1"/>
        <v>-500</v>
      </c>
      <c r="P38" s="1083">
        <f t="shared" si="1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120</v>
      </c>
      <c r="D39" s="1080">
        <f t="shared" si="0"/>
        <v>50</v>
      </c>
      <c r="E39" s="1080">
        <f t="shared" si="0"/>
        <v>650</v>
      </c>
      <c r="F39" s="1080">
        <f t="shared" si="0"/>
        <v>1100</v>
      </c>
      <c r="G39" s="1084"/>
      <c r="H39" s="1085"/>
      <c r="I39" s="1085"/>
      <c r="J39" s="1085"/>
      <c r="K39" s="1085"/>
      <c r="L39" s="1084"/>
      <c r="M39" s="1080">
        <f t="shared" si="1"/>
        <v>-120</v>
      </c>
      <c r="N39" s="1080">
        <f t="shared" si="1"/>
        <v>-50</v>
      </c>
      <c r="O39" s="1080">
        <f t="shared" si="1"/>
        <v>-650</v>
      </c>
      <c r="P39" s="1080">
        <f t="shared" si="1"/>
        <v>-1100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>
        <f t="shared" si="0"/>
        <v>50</v>
      </c>
      <c r="D40" s="1080">
        <f t="shared" si="0"/>
        <v>200</v>
      </c>
      <c r="E40" s="1080">
        <f t="shared" si="0"/>
        <v>450</v>
      </c>
      <c r="F40" s="1080">
        <f t="shared" si="0"/>
        <v>1271</v>
      </c>
      <c r="G40" s="1084"/>
      <c r="H40" s="1085"/>
      <c r="I40" s="1085"/>
      <c r="J40" s="1085"/>
      <c r="K40" s="1085"/>
      <c r="L40" s="1084"/>
      <c r="M40" s="1080">
        <f t="shared" si="1"/>
        <v>-50</v>
      </c>
      <c r="N40" s="1080">
        <f t="shared" si="1"/>
        <v>-200</v>
      </c>
      <c r="O40" s="1080">
        <f t="shared" si="1"/>
        <v>-450</v>
      </c>
      <c r="P40" s="1080">
        <f t="shared" si="1"/>
        <v>-1271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360</v>
      </c>
      <c r="D41" s="1080">
        <f t="shared" si="0"/>
        <v>70</v>
      </c>
      <c r="E41" s="1080">
        <f t="shared" si="0"/>
        <v>250</v>
      </c>
      <c r="F41" s="1080">
        <f t="shared" si="0"/>
        <v>350</v>
      </c>
      <c r="G41" s="1084"/>
      <c r="H41" s="1085"/>
      <c r="I41" s="1085"/>
      <c r="J41" s="1085"/>
      <c r="K41" s="1085"/>
      <c r="L41" s="1084"/>
      <c r="M41" s="1080">
        <f t="shared" si="1"/>
        <v>-360</v>
      </c>
      <c r="N41" s="1080">
        <f t="shared" si="1"/>
        <v>-70</v>
      </c>
      <c r="O41" s="1080">
        <f t="shared" si="1"/>
        <v>-250</v>
      </c>
      <c r="P41" s="1080">
        <f t="shared" si="1"/>
        <v>-350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600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3"/>
        <v>0</v>
      </c>
      <c r="I52" s="1100">
        <f t="shared" si="3"/>
        <v>2</v>
      </c>
      <c r="J52" s="1100">
        <f t="shared" si="3"/>
        <v>7</v>
      </c>
      <c r="K52" s="1100">
        <f t="shared" si="3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4">SUM(C54)</f>
        <v>2</v>
      </c>
      <c r="I54" s="1100">
        <f t="shared" si="4"/>
        <v>9</v>
      </c>
      <c r="J54" s="1100">
        <f t="shared" si="4"/>
        <v>7</v>
      </c>
      <c r="K54" s="1100">
        <f t="shared" si="4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3.2848755940732458E-2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1.5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e">
        <f>IF(SUM(E198)=0,"",E198*E199)</f>
        <v>#VALUE!</v>
      </c>
      <c r="F200" s="1125" t="e">
        <f>IF(SUM(F198)=0,"",F198*F199)</f>
        <v>#VALUE!</v>
      </c>
      <c r="G200" s="1108"/>
      <c r="H200" s="977" t="str">
        <f>IF(SUM(H198)=0,"",H198*C199)</f>
        <v/>
      </c>
      <c r="I200" s="977" t="str">
        <f>IF(SUM(I198)=0,"",I198*D199)</f>
        <v/>
      </c>
      <c r="J200" s="977" t="e">
        <f>IF(SUM(J198)=0,"",J198*E199)</f>
        <v>#VALUE!</v>
      </c>
      <c r="K200" s="977" t="e">
        <f>IF(SUM(K198)=0,"",K198*F199)</f>
        <v>#VALUE!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e">
        <f>IF(J200="","",SUM(J200)-SUM(E200))</f>
        <v>#VALUE!</v>
      </c>
      <c r="P200" s="1125" t="e">
        <f>IF(K200="","",SUM(K200)-SUM(F200))</f>
        <v>#VALUE!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0.13333333333333333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1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1</v>
      </c>
      <c r="F205" s="1010">
        <f>IF(AND(SUM(MAX(Data!$BV205:$BY205))=0,NOT(SUM(MAX(Data!$BV211:$BY211))=0)),Data!BY211,Data!BY205)</f>
        <v>1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0</v>
      </c>
      <c r="D207" s="1125">
        <f>IF(SUM(D205)=0,"",D205*D206)</f>
        <v>0</v>
      </c>
      <c r="E207" s="1125">
        <f>IF(SUM(E205)=0,"",E205*E206)</f>
        <v>0</v>
      </c>
      <c r="F207" s="1125">
        <f>IF(SUM(F205)=0,"",F205*F206)</f>
        <v>0</v>
      </c>
      <c r="G207" s="1108"/>
      <c r="H207" s="977">
        <f>IF(SUM(H205)=0,"",H205*C206)</f>
        <v>0</v>
      </c>
      <c r="I207" s="977">
        <f>IF(SUM(I205)=0,"",I205*D206)</f>
        <v>0</v>
      </c>
      <c r="J207" s="977">
        <f>IF(SUM(J205)=0,"",J205*E206)</f>
        <v>0</v>
      </c>
      <c r="K207" s="977">
        <f>IF(SUM(K205)=0,"",K205*F206)</f>
        <v>0</v>
      </c>
      <c r="L207" s="1108"/>
      <c r="M207" s="1125">
        <f>IF(H207="","",SUM(H207)-SUM(C207))</f>
        <v>0</v>
      </c>
      <c r="N207" s="1125">
        <f>IF(I207="","",SUM(I207)-SUM(D207))</f>
        <v>0</v>
      </c>
      <c r="O207" s="1125">
        <f>IF(J207="","",SUM(J207)-SUM(E207))</f>
        <v>0</v>
      </c>
      <c r="P207" s="1125">
        <f>IF(K207="","",SUM(K207)-SUM(F207))</f>
        <v>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0.3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0.35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>
        <f>IF(Data!BV215="","",Data!BV215)</f>
        <v>3</v>
      </c>
      <c r="D215" s="1010">
        <f>IF(Data!BW215="","",Data!BW215)</f>
        <v>5</v>
      </c>
      <c r="E215" s="1010">
        <f>IF(Data!BX215="","",Data!BX215)</f>
        <v>12</v>
      </c>
      <c r="F215" s="1010">
        <f>IF(Data!BY215="","",Data!BY215)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IF(Data!BV216="","",Data!BV216)</f>
        <v>30</v>
      </c>
      <c r="D216" s="1010">
        <f>IF(Data!BW216="","",Data!BW216)</f>
        <v>35</v>
      </c>
      <c r="E216" s="1010">
        <f>IF(Data!BX216="","",Data!BX216)</f>
        <v>45</v>
      </c>
      <c r="F216" s="1010">
        <f>IF(Data!BY216="","",Data!BY216)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>
        <f>IF(Data!BW221="","",Data!BW221)</f>
        <v>3</v>
      </c>
      <c r="E221" s="1010">
        <f>IF(Data!BX221="","",Data!BX221)</f>
        <v>3</v>
      </c>
      <c r="F221" s="1010">
        <f>IF(Data!BY221="","",Data!BY221)</f>
        <v>1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>
        <f>IF(Data!BW222="","",Data!BW222)</f>
        <v>400</v>
      </c>
      <c r="E222" s="1010">
        <f>IF(Data!BX222="","",Data!BX222)</f>
        <v>500</v>
      </c>
      <c r="F222" s="1010">
        <f>IF(Data!BY222="","",Data!BY222)</f>
        <v>350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1500</v>
      </c>
      <c r="F223" s="977">
        <f>IF(SUM(F221)=0,"",F221*F222)</f>
        <v>350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600</v>
      </c>
      <c r="D237" s="1010">
        <f>IF(Data!BW237="","",Data!BW237)</f>
        <v>800</v>
      </c>
      <c r="E237" s="1010">
        <f>IF(Data!BX237="","",Data!BX237)</f>
        <v>1500</v>
      </c>
      <c r="F237" s="1010">
        <f>IF(Data!BY237="","",Data!BY237)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IF(Data!BV239="","",Data!BV239)</f>
        <v>350</v>
      </c>
      <c r="D239" s="1010">
        <f>IF(Data!BW239="","",Data!BW239)</f>
        <v>500</v>
      </c>
      <c r="E239" s="1010">
        <f>IF(Data!BX239="","",Data!BX239)</f>
        <v>1000</v>
      </c>
      <c r="F239" s="1010">
        <f>IF(Data!BY239="","",Data!BY239)</f>
        <v>2750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IF(Data!BV240="","",Data!BV240)</f>
        <v>1.4</v>
      </c>
      <c r="D240" s="1010">
        <f>IF(Data!BW240="","",Data!BW240)</f>
        <v>1.4</v>
      </c>
      <c r="E240" s="1010">
        <f>IF(Data!BX240="","",Data!BX240)</f>
        <v>1.4</v>
      </c>
      <c r="F240" s="1010">
        <f>IF(Data!BY240="","",Data!BY240)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489.99999999999994</v>
      </c>
      <c r="D241" s="1125">
        <f>IF(SUM(D239)=0,"",D239*D240)</f>
        <v>700</v>
      </c>
      <c r="E241" s="1125">
        <f>IF(SUM(E239)=0,"",E239*E240)</f>
        <v>1400</v>
      </c>
      <c r="F241" s="1125">
        <f>IF(SUM(F239)=0,"",F239*F240)</f>
        <v>3849.9999999999995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-489.99999999999994</v>
      </c>
      <c r="N241" s="765">
        <f>IF(I241="","",SUM(I241)-SUM(D241))</f>
        <v>-700</v>
      </c>
      <c r="O241" s="765">
        <f>IF(J241="","",SUM(J241)-SUM(E241))</f>
        <v>-1400</v>
      </c>
      <c r="P241" s="765">
        <f>IF(K241="","",SUM(K241)-SUM(F241))</f>
        <v>-3849.9999999999995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0.29598825831702547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0.29598825831702547</v>
      </c>
      <c r="G243" s="1117"/>
      <c r="H243" s="770">
        <f>IF(H239="","",(C237-H239-H242-SUM(C242)*(H242=""))*C238/H$46/365/$P$1)</f>
        <v>0.71037181996086107</v>
      </c>
      <c r="I243" s="770">
        <f>IF(I239="","",(D237-I239-I242-SUM(D242)*(I242=""))*D238/I$46/365/$P$1)</f>
        <v>0.63144161774298768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0.41438356164383561</v>
      </c>
      <c r="N243" s="1153">
        <f>IF(I243="","",SUM(I243)-SUM(D243))</f>
        <v>0.39465101108936729</v>
      </c>
      <c r="O243" s="1153">
        <f>IF(J243="","",SUM(J243)-SUM(E243))</f>
        <v>0.67654459043891535</v>
      </c>
      <c r="P243" s="1153">
        <f>IF(K243="","",SUM(K243)-SUM(F243))</f>
        <v>1.6279354207436401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40</v>
      </c>
      <c r="D265" s="1010">
        <f>IF(Data!BW265="","",Data!BW265)</f>
        <v>140</v>
      </c>
      <c r="E265" s="1010">
        <f>IF(Data!BX265="","",Data!BX265)</f>
        <v>150</v>
      </c>
      <c r="F265" s="1010">
        <f>IF(Data!BY265="","",Data!BY265)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IF(Data!BV267="","",Data!BV267)</f>
        <v>20</v>
      </c>
      <c r="D267" s="1010">
        <f>IF(Data!BW267="","",Data!BW267)</f>
        <v>100</v>
      </c>
      <c r="E267" s="1010">
        <f>IF(Data!BX267="","",Data!BX267)</f>
        <v>100</v>
      </c>
      <c r="F267" s="1010">
        <f>IF(Data!BY267="","",Data!BY267)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100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IF(Data!BV268="","",Data!BV268)</f>
        <v>2</v>
      </c>
      <c r="D268" s="1010">
        <f>IF(Data!BW268="","",Data!BW268)</f>
        <v>2</v>
      </c>
      <c r="E268" s="1010">
        <f>IF(Data!BX268="","",Data!BX268)</f>
        <v>2</v>
      </c>
      <c r="F268" s="1010">
        <f>IF(Data!BY268="","",Data!BY268)</f>
        <v>2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200</v>
      </c>
      <c r="E269" s="1125">
        <f>IF(SUM(E267)=0,"",E267*E268)</f>
        <v>200</v>
      </c>
      <c r="F269" s="1125">
        <f>IF(SUM(F267)=0,"",F267*F268)</f>
        <v>420</v>
      </c>
      <c r="G269" s="1108"/>
      <c r="H269" s="977">
        <f>IF(H267="","",H267*C268)</f>
        <v>40</v>
      </c>
      <c r="I269" s="977">
        <f>IF(I267="","",I267*D268)</f>
        <v>200</v>
      </c>
      <c r="J269" s="977">
        <f>IF(J267="","",J267*E268)</f>
        <v>200</v>
      </c>
      <c r="K269" s="977">
        <f>IF(K267="","",K267*F268)</f>
        <v>420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IF(Data!BV270="","",Data!BV270)</f>
        <v>0</v>
      </c>
      <c r="D270" s="1010">
        <f>IF(Data!BW270="","",Data!BW270)</f>
        <v>0</v>
      </c>
      <c r="E270" s="1010">
        <f>IF(Data!BX270="","",Data!BX270)</f>
        <v>0</v>
      </c>
      <c r="F270" s="1010">
        <f>IF(Data!BY270="","",Data!BY270)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>
        <f>IF(Data!BV300="","",Data!BV300)</f>
        <v>10</v>
      </c>
      <c r="D300" s="1010">
        <f>IF(Data!BW300="","",Data!BW300)</f>
        <v>60</v>
      </c>
      <c r="E300" s="1010">
        <f>IF(Data!BX300="","",Data!BX300)</f>
        <v>20</v>
      </c>
      <c r="F300" s="1010">
        <f>IF(Data!BY300="","",Data!BY300)</f>
        <v>75</v>
      </c>
      <c r="G300" s="1135"/>
      <c r="H300" s="987">
        <f>IF(SUM(C300)&gt;0,C300*'Exp factors'!C$21,"")</f>
        <v>12.5</v>
      </c>
      <c r="I300" s="987">
        <f>IF(SUM(D300)&gt;0,D300*'Exp factors'!D$21,"")</f>
        <v>75</v>
      </c>
      <c r="J300" s="987">
        <f>IF(SUM(E300)&gt;0,E300*'Exp factors'!E$21,"")</f>
        <v>25</v>
      </c>
      <c r="K300" s="987">
        <f>IF(SUM(F300)&gt;0,F300*'Exp factors'!F$21,"")</f>
        <v>93.75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IF(Data!BV302="","",Data!BV302)</f>
        <v>30</v>
      </c>
      <c r="D302" s="1010">
        <f>IF(Data!BW302="","",Data!BW302)</f>
        <v>30</v>
      </c>
      <c r="E302" s="1010">
        <f>IF(Data!BX302="","",Data!BX302)</f>
        <v>30</v>
      </c>
      <c r="F302" s="1010">
        <f>IF(Data!BY302="","",Data!BY302)</f>
        <v>30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300</v>
      </c>
      <c r="D303" s="1148">
        <f>IF(D300="","",D300*D302)</f>
        <v>1800</v>
      </c>
      <c r="E303" s="1148">
        <f>IF(E300="","",E300*E302)</f>
        <v>600</v>
      </c>
      <c r="F303" s="1148">
        <f>IF(F300="","",F300*F302)</f>
        <v>2250</v>
      </c>
      <c r="G303" s="1176"/>
      <c r="H303" s="977">
        <f>IF(H300="","",H300*C302)</f>
        <v>375</v>
      </c>
      <c r="I303" s="977">
        <f>IF(I300="","",I300*D302)</f>
        <v>2250</v>
      </c>
      <c r="J303" s="977">
        <f>IF(J300="","",J300*E302)</f>
        <v>750</v>
      </c>
      <c r="K303" s="977">
        <f>IF(K300="","",K300*F302)</f>
        <v>2812.5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IF(Data!BV305="","",Data!BV305)</f>
        <v>225</v>
      </c>
      <c r="D305" s="1010">
        <f>IF(Data!BW305="","",Data!BW305)</f>
        <v>1700</v>
      </c>
      <c r="E305" s="1010">
        <f>IF(Data!BX305="","",Data!BX305)</f>
        <v>500</v>
      </c>
      <c r="F305" s="1010">
        <f>IF(Data!BY305="","",Data!BY305)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IF(Data!BV306="","",Data!BV306)</f>
        <v>1</v>
      </c>
      <c r="D306" s="1010">
        <f>IF(Data!BW306="","",Data!BW306)</f>
        <v>1</v>
      </c>
      <c r="E306" s="1010">
        <f>IF(Data!BX306="","",Data!BX306)</f>
        <v>1</v>
      </c>
      <c r="F306" s="1010">
        <f>IF(Data!BY306="","",Data!BY306)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1700</v>
      </c>
      <c r="E307" s="1125">
        <f>IF(SUM(E305)=0,"",E305*E306)</f>
        <v>500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-1700</v>
      </c>
      <c r="O307" s="977">
        <f>IF(J307="","",SUM(J307)-SUM(E307))</f>
        <v>-500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IF(Data!BV308="","",Data!BV308)</f>
        <v>50</v>
      </c>
      <c r="D308" s="1010">
        <f>IF(Data!BW308="","",Data!BW308)</f>
        <v>0</v>
      </c>
      <c r="E308" s="1010">
        <f>IF(Data!BX308="","",Data!BX308)</f>
        <v>0</v>
      </c>
      <c r="F308" s="1010">
        <f>IF(Data!BY308="","",Data!BY308)</f>
        <v>20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1.2475538160469668E-2</v>
      </c>
      <c r="D309" s="1152">
        <f>IF(D303="","",(D303-SUM(D305)-SUM(D308))*D304/D$46/365/$P$1)</f>
        <v>3.3268101761252451E-2</v>
      </c>
      <c r="E309" s="1152">
        <f>IF(E303="","",(E303-SUM(E305)-SUM(E308))*E304/E$46/365/$P$1)</f>
        <v>2.8515515795359242E-2</v>
      </c>
      <c r="F309" s="1152">
        <f>IF(F303="","",(F303-SUM(F305)-SUM(F308))*F304/F$46/365/$P$1)</f>
        <v>4.4911937377690808E-2</v>
      </c>
      <c r="G309" s="1117"/>
      <c r="H309" s="770">
        <f>IF(H303="","",(H303+SUM(C303)*(H303="")-SUM(H305)-H308-SUM(C308)*(H308=""))*C304/H$46/365/$P$1)</f>
        <v>0.16218199608610567</v>
      </c>
      <c r="I309" s="770">
        <f>IF(I303="","",(I303+SUM(D303)*(I303="")-SUM(I305)-I308-SUM(D308)*(I308=""))*D304/I$46/365/$P$1)</f>
        <v>0.74853228962818008</v>
      </c>
      <c r="J309" s="770">
        <f>IF(J303="","",(J303+SUM(E303)*(J303="")-SUM(J305)-J308-SUM(E308)*(J308=""))*E304/J$46/365/$P$1)</f>
        <v>0.21386636846519427</v>
      </c>
      <c r="K309" s="770">
        <f>IF(K303="","",(K303+SUM(F303)*(K303="")-SUM(K305)-K308-SUM(F308)*(K308=""))*F304/K$46/365/$P$1)</f>
        <v>0.69675880626223086</v>
      </c>
      <c r="L309" s="1117"/>
      <c r="M309" s="1153">
        <f>IF(H309="","",SUM(H309)-SUM(C309))</f>
        <v>0.149706457925636</v>
      </c>
      <c r="N309" s="1153">
        <f>IF(I309="","",SUM(I309)-SUM(D309))</f>
        <v>0.71526418786692758</v>
      </c>
      <c r="O309" s="1153">
        <f>IF(J309="","",SUM(J309)-SUM(E309))</f>
        <v>0.18535085266983503</v>
      </c>
      <c r="P309" s="1153">
        <f>IF(K309="","",SUM(K309)-SUM(F309))</f>
        <v>0.65184686888454002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>
        <f>IF(Data!BW330="","",Data!BW330)</f>
        <v>3</v>
      </c>
      <c r="E330" s="1010" t="str">
        <f>IF(Data!BX330="","",Data!BX330)</f>
        <v/>
      </c>
      <c r="F330" s="1010">
        <f>IF(Data!BY330="","",Data!BY330)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>
        <f>IF(Data!BW332="","",Data!BW332)</f>
        <v>40</v>
      </c>
      <c r="E332" s="1010" t="str">
        <f>IF(Data!BX332="","",Data!BX332)</f>
        <v/>
      </c>
      <c r="F332" s="1010">
        <f>IF(Data!BY332="","",Data!BY332)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>
        <f>IF(Data!BW334="","",Data!BW334)</f>
        <v>1140</v>
      </c>
      <c r="E334" s="1010" t="str">
        <f>IF(Data!BX334="","",Data!BX334)</f>
        <v/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>
        <f>IF(Data!BW335="","",Data!BW335)</f>
        <v>90</v>
      </c>
      <c r="E335" s="1010" t="str">
        <f>IF(Data!BX335="","",Data!BX335)</f>
        <v/>
      </c>
      <c r="F335" s="1010">
        <f>IF(Data!BY335="","",Data!BY335)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>
        <f>IF(Data!BW336="","",Data!BW336)</f>
        <v>1</v>
      </c>
      <c r="E336" s="1010" t="str">
        <f>IF(Data!BX336="","",Data!BX336)</f>
        <v/>
      </c>
      <c r="F336" s="1010">
        <f>IF(Data!BY336="","",Data!BY336)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>
        <f>IF(Data!BW338="","",Data!BW338)</f>
        <v>0</v>
      </c>
      <c r="E338" s="1010" t="str">
        <f>IF(Data!BX338="","",Data!BX338)</f>
        <v/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17</v>
      </c>
      <c r="F340" s="1010">
        <f>IF(Data!BY340="","",Data!BY340)</f>
        <v>20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IF(Data!BV342="","",Data!BV342)</f>
        <v>25</v>
      </c>
      <c r="D342" s="1010">
        <f>IF(Data!BW342="","",Data!BW342)</f>
        <v>25</v>
      </c>
      <c r="E342" s="1010">
        <f>IF(Data!BX342="","",Data!BX342)</f>
        <v>25</v>
      </c>
      <c r="F342" s="1010">
        <f>IF(Data!BY342="","",Data!BY342)</f>
        <v>25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75</v>
      </c>
      <c r="E343" s="1148">
        <f>IF(E340="","",E340*E342)</f>
        <v>425</v>
      </c>
      <c r="F343" s="1148">
        <f>IF(F340="","",F340*F342)</f>
        <v>500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IF(Data!BV345="","",Data!BV345)</f>
        <v>30</v>
      </c>
      <c r="D345" s="1010">
        <f>IF(Data!BW345="","",Data!BW345)</f>
        <v>30</v>
      </c>
      <c r="E345" s="1010">
        <f>IF(Data!BX345="","",Data!BX345)</f>
        <v>360</v>
      </c>
      <c r="F345" s="1010">
        <f>IF(Data!BY345="","",Data!BY345)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2</v>
      </c>
      <c r="F346" s="1010">
        <f>IF(Data!BY346="","",Data!BY346)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60</v>
      </c>
      <c r="D347" s="1125">
        <f>IF(SUM(D345)=0,"",D345*D346)</f>
        <v>60</v>
      </c>
      <c r="E347" s="1125">
        <f>IF(SUM(E345)=0,"",E345*E346)</f>
        <v>720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-60</v>
      </c>
      <c r="N347" s="1125">
        <f>IF(I347="","",SUM(I347)-SUM(D347))</f>
        <v>-60</v>
      </c>
      <c r="O347" s="1125">
        <f>IF(J347="","",SUM(J347)-SUM(E347))</f>
        <v>-720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IF(Data!BV348="","",Data!BV348)</f>
        <v>15</v>
      </c>
      <c r="D348" s="1010">
        <f>IF(Data!BW348="","",Data!BW348)</f>
        <v>0</v>
      </c>
      <c r="E348" s="1010">
        <f>IF(Data!BX348="","",Data!BX348)</f>
        <v>0</v>
      </c>
      <c r="F348" s="1010">
        <f>IF(Data!BY348="","",Data!BY348)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5.6653620352250487E-2</v>
      </c>
      <c r="D349" s="1152">
        <f>IF(D343="","",(D343-SUM(D345)-SUM(D348))*D344/D$46/365/$P$1)</f>
        <v>5.6653620352250487E-2</v>
      </c>
      <c r="E349" s="1152">
        <f>IF(E343="","",(E343-SUM(E345)-SUM(E348))*E344/E$46/365/$P$1)</f>
        <v>7.0142577578976809E-2</v>
      </c>
      <c r="F349" s="1152">
        <f>IF(F343="","",(F343-SUM(F345)-SUM(F348))*F344/F$46/365/$P$1)</f>
        <v>9.4422700587084143E-2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9.4422700587084143E-2</v>
      </c>
      <c r="J349" s="770">
        <f>IF(J345="","",(E343-J345-J348-SUM(E348)*(J348=""))*E344/J$46/365/$P$1)</f>
        <v>0.45862454570869443</v>
      </c>
      <c r="K349" s="770">
        <f>IF(K345="","",(F343-K345-K348-SUM(F348)*(K348=""))*F344/K$46/365/$P$1)</f>
        <v>0.47211350293542076</v>
      </c>
      <c r="L349" s="1117"/>
      <c r="M349" s="1153">
        <f>IF(H349="","",SUM(H349)-SUM(C349))</f>
        <v>5.6653620352250487E-2</v>
      </c>
      <c r="N349" s="1153">
        <f>IF(I349="","",SUM(I349)-SUM(D349))</f>
        <v>3.7769080234833656E-2</v>
      </c>
      <c r="O349" s="1153">
        <f>IF(J349="","",SUM(J349)-SUM(E349))</f>
        <v>0.38848196812971764</v>
      </c>
      <c r="P349" s="1153">
        <f>IF(K349="","",SUM(K349)-SUM(F349))</f>
        <v>0.37769080234833663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IF(Data!BV361="","",Data!BV361)</f>
        <v>300</v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IF(Data!BV363="","",Data!BV363)</f>
        <v>20</v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6000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e">
        <f>IF(C364="","",(C364-SUM(C366)-SUM(C369))*C365/C$46/365/$P$1)</f>
        <v>#VALUE!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IF(Data!BV372="","",Data!BV372)</f>
        <v>50</v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IF(Data!BV374="","",Data!BV374)</f>
        <v>3</v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IF(Data!BV377="","",Data!BV377)</f>
        <v>75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IF(Data!BV378="","",Data!BV378)</f>
        <v>3</v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IF(Data!BV380="","",Data!BV380)</f>
        <v>0</v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840</v>
      </c>
      <c r="D445" s="1148">
        <f>IF(Data!BW445="","",Data!BW445)</f>
        <v>700</v>
      </c>
      <c r="E445" s="1148">
        <f>IF(Data!BX445="","",Data!BX445)</f>
        <v>560</v>
      </c>
      <c r="F445" s="1148">
        <f>IF(Data!BY445="","",Data!BY445)</f>
        <v>1814.3999999999999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-840</v>
      </c>
      <c r="N445" s="1125">
        <f>IF(I445="","",SUM(I445)-SUM(D445))</f>
        <v>-700</v>
      </c>
      <c r="O445" s="1125">
        <f>IF(J445="","",SUM(J445)-SUM(E445))</f>
        <v>-560</v>
      </c>
      <c r="P445" s="1125">
        <f>IF(K445="","",SUM(K445)-SUM(F445))</f>
        <v>-1814.3999999999999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4.041095890410959E-2</v>
      </c>
      <c r="D447" s="1152">
        <f>IF(Data!BW447="","",Data!BW447)</f>
        <v>2.2450532724505326E-2</v>
      </c>
      <c r="E447" s="1152">
        <f>IF(Data!BX447="","",Data!BX447)</f>
        <v>1.5394651011089366E-2</v>
      </c>
      <c r="F447" s="1152">
        <f>IF(Data!BY447="","",Data!BY447)</f>
        <v>4.3643835616438365E-2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-4.041095890410959E-2</v>
      </c>
      <c r="N447" s="1153">
        <f>IF(I447="","",SUM(I447)-SUM(D447))</f>
        <v>-2.2450532724505326E-2</v>
      </c>
      <c r="O447" s="1153">
        <f>IF(J447="","",SUM(J447)-SUM(E447))</f>
        <v>-1.5394651011089366E-2</v>
      </c>
      <c r="P447" s="1153">
        <f>IF(K447="","",SUM(K447)-SUM(F447))</f>
        <v>-4.3643835616438365E-2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>
        <f>IF(Data!BV469="","",Data!BV469)</f>
        <v>2</v>
      </c>
      <c r="D469" s="1010">
        <f>IF(Data!BW469="","",Data!BW469)</f>
        <v>4</v>
      </c>
      <c r="E469" s="1010">
        <f>IF(Data!BX469="","",Data!BX469)</f>
        <v>5</v>
      </c>
      <c r="F469" s="1010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6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>
        <f>IF(C469="","",C468*C469*C470)</f>
        <v>24</v>
      </c>
      <c r="D471" s="1148">
        <f>IF(D469="","",D468*D469*D470)</f>
        <v>48</v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>
        <f>IF(C471="","",C471*C472/C$46/365/$P$1)</f>
        <v>2.7710371819960861E-2</v>
      </c>
      <c r="D473" s="1429">
        <f>IF(D471="","",D471*D472/D$46/365/$P$1)</f>
        <v>3.6947162426614479E-2</v>
      </c>
      <c r="E473" s="1429">
        <f>IF(E471="","",E471*E472/E$46/365/$P$1)</f>
        <v>3.9586245457086944E-2</v>
      </c>
      <c r="F473" s="1429">
        <f>IF(F471="","",F471*F472/F$46/365/$P$1)</f>
        <v>3.4637964774951076E-2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>
        <f>IF(SUM(H473)=SUM(C473),"",SUM(H473)-SUM(C473))</f>
        <v>-2.7710371819960861E-2</v>
      </c>
      <c r="N473" s="1153">
        <f>IF(SUM(I473)=SUM(D473),"",SUM(I473)-SUM(D473))</f>
        <v>-3.6947162426614479E-2</v>
      </c>
      <c r="O473" s="1153">
        <f>IF(SUM(J473)=SUM(E473),"",SUM(J473)-SUM(E473))</f>
        <v>-3.9586245457086944E-2</v>
      </c>
      <c r="P473" s="1153">
        <f>IF(SUM(K473)=SUM(F473),"",SUM(K473)-SUM(F473))</f>
        <v>-3.4637964774951076E-2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>
        <f>IF(Data!BV474="","",Data!BV474)</f>
        <v>8</v>
      </c>
      <c r="D474" s="1010">
        <f>IF(Data!BW474="","",Data!BW474)</f>
        <v>8</v>
      </c>
      <c r="E474" s="1010">
        <f>IF(Data!BX474="","",Data!BX474)</f>
        <v>8</v>
      </c>
      <c r="F474" s="1010">
        <f>IF(Data!BY474="","",Data!BY474)</f>
        <v>8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>
        <f>IF(C474="","",C469*C470*C474)</f>
        <v>192</v>
      </c>
      <c r="D475" s="1430">
        <f>IF(D474="","",D469*D470*D474)</f>
        <v>384</v>
      </c>
      <c r="E475" s="1430">
        <f>IF(E474="","",E469*E470*E474)</f>
        <v>480</v>
      </c>
      <c r="F475" s="1430">
        <f>IF(F474="","",F469*F470*F474)</f>
        <v>48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>
        <f>IF(SUM(H475)=SUM(C475),"",SUM(H475)-SUM(C475))</f>
        <v>-192</v>
      </c>
      <c r="N475" s="977">
        <f>IF(SUM(I475)=SUM(D475),"",SUM(I475)-SUM(D475))</f>
        <v>-384</v>
      </c>
      <c r="O475" s="977">
        <f>IF(SUM(J475)=SUM(E475),"",SUM(J475)-SUM(E475))</f>
        <v>-480</v>
      </c>
      <c r="P475" s="977">
        <f>IF(SUM(K475)=SUM(F475),"",SUM(K475)-SUM(F475))</f>
        <v>-48</v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1</v>
      </c>
      <c r="F495" s="1010">
        <f>IF(Data!BY495="","",Data!BY495)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>
        <f>IF(Data!BX496="","",Data!BX496)</f>
        <v>2</v>
      </c>
      <c r="F496" s="1010">
        <f>IF(Data!BY496="","",Data!BY496)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>
        <f>IF(E498="","",E498*E499/E$46/365/$P$1)</f>
        <v>1.1808778305842885E-2</v>
      </c>
      <c r="F500" s="1429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6</v>
      </c>
      <c r="F509" s="1010">
        <f>IF(Data!BY509="","",Data!BY509)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46</v>
      </c>
      <c r="E510" s="1010">
        <f>IF(Data!BX510="","",Data!BX510)</f>
        <v>12</v>
      </c>
      <c r="F510" s="1010">
        <f>IF(Data!BY510="","",Data!BY510)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IF(Data!BV513="","",Data!BV513)</f>
        <v>11</v>
      </c>
      <c r="D513" s="1010">
        <f>IF(Data!BW513="","",Data!BW513)</f>
        <v>10</v>
      </c>
      <c r="E513" s="1010">
        <f>IF(Data!BX513="","",Data!BX513)</f>
        <v>10</v>
      </c>
      <c r="F513" s="1010">
        <f>IF(Data!BY513="","",Data!BY513)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3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24</v>
      </c>
      <c r="E516" s="1010">
        <f>IF(Data!BX516="","",Data!BX516)</f>
        <v>20</v>
      </c>
      <c r="F516" s="1010">
        <f>IF(Data!BY516="","",Data!BY516)</f>
        <v>10</v>
      </c>
      <c r="G516" s="1105"/>
      <c r="H516" s="1196">
        <f>I516</f>
        <v>24</v>
      </c>
      <c r="I516" s="1196">
        <f>SUM(D516)</f>
        <v>24</v>
      </c>
      <c r="J516" s="1196">
        <f>I516</f>
        <v>24</v>
      </c>
      <c r="K516" s="1196">
        <f>I516</f>
        <v>24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9.393346379647749E-2</v>
      </c>
      <c r="E518" s="1429">
        <f>IF(SUM(E515)=0,"",E515*E516*E517/E$46/365/$P$1)</f>
        <v>0.10064299692479732</v>
      </c>
      <c r="F518" s="1429">
        <f>IF(SUM(F515)=0,"",F515*F516*F517/F$46/365/$P$1)</f>
        <v>4.4031311154598823E-2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-9.393346379647749E-2</v>
      </c>
      <c r="O518" s="1153">
        <f>IF(SUM(J518)=SUM(E518),"",SUM(J518)-SUM(E518))</f>
        <v>-0.10064299692479732</v>
      </c>
      <c r="P518" s="1153">
        <f>IF(SUM(K518)=SUM(F518),"",SUM(K518)-SUM(F518))</f>
        <v>-4.4031311154598823E-2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IF(Data!BV519="","",Data!BV519)</f>
        <v>12</v>
      </c>
      <c r="D519" s="1010">
        <f>IF(Data!BW519="","",Data!BW519)</f>
        <v>10</v>
      </c>
      <c r="E519" s="1010">
        <f>IF(Data!BX519="","",Data!BX519)</f>
        <v>12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480</v>
      </c>
      <c r="E520" s="1430">
        <f>IF(E519="","",E515*E516*E519)</f>
        <v>720</v>
      </c>
      <c r="F520" s="1430">
        <f>IF(F519="","",F515*F516*F519)</f>
        <v>300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-480</v>
      </c>
      <c r="O520" s="977">
        <f>IF(SUM(J520)=SUM(E520),"",SUM(J520)-SUM(E520))</f>
        <v>-720</v>
      </c>
      <c r="P520" s="977">
        <f>IF(SUM(K520)=SUM(F520),"",SUM(K520)-SUM(F520))</f>
        <v>-300</v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>
        <f>IF(Data!BY521="","",Data!BY521)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>
        <f>IF(Data!BY525="","",Data!BY525)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IF(Data!BV528="","",Data!BV528)</f>
        <v>3</v>
      </c>
      <c r="D528" s="1010">
        <f>IF(Data!BW528="","",Data!BW528)</f>
        <v>12</v>
      </c>
      <c r="E528" s="1010">
        <f>IF(Data!BX528="","",Data!BX528)</f>
        <v>45</v>
      </c>
      <c r="F528" s="1010">
        <f>IF(Data!BY528="","",Data!BY528)</f>
        <v>30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1.3251327928431646E-2</v>
      </c>
      <c r="F530" s="1429">
        <f>IF(SUM(F528)=0,"",F528*F529/F$46/365/$P$1)</f>
        <v>7.7299412915851273E-3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-1.3251327928431646E-2</v>
      </c>
      <c r="P530" s="1153">
        <f>IF(SUM(K530)=SUM(F530),"",SUM(K530)-SUM(F530))</f>
        <v>-7.7299412915851273E-3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IF(Data!BV531="","",Data!BV531)</f>
        <v>10</v>
      </c>
      <c r="D531" s="1010">
        <f>IF(Data!BW531="","",Data!BW531)</f>
        <v>22</v>
      </c>
      <c r="E531" s="1010">
        <f>IF(Data!BX531="","",Data!BX531)</f>
        <v>8</v>
      </c>
      <c r="F531" s="1010">
        <f>IF(Data!BY531="","",Data!BY531)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360</v>
      </c>
      <c r="F532" s="1430">
        <f>IF(F531="","",F528*F531)</f>
        <v>750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-360</v>
      </c>
      <c r="P532" s="977">
        <f>IF(SUM(K532)=SUM(F532),"",SUM(K532)-SUM(F532))</f>
        <v>-750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>
        <f>IF(Data!BV539="","",Data!BV539)</f>
        <v>1</v>
      </c>
      <c r="D539" s="1010">
        <f>IF(Data!BW539="","",Data!BW539)</f>
        <v>1</v>
      </c>
      <c r="E539" s="1010">
        <f>IF(Data!BX539="","",Data!BX539)</f>
        <v>2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6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IF(Data!BV543="","",Data!BV543)</f>
        <v>12</v>
      </c>
      <c r="D543" s="1010">
        <f>IF(Data!BW543="","",Data!BW543)</f>
        <v>15</v>
      </c>
      <c r="E543" s="1010">
        <f>IF(Data!BX543="","",Data!BX543)</f>
        <v>14</v>
      </c>
      <c r="F543" s="1010">
        <f>IF(Data!BY543="","",Data!BY543)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IF(Data!BV546="","",Data!BV546)</f>
        <v>10</v>
      </c>
      <c r="D546" s="1010">
        <f>IF(Data!BW546="","",Data!BW546)</f>
        <v>20</v>
      </c>
      <c r="E546" s="1010">
        <f>IF(Data!BX546="","",Data!BX546)</f>
        <v>12</v>
      </c>
      <c r="F546" s="1010">
        <f>IF(Data!BY546="","",Data!BY546)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6.3057186344857574E-3</v>
      </c>
      <c r="E548" s="1429">
        <f>IF(SUM(E546)=0,"",E546*E547/E$46/365/$P$1)</f>
        <v>3.2429410120212469E-3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-6.3057186344857574E-3</v>
      </c>
      <c r="O548" s="1153">
        <f>IF(SUM(J548)=SUM(E548),"",SUM(J548)-SUM(E548))</f>
        <v>-3.2429410120212469E-3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IF(Data!BV549="","",Data!BV549)</f>
        <v>7</v>
      </c>
      <c r="D549" s="1010">
        <f>IF(Data!BW549="","",Data!BW549)</f>
        <v>15</v>
      </c>
      <c r="E549" s="1010">
        <f>IF(Data!BX549="","",Data!BX549)</f>
        <v>20</v>
      </c>
      <c r="F549" s="1010">
        <f>IF(Data!BY549="","",Data!BY549)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300</v>
      </c>
      <c r="E550" s="1430">
        <f>IF(E549="","",E546*E549)</f>
        <v>240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-300</v>
      </c>
      <c r="O550" s="977">
        <f>IF(SUM(J550)=SUM(E550),"",SUM(J550)-SUM(E550))</f>
        <v>-240</v>
      </c>
      <c r="P550" s="977">
        <f>IF(SUM(K550)=SUM(F550),"",SUM(K550)-SUM(F550))</f>
        <v>-1050</v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IF(Data!BV558="","",Data!BV558)</f>
        <v>80</v>
      </c>
      <c r="D558" s="1010">
        <f>IF(Data!BW558="","",Data!BW558)</f>
        <v>120</v>
      </c>
      <c r="E558" s="1010">
        <f>IF(Data!BX558="","",Data!BX558)</f>
        <v>140</v>
      </c>
      <c r="F558" s="1010">
        <f>IF(Data!BY558="","",Data!BY558)</f>
        <v>150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4.8923679060665359E-3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-4.8923679060665359E-3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IF(Data!BV561="","",Data!BV561)</f>
        <v>2</v>
      </c>
      <c r="D561" s="1010">
        <f>IF(Data!BW561="","",Data!BW561)</f>
        <v>2</v>
      </c>
      <c r="E561" s="1010">
        <f>IF(Data!BX561="","",Data!BX561)</f>
        <v>2</v>
      </c>
      <c r="F561" s="1010">
        <f>IF(Data!BY561="","",Data!BY561)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750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-750</v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IF(Data!BV564="","",Data!BV564)</f>
        <v>24</v>
      </c>
      <c r="D564" s="1010">
        <f>IF(Data!BW564="","",Data!BW564)</f>
        <v>30</v>
      </c>
      <c r="E564" s="1010">
        <f>IF(Data!BX564="","",Data!BX564)</f>
        <v>160</v>
      </c>
      <c r="F564" s="1010">
        <f>IF(Data!BY564="","",Data!BY564)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IF(Data!BV567="","",Data!BV567)</f>
        <v>1</v>
      </c>
      <c r="D567" s="1010">
        <f>IF(Data!BW567="","",Data!BW567)</f>
        <v>1</v>
      </c>
      <c r="E567" s="1010">
        <f>IF(Data!BX567="","",Data!BX567)</f>
        <v>3</v>
      </c>
      <c r="F567" s="1010">
        <f>IF(Data!BY567="","",Data!BY567)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>
        <f>IF(Data!BX575="","",Data!BX575)</f>
        <v>24</v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24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>
        <f>IF(SUM(E575)=0,"",E575*E576*E577/E$46/365/$P$1)</f>
        <v>3.8646910819122166E-2</v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>
        <f>IF(SUM(J578)=SUM(E578),"",SUM(J578)-SUM(E578))</f>
        <v>-3.8646910819122166E-2</v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>
        <f>IF(Data!BX579="","",Data!BX579)</f>
        <v>5</v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>
        <f>IF(E579="","",E575*E576*E579)</f>
        <v>2880</v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>
        <f>IF(SUM(J580)=SUM(E580),"",SUM(J580)-SUM(E580))</f>
        <v>-2880</v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>
        <f>IF(Data!BW594="","",Data!BW594)</f>
        <v>3</v>
      </c>
      <c r="E594" s="1010">
        <f>IF(Data!BX594="","",Data!BX594)</f>
        <v>14</v>
      </c>
      <c r="F594" s="1010">
        <f>IF(Data!BY594="","",Data!BY594)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>
        <f>IF(Data!BW595="","",Data!BW595)</f>
        <v>6</v>
      </c>
      <c r="E595" s="1010">
        <f>IF(Data!BX595="","",Data!BX595)</f>
        <v>52</v>
      </c>
      <c r="F595" s="1010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4.4774951076320936E-2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-4.4774951076320936E-2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IF(Data!BV601="","",Data!BV601)</f>
        <v>15</v>
      </c>
      <c r="D601" s="1010">
        <f>IF(Data!BW601="","",Data!BW601)</f>
        <v>52</v>
      </c>
      <c r="E601" s="1010">
        <f>IF(Data!BX601="","",Data!BX601)</f>
        <v>52</v>
      </c>
      <c r="F601" s="1010">
        <f>IF(Data!BY601="","",Data!BY601)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IF(Data!BV604="","",Data!BV604)</f>
        <v>8</v>
      </c>
      <c r="D604" s="1010">
        <f>IF(Data!BW604="","",Data!BW604)</f>
        <v>6</v>
      </c>
      <c r="E604" s="1010">
        <f>IF(Data!BX604="","",Data!BX604)</f>
        <v>12</v>
      </c>
      <c r="F604" s="1010">
        <f>IF(Data!BY604="","",Data!BY604)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IF(Data!BV607="","",Data!BV607)</f>
        <v>12</v>
      </c>
      <c r="D607" s="1010">
        <f>IF(Data!BW607="","",Data!BW607)</f>
        <v>52</v>
      </c>
      <c r="E607" s="1010">
        <f>IF(Data!BX607="","",Data!BX607)</f>
        <v>50</v>
      </c>
      <c r="F607" s="1010">
        <f>IF(Data!BY607="","",Data!BY607)</f>
        <v>40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2.0156555772994127E-2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-2.0156555772994127E-2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IF(Data!BV610="","",Data!BV610)</f>
        <v>10</v>
      </c>
      <c r="D610" s="1010">
        <f>IF(Data!BW610="","",Data!BW610)</f>
        <v>5</v>
      </c>
      <c r="E610" s="1010">
        <f>IF(Data!BX610="","",Data!BX610)</f>
        <v>10</v>
      </c>
      <c r="F610" s="1010">
        <f>IF(Data!BY610="","",Data!BY610)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400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-400</v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IF(Data!BV625="","",Data!BV625)</f>
        <v>25</v>
      </c>
      <c r="D625" s="1010">
        <f>IF(Data!BW625="","",Data!BW625)</f>
        <v>52</v>
      </c>
      <c r="E625" s="1010">
        <f>IF(Data!BX625="","",Data!BX625)</f>
        <v>36</v>
      </c>
      <c r="F625" s="1010">
        <f>IF(Data!BY625="","",Data!BY625)</f>
        <v>9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2.7641878669275928E-2</v>
      </c>
      <c r="D627" s="1152">
        <f>IF(D625="","",D625*D626/D$46/365/$P$1)</f>
        <v>3.8330071754729286E-2</v>
      </c>
      <c r="E627" s="1152">
        <f>IF(E625="","",E625*E626/E$46/365/$P$1)</f>
        <v>2.2745317305004193E-2</v>
      </c>
      <c r="F627" s="1152">
        <f>IF(F625="","",F625*F626/F$46/365/$P$1)</f>
        <v>4.9755381604696669E-3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-2.7641878669275928E-2</v>
      </c>
      <c r="N627" s="1153">
        <f>IF(SUM(I627)=SUM(D627),"",SUM(I627)-SUM(D627))</f>
        <v>-3.8330071754729286E-2</v>
      </c>
      <c r="O627" s="1153">
        <f>IF(SUM(J627)=SUM(E627),"",SUM(J627)-SUM(E627))</f>
        <v>-2.2745317305004193E-2</v>
      </c>
      <c r="P627" s="1153">
        <f>IF(SUM(K627)=SUM(F627),"",SUM(K627)-SUM(F627))</f>
        <v>-4.9755381604696669E-3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IF(Data!BV628="","",Data!BV628)</f>
        <v>2</v>
      </c>
      <c r="D628" s="1010">
        <f>IF(Data!BW628="","",Data!BW628)</f>
        <v>5</v>
      </c>
      <c r="E628" s="1010">
        <f>IF(Data!BX628="","",Data!BX628)</f>
        <v>7</v>
      </c>
      <c r="F628" s="1010">
        <f>IF(Data!BY628="","",Data!BY628)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50</v>
      </c>
      <c r="D629" s="1148">
        <f>IF(D628="","",D625*D628)</f>
        <v>260</v>
      </c>
      <c r="E629" s="1148">
        <f>IF(E628="","",E625*E628)</f>
        <v>252</v>
      </c>
      <c r="F629" s="1148">
        <f>IF(F628="","",F625*F628)</f>
        <v>90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-50</v>
      </c>
      <c r="N629" s="977">
        <f>IF(SUM(I629)=SUM(D629),"",SUM(I629)-SUM(D629))</f>
        <v>-260</v>
      </c>
      <c r="O629" s="977">
        <f>IF(SUM(J629)=SUM(E629),"",SUM(J629)-SUM(E629))</f>
        <v>-252</v>
      </c>
      <c r="P629" s="977">
        <f>IF(SUM(K629)=SUM(F629),"",SUM(K629)-SUM(F629))</f>
        <v>-90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IF(Data!BV645="","",Data!BV645)</f>
        <v>1</v>
      </c>
      <c r="D645" s="1010">
        <f>IF(Data!BW645="","",Data!BW645)</f>
        <v>1.5</v>
      </c>
      <c r="E645" s="1010">
        <f>IF(Data!BX645="","",Data!BX645)</f>
        <v>2</v>
      </c>
      <c r="F645" s="1010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IF(Data!BV646="","",Data!BV646)</f>
        <v>1.5</v>
      </c>
      <c r="D646" s="1010">
        <f>IF(Data!BW646="","",Data!BW646)</f>
        <v>1</v>
      </c>
      <c r="E646" s="1010">
        <f>IF(Data!BX646="","",Data!BX646)</f>
        <v>1</v>
      </c>
      <c r="F646" s="1010" t="str">
        <f>IF(Data!BY646="","",Data!BY646)</f>
        <v/>
      </c>
      <c r="G646" s="1105"/>
      <c r="H646" s="1201">
        <f t="shared" ref="H646:K647" si="9">IF(C646&gt;0,C646,"")</f>
        <v>1.5</v>
      </c>
      <c r="I646" s="1201">
        <f t="shared" si="9"/>
        <v>1</v>
      </c>
      <c r="J646" s="1201">
        <f t="shared" si="9"/>
        <v>1</v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IF(Data!BV647="","",Data!BV647)</f>
        <v>2</v>
      </c>
      <c r="D647" s="1010">
        <f>IF(Data!BW647="","",Data!BW647)</f>
        <v>2</v>
      </c>
      <c r="E647" s="1010">
        <f>IF(Data!BX647="","",Data!BX647)</f>
        <v>2</v>
      </c>
      <c r="F647" s="1010" t="str">
        <f>IF(Data!BY647="","",Data!BY647)</f>
        <v/>
      </c>
      <c r="G647" s="1105"/>
      <c r="H647" s="1201">
        <f t="shared" si="9"/>
        <v>2</v>
      </c>
      <c r="I647" s="1201">
        <f t="shared" si="9"/>
        <v>2</v>
      </c>
      <c r="J647" s="1201">
        <f t="shared" si="9"/>
        <v>2</v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IF(Data!BV648="","",Data!BV648)</f>
        <v>50</v>
      </c>
      <c r="D648" s="1010">
        <f>IF(Data!BW648="","",Data!BW648)</f>
        <v>50</v>
      </c>
      <c r="E648" s="1010">
        <f>IF(Data!BX648="","",Data!BX648)</f>
        <v>50</v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0.17759295499021527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0.13530891808778306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0.21311154598825827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0.16237070170533965</v>
      </c>
      <c r="K649" s="1152" t="str">
        <f>IF(K646="","",((K645*K646*K647*F648)*3630*$O$2)/K$46/365/$P$1)</f>
        <v/>
      </c>
      <c r="L649" s="1127"/>
      <c r="M649" s="1153">
        <f>IF(H649="","",SUM(H649)-SUM(C649))</f>
        <v>3.5518590998042998E-2</v>
      </c>
      <c r="N649" s="1153">
        <f>IF(I649="","",SUM(I649)-SUM(D649))</f>
        <v>2.3679060665362003E-2</v>
      </c>
      <c r="O649" s="1153">
        <f>IF(J649="","",SUM(J649)-SUM(E649))</f>
        <v>2.7061783617556595E-2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IF(Data!BV652="","",Data!BV652)</f>
        <v>1</v>
      </c>
      <c r="D652" s="1010">
        <f>IF(Data!BW652="","",Data!BW652)</f>
        <v>1</v>
      </c>
      <c r="E652" s="1010">
        <f>IF(Data!BX652="","",Data!BX652)</f>
        <v>1</v>
      </c>
      <c r="F652" s="1010" t="str">
        <f>IF(Data!BY652="","",Data!BY652)</f>
        <v/>
      </c>
      <c r="G652" s="1105"/>
      <c r="H652" s="1201">
        <f t="shared" ref="H652:K653" si="10">IF(C652&gt;0,C652,"")</f>
        <v>1</v>
      </c>
      <c r="I652" s="1201">
        <f t="shared" si="10"/>
        <v>1</v>
      </c>
      <c r="J652" s="1201">
        <f t="shared" si="10"/>
        <v>1</v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IF(Data!BV653="","",Data!BV653)</f>
        <v>1</v>
      </c>
      <c r="D653" s="1010">
        <f>IF(Data!BW653="","",Data!BW653)</f>
        <v>2</v>
      </c>
      <c r="E653" s="1010">
        <f>IF(Data!BX653="","",Data!BX653)</f>
        <v>1</v>
      </c>
      <c r="F653" s="1010" t="str">
        <f>IF(Data!BY653="","",Data!BY653)</f>
        <v/>
      </c>
      <c r="G653" s="1105"/>
      <c r="H653" s="1201">
        <f t="shared" si="10"/>
        <v>1</v>
      </c>
      <c r="I653" s="1201">
        <f t="shared" si="10"/>
        <v>2</v>
      </c>
      <c r="J653" s="1201">
        <f t="shared" si="10"/>
        <v>1</v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IF(Data!BV654="","",Data!BV654)</f>
        <v>20</v>
      </c>
      <c r="D654" s="1010">
        <f>IF(Data!BW654="","",Data!BW654)</f>
        <v>50</v>
      </c>
      <c r="E654" s="1010">
        <f>IF(Data!BX654="","",Data!BX654)</f>
        <v>100</v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2.3679060665362035E-2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2.8414872798434444E-2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4.7358121330724097E-3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IF(Data!BV657="","",Data!BV657)</f>
        <v>1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IF(Data!BV658="","",Data!BV658)</f>
        <v>1</v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1">IF(C658&gt;0,C658,"")</f>
        <v>1</v>
      </c>
      <c r="I658" s="1201">
        <f t="shared" si="11"/>
        <v>1</v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1"/>
        <v>1</v>
      </c>
      <c r="I659" s="1201">
        <f t="shared" si="11"/>
        <v>2</v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IF(Data!BV660="","",Data!BV660)</f>
        <v>50</v>
      </c>
      <c r="D660" s="1010">
        <f>IF(Data!BW660="","",Data!BW660)</f>
        <v>100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5.9197651663405092E-2</v>
      </c>
      <c r="D661" s="1152">
        <f>IF(D658="","",((D657*D658*D659*D660)*3630*$O$2)/D$46/365/$P$1)</f>
        <v>0.15786040443574692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7.1037181996086107E-2</v>
      </c>
      <c r="I661" s="1152">
        <f>IF(I658="","",((I657*I658*I659*D660)*3630*$O$2)/I$46/365/$P$1)</f>
        <v>0.18943248532289628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1.1839530332681016E-2</v>
      </c>
      <c r="N661" s="1153">
        <f>IF(I661="","",SUM(I661)-SUM(D661))</f>
        <v>3.1572080887149356E-2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>
        <f>IF(Data!BV725="","",Data!BV725)</f>
        <v>3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IF(Data!BV726="","",Data!BV726)</f>
        <v>100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-80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48</v>
      </c>
      <c r="D773" s="1128">
        <f>IF(Data!BW773="","",Data!BW773)</f>
        <v>64</v>
      </c>
      <c r="E773" s="1128" t="str">
        <f>IF(Data!BX773="","",Data!BX773)</f>
        <v/>
      </c>
      <c r="F773" s="1128">
        <f>IF(Data!BY773="","",Data!BY773)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-48</v>
      </c>
      <c r="N773" s="1435">
        <f t="shared" si="23"/>
        <v>-64</v>
      </c>
      <c r="O773" s="1435">
        <f t="shared" si="23"/>
        <v>0</v>
      </c>
      <c r="P773" s="1435">
        <f t="shared" si="23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72</v>
      </c>
      <c r="D774" s="1128">
        <f>IF(Data!BW774="","",Data!BW774)</f>
        <v>145</v>
      </c>
      <c r="E774" s="1128">
        <f>IF(Data!BX774="","",Data!BX774)</f>
        <v>250</v>
      </c>
      <c r="F774" s="1128">
        <f>IF(Data!BY774="","",Data!BY774)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-72</v>
      </c>
      <c r="N774" s="1435">
        <f t="shared" si="23"/>
        <v>-145</v>
      </c>
      <c r="O774" s="1435">
        <f t="shared" si="23"/>
        <v>-250</v>
      </c>
      <c r="P774" s="1435">
        <f t="shared" si="23"/>
        <v>-450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>
        <f>IF(Data!BV776="","",Data!BV776)</f>
        <v>240</v>
      </c>
      <c r="D776" s="1010">
        <f>IF(Data!BW776="","",Data!BW776)</f>
        <v>300</v>
      </c>
      <c r="E776" s="1010">
        <f>IF(Data!BX776="","",Data!BX776)</f>
        <v>350</v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>
        <f>IF(Data!BV783="","",Data!BV783)</f>
        <v>40</v>
      </c>
      <c r="D783" s="1010">
        <f>IF(Data!BW783="","",Data!BW783)</f>
        <v>50</v>
      </c>
      <c r="E783" s="1010">
        <f>IF(Data!BX783="","",Data!BX783)</f>
        <v>150</v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120</v>
      </c>
      <c r="F784" s="1010">
        <f>IF(Data!BY784="","",Data!BY784)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>
        <f>IF(Data!BX785="","",Data!BX785)</f>
        <v>400</v>
      </c>
      <c r="F785" s="1010">
        <f>IF(Data!BY785="","",Data!BY785)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-400</v>
      </c>
      <c r="P785" s="1435">
        <f t="shared" si="24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>
        <f>IF(Data!BW792="","",Data!BW792)</f>
        <v>350</v>
      </c>
      <c r="E792" s="1010">
        <f>IF(Data!BX792="","",Data!BX792)</f>
        <v>420</v>
      </c>
      <c r="F792" s="1010">
        <f>IF(Data!BY792="","",Data!BY792)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>
        <f>IF(Data!BW793="","",Data!BW793)</f>
        <v>200</v>
      </c>
      <c r="E793" s="1010">
        <f>IF(Data!BX793="","",Data!BX793)</f>
        <v>400</v>
      </c>
      <c r="F793" s="1010">
        <f>IF(Data!BY793="","",Data!BY793)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800</v>
      </c>
      <c r="F795" s="1010">
        <f>IF(Data!BY795="","",Data!BY795)</f>
        <v>1700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800</v>
      </c>
      <c r="K795" s="1195">
        <f>IF(K$46="","",IF('Exp factors'!$B102="poor",'Exp factors'!$G$102*K$46,SUM(F795)*'Exp factors'!F$102))</f>
        <v>1700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3000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-3000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>
        <f>IF(Data!BV798="","",Data!BV798)</f>
        <v>50</v>
      </c>
      <c r="D798" s="1010" t="str">
        <f>IF(Data!BW798="","",Data!BW798)</f>
        <v/>
      </c>
      <c r="E798" s="1010">
        <f>IF(Data!BX798="","",Data!BX798)</f>
        <v>300</v>
      </c>
      <c r="F798" s="1010">
        <f>IF(Data!BY798="","",Data!BY798)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300</v>
      </c>
      <c r="D799" s="1128">
        <f>IF(Data!BW799="","",Data!BW799)</f>
        <v>580</v>
      </c>
      <c r="E799" s="1128">
        <f>IF(Data!BX799="","",Data!BX799)</f>
        <v>1200</v>
      </c>
      <c r="F799" s="1128">
        <f>IF(Data!BY799="","",Data!BY799)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-300</v>
      </c>
      <c r="N799" s="1435">
        <f t="shared" si="26"/>
        <v>-580</v>
      </c>
      <c r="O799" s="1435">
        <f t="shared" si="26"/>
        <v>-1200</v>
      </c>
      <c r="P799" s="1435">
        <f t="shared" si="26"/>
        <v>-3200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>
        <f>IF(Data!BX800="","",Data!BX800)</f>
        <v>150</v>
      </c>
      <c r="D800" s="1010">
        <f>IF(Data!BW800="","",Data!BW800)</f>
        <v>180</v>
      </c>
      <c r="E800" s="1010">
        <f>IF(Data!BX800="","",Data!BX800)</f>
        <v>150</v>
      </c>
      <c r="F800" s="1010">
        <f>IF(Data!BY800="","",Data!BY800)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-150</v>
      </c>
      <c r="N800" s="1435">
        <f t="shared" si="26"/>
        <v>-180</v>
      </c>
      <c r="O800" s="1435">
        <f t="shared" si="26"/>
        <v>-150</v>
      </c>
      <c r="P800" s="1435">
        <f t="shared" si="26"/>
        <v>-240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>
        <f>IF(Data!BV801="","",Data!BV801)</f>
        <v>240</v>
      </c>
      <c r="D801" s="1010">
        <f>IF(Data!BW801="","",Data!BW801)</f>
        <v>300</v>
      </c>
      <c r="E801" s="1010">
        <f>IF(Data!BX801="","",Data!BX801)</f>
        <v>500</v>
      </c>
      <c r="F801" s="1010">
        <f>IF(Data!BY801="","",Data!BY801)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-240</v>
      </c>
      <c r="N801" s="1435">
        <f t="shared" si="26"/>
        <v>-300</v>
      </c>
      <c r="O801" s="1435">
        <f t="shared" si="26"/>
        <v>-500</v>
      </c>
      <c r="P801" s="1435">
        <f t="shared" si="26"/>
        <v>-1000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>
        <f>IF(Data!BV802="","",Data!BV802)</f>
        <v>120</v>
      </c>
      <c r="D802" s="1010">
        <f>IF(Data!BW802="","",Data!BW802)</f>
        <v>50</v>
      </c>
      <c r="E802" s="1010">
        <f>IF(Data!BX802="","",Data!BX802)</f>
        <v>650</v>
      </c>
      <c r="F802" s="1010">
        <f>IF(Data!BY802="","",Data!BY802)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-120</v>
      </c>
      <c r="N802" s="1435">
        <f t="shared" si="26"/>
        <v>-50</v>
      </c>
      <c r="O802" s="1435">
        <f t="shared" si="26"/>
        <v>-650</v>
      </c>
      <c r="P802" s="1435">
        <f t="shared" si="26"/>
        <v>-1100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>
        <f>IF(Data!BV803="","",Data!BV803)</f>
        <v>50</v>
      </c>
      <c r="D803" s="1010">
        <f>IF(Data!BW803="","",Data!BW803)</f>
        <v>200</v>
      </c>
      <c r="E803" s="1010">
        <f>IF(Data!BX803="","",Data!BX803)</f>
        <v>450</v>
      </c>
      <c r="F803" s="1010">
        <f>IF(Data!BY803="","",Data!BY803)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-50</v>
      </c>
      <c r="N803" s="1435">
        <f t="shared" si="26"/>
        <v>-200</v>
      </c>
      <c r="O803" s="1435">
        <f t="shared" si="26"/>
        <v>-450</v>
      </c>
      <c r="P803" s="1435">
        <f t="shared" si="26"/>
        <v>-1271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>
        <f>IF(Data!BV805="","",Data!BV805)</f>
        <v>360</v>
      </c>
      <c r="D805" s="1010">
        <f>IF(Data!BW805="","",Data!BW805)</f>
        <v>70</v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-360</v>
      </c>
      <c r="N805" s="1435">
        <f t="shared" si="26"/>
        <v>-70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>
        <f>IF(Data!BX810="","",Data!BX810)</f>
        <v>250</v>
      </c>
      <c r="F810" s="1010">
        <f>IF(Data!BY810="","",Data!BY810)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-250</v>
      </c>
      <c r="P810" s="1435">
        <f t="shared" si="26"/>
        <v>-350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600</v>
      </c>
      <c r="D811" s="1210">
        <f>D20-D31</f>
        <v>2336</v>
      </c>
      <c r="E811" s="1210" t="e">
        <f>E20-E31</f>
        <v>#VALUE!</v>
      </c>
      <c r="F811" s="1210" t="e">
        <f>F20-F31</f>
        <v>#VALUE!</v>
      </c>
      <c r="G811" s="1203"/>
      <c r="H811" s="1211">
        <f>C811*'Exp factors'!$D$71</f>
        <v>600</v>
      </c>
      <c r="I811" s="1211">
        <f>D811*'Exp factors'!$D$71</f>
        <v>2336</v>
      </c>
      <c r="J811" s="1211" t="e">
        <f>E811*'Exp factors'!$D$71</f>
        <v>#VALUE!</v>
      </c>
      <c r="K811" s="1211" t="e">
        <f>F811*'Exp factors'!$D$71</f>
        <v>#VALUE!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 t="e">
        <f>IF(J811="","",SUM(J811)-SUM(E811))</f>
        <v>#VALUE!</v>
      </c>
      <c r="P811" s="1211" t="e">
        <f>IF(K811="","",SUM(K811)-SUM(F811))</f>
        <v>#VALUE!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1670</v>
      </c>
      <c r="D812" s="1123">
        <f>SUM(D772:D776,D781:D785,D790:D810)</f>
        <v>2489</v>
      </c>
      <c r="E812" s="1123">
        <f>SUM(E772:E776,E781:E785,E790:E810)</f>
        <v>6390</v>
      </c>
      <c r="F812" s="1123">
        <f>SUM(F772:F776,F781:F785,F790:F810)</f>
        <v>16361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2540</v>
      </c>
      <c r="K812" s="1212">
        <f>SUM(K772:K776,K781:K785,K790:K810)</f>
        <v>5350</v>
      </c>
      <c r="L812" s="1204"/>
      <c r="M812" s="1212">
        <f>SUM(M772:M776,M781:M785,M790:M810)</f>
        <v>-1340</v>
      </c>
      <c r="N812" s="1212">
        <f>SUM(N772:N776,N781:N785,N790:N810)</f>
        <v>-1589</v>
      </c>
      <c r="O812" s="1212">
        <f>SUM(O772:O776,O781:O785,O790:O810)</f>
        <v>-3850</v>
      </c>
      <c r="P812" s="1212">
        <f>SUM(P772:P776,P781:P785,P790:P810)</f>
        <v>-11011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3.2848755940732458E-2</v>
      </c>
      <c r="F828" s="1136">
        <f>SUM($F$183,$F$180,$F$177)</f>
        <v>3.8323548597521198E-3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1</v>
      </c>
      <c r="T828" s="46">
        <f t="shared" si="27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1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1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1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0.29598825831702547</v>
      </c>
      <c r="D832" s="1136">
        <f>SUM($D$243)</f>
        <v>0.23679060665362037</v>
      </c>
      <c r="E832" s="1136">
        <f>SUM($E$243)</f>
        <v>0.33827229521945767</v>
      </c>
      <c r="F832" s="1136">
        <f>SUM($F$243)</f>
        <v>0.29598825831702547</v>
      </c>
      <c r="G832" s="954"/>
      <c r="H832" s="1136">
        <f>SUM($H$243)</f>
        <v>0.71037181996086107</v>
      </c>
      <c r="I832" s="1136">
        <f>SUM($I$243)</f>
        <v>0.63144161774298768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0.41438356164383561</v>
      </c>
      <c r="N832" s="1136">
        <f>SUM($N$243)</f>
        <v>0.39465101108936729</v>
      </c>
      <c r="O832" s="1136">
        <f>SUM($O$243)</f>
        <v>0.67654459043891535</v>
      </c>
      <c r="P832" s="1136">
        <f>SUM($P$243)</f>
        <v>1.6279354207436401</v>
      </c>
      <c r="R832" s="44">
        <v>9</v>
      </c>
      <c r="S832" s="46">
        <f t="shared" si="28"/>
        <v>2</v>
      </c>
      <c r="T832" s="46">
        <f t="shared" si="27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2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2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2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2.217873450750163E-2</v>
      </c>
      <c r="D836" s="1136">
        <f>SUM($D$271)</f>
        <v>2.9571646010002176E-2</v>
      </c>
      <c r="E836" s="1136">
        <f>SUM($E$271)</f>
        <v>3.1683906439288041E-2</v>
      </c>
      <c r="F836" s="1136">
        <f>SUM($F$271)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3</v>
      </c>
      <c r="T836" s="46">
        <f t="shared" si="27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3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3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3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3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1.2475538160469668E-2</v>
      </c>
      <c r="D841" s="1136">
        <f>SUM($D$309)</f>
        <v>3.3268101761252451E-2</v>
      </c>
      <c r="E841" s="1136">
        <f>SUM($E$309)</f>
        <v>2.8515515795359242E-2</v>
      </c>
      <c r="F841" s="1136">
        <f>SUM($F$309)</f>
        <v>4.4911937377690808E-2</v>
      </c>
      <c r="G841" s="954"/>
      <c r="H841" s="1136">
        <f>SUM($H$309)</f>
        <v>0.16218199608610567</v>
      </c>
      <c r="I841" s="1136">
        <f>SUM($I$309)</f>
        <v>0.74853228962818008</v>
      </c>
      <c r="J841" s="1136">
        <f>SUM($J$309)</f>
        <v>0.21386636846519427</v>
      </c>
      <c r="K841" s="1136">
        <f>SUM($K$309)</f>
        <v>0.69675880626223086</v>
      </c>
      <c r="L841" s="954"/>
      <c r="M841" s="1136">
        <f>SUM($M$309)</f>
        <v>0.149706457925636</v>
      </c>
      <c r="N841" s="1136">
        <f>SUM($N$309)</f>
        <v>0.71526418786692758</v>
      </c>
      <c r="O841" s="1136">
        <f>SUM($O$309)</f>
        <v>0.18535085266983503</v>
      </c>
      <c r="P841" s="1136">
        <f>SUM($P$309)</f>
        <v>0.65184686888454002</v>
      </c>
      <c r="R841" s="44">
        <v>18</v>
      </c>
      <c r="S841" s="46">
        <f t="shared" si="28"/>
        <v>4</v>
      </c>
      <c r="T841" s="46">
        <f t="shared" si="27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4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4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7.436399217221135E-3</v>
      </c>
      <c r="E844" s="1136">
        <f>SUM($E$339)</f>
        <v>0</v>
      </c>
      <c r="F844" s="1136">
        <f>SUM($F$339)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28"/>
        <v>5</v>
      </c>
      <c r="T844" s="46">
        <f t="shared" si="27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5.6653620352250487E-2</v>
      </c>
      <c r="D845" s="1136">
        <f>SUM($D$349)</f>
        <v>5.6653620352250487E-2</v>
      </c>
      <c r="E845" s="1136">
        <f>SUM($E$349)</f>
        <v>7.0142577578976809E-2</v>
      </c>
      <c r="F845" s="1136">
        <f>SUM($F$349)</f>
        <v>9.4422700587084143E-2</v>
      </c>
      <c r="G845" s="954"/>
      <c r="H845" s="1136">
        <f>SUM($H$349)</f>
        <v>0.11330724070450097</v>
      </c>
      <c r="I845" s="1136">
        <f>SUM($I$349)</f>
        <v>9.4422700587084143E-2</v>
      </c>
      <c r="J845" s="1136">
        <f>SUM($J$349)</f>
        <v>0.45862454570869443</v>
      </c>
      <c r="K845" s="1136">
        <f>SUM($K$349)</f>
        <v>0.47211350293542076</v>
      </c>
      <c r="L845" s="954"/>
      <c r="M845" s="1136">
        <f>SUM($M$349)</f>
        <v>5.6653620352250487E-2</v>
      </c>
      <c r="N845" s="1136">
        <f>SUM($N$349)</f>
        <v>3.7769080234833656E-2</v>
      </c>
      <c r="O845" s="1136">
        <f>SUM($O$349)</f>
        <v>0.38848196812971764</v>
      </c>
      <c r="P845" s="1136">
        <f>SUM($P$349)</f>
        <v>0.37769080234833663</v>
      </c>
      <c r="R845" s="44">
        <v>22</v>
      </c>
      <c r="S845" s="46">
        <f t="shared" si="28"/>
        <v>6</v>
      </c>
      <c r="T845" s="46">
        <f t="shared" si="27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6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 t="e">
        <f>SUM($C$370)</f>
        <v>#VALUE!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 t="e">
        <f t="shared" si="28"/>
        <v>#VALUE!</v>
      </c>
      <c r="T847" s="46" t="e">
        <f t="shared" si="27"/>
        <v>#VALUE!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2.6663405088062621E-2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 t="e">
        <f t="shared" si="28"/>
        <v>#VALUE!</v>
      </c>
      <c r="T848" s="46" t="e">
        <f t="shared" si="27"/>
        <v>#VALUE!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 t="e">
        <f t="shared" si="28"/>
        <v>#VALUE!</v>
      </c>
      <c r="T849" s="46" t="e">
        <f t="shared" si="27"/>
        <v>#VALUE!</v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 t="e">
        <f t="shared" si="28"/>
        <v>#VALUE!</v>
      </c>
      <c r="T850" s="46" t="e">
        <f t="shared" si="27"/>
        <v>#VALUE!</v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 t="e">
        <f t="shared" si="28"/>
        <v>#VALUE!</v>
      </c>
      <c r="T851" s="46" t="e">
        <f t="shared" si="27"/>
        <v>#VALUE!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4.041095890410959E-2</v>
      </c>
      <c r="D852" s="1136">
        <f>SUM($D$447)</f>
        <v>2.2450532724505326E-2</v>
      </c>
      <c r="E852" s="1136">
        <f>SUM($E$447)</f>
        <v>1.5394651011089366E-2</v>
      </c>
      <c r="F852" s="1136">
        <f>SUM($F$447)</f>
        <v>4.3643835616438365E-2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-4.041095890410959E-2</v>
      </c>
      <c r="N852" s="1136">
        <f>SUM($N$447)</f>
        <v>-2.2450532724505326E-2</v>
      </c>
      <c r="O852" s="1136">
        <f>SUM($O$447)</f>
        <v>-1.5394651011089366E-2</v>
      </c>
      <c r="P852" s="1136">
        <f>SUM($P$447)</f>
        <v>-4.3643835616438365E-2</v>
      </c>
      <c r="R852" s="44">
        <v>28</v>
      </c>
      <c r="S852" s="46" t="e">
        <f t="shared" si="28"/>
        <v>#VALUE!</v>
      </c>
      <c r="T852" s="46" t="e">
        <f t="shared" si="27"/>
        <v>#VALUE!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 t="e">
        <f t="shared" si="28"/>
        <v>#VALUE!</v>
      </c>
      <c r="T853" s="46" t="e">
        <f t="shared" si="27"/>
        <v>#VALUE!</v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0.17759295499021527</v>
      </c>
      <c r="D854" s="1136">
        <f>SUM($D$649)</f>
        <v>0.11839530332681018</v>
      </c>
      <c r="E854" s="1136">
        <f>SUM($E$649)</f>
        <v>0.13530891808778306</v>
      </c>
      <c r="F854" s="1136">
        <f>SUM($F$649)</f>
        <v>0</v>
      </c>
      <c r="G854" s="954"/>
      <c r="H854" s="1136">
        <f>SUM($H$649)</f>
        <v>0.21311154598825827</v>
      </c>
      <c r="I854" s="1136">
        <f>SUM($I$649)</f>
        <v>0.14207436399217219</v>
      </c>
      <c r="J854" s="1136">
        <f>SUM($J$649)</f>
        <v>0.16237070170533965</v>
      </c>
      <c r="K854" s="1136">
        <f>SUM($K$649)</f>
        <v>0</v>
      </c>
      <c r="L854" s="954"/>
      <c r="M854" s="1136">
        <f>SUM($M$649)</f>
        <v>3.5518590998042998E-2</v>
      </c>
      <c r="N854" s="1136">
        <f>SUM($N$649)</f>
        <v>2.3679060665362003E-2</v>
      </c>
      <c r="O854" s="1136">
        <f>SUM($O$649)</f>
        <v>2.7061783617556595E-2</v>
      </c>
      <c r="P854" s="1136">
        <f>SUM($P$649)</f>
        <v>0</v>
      </c>
      <c r="R854" s="44"/>
      <c r="S854" s="46" t="e">
        <f t="shared" si="28"/>
        <v>#VALUE!</v>
      </c>
      <c r="T854" s="46" t="e">
        <f t="shared" si="27"/>
        <v>#VALUE!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2.3679060665362035E-2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2.8414872798434444E-2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4.7358121330724097E-3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 t="e">
        <f t="shared" si="28"/>
        <v>#VALUE!</v>
      </c>
      <c r="T855" s="46" t="e">
        <f t="shared" si="27"/>
        <v>#VALUE!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5.9197651663405092E-2</v>
      </c>
      <c r="D856" s="1136">
        <f>SUM($D$661)</f>
        <v>0.15786040443574692</v>
      </c>
      <c r="E856" s="1136">
        <f>SUM($E$661)</f>
        <v>0</v>
      </c>
      <c r="F856" s="1136">
        <f>SUM($F$661)</f>
        <v>0</v>
      </c>
      <c r="G856" s="954"/>
      <c r="H856" s="1136">
        <f>SUM($H$661)</f>
        <v>7.1037181996086107E-2</v>
      </c>
      <c r="I856" s="1136">
        <f>SUM($I$661)</f>
        <v>0.18943248532289628</v>
      </c>
      <c r="J856" s="1136">
        <f>SUM($J$661)</f>
        <v>0</v>
      </c>
      <c r="K856" s="1136">
        <f>SUM($K$661)</f>
        <v>0</v>
      </c>
      <c r="L856" s="954"/>
      <c r="M856" s="1136">
        <f>SUM($M$661)</f>
        <v>1.1839530332681016E-2</v>
      </c>
      <c r="N856" s="1136">
        <f>SUM($N$661)</f>
        <v>3.1572080887149356E-2</v>
      </c>
      <c r="O856" s="1136">
        <f>SUM($O$661)</f>
        <v>0</v>
      </c>
      <c r="P856" s="1136">
        <f>SUM($P$661)</f>
        <v>0</v>
      </c>
      <c r="R856" s="44"/>
      <c r="S856" s="46" t="e">
        <f t="shared" si="28"/>
        <v>#VALUE!</v>
      </c>
      <c r="T856" s="46" t="e">
        <f t="shared" si="27"/>
        <v>#VALUE!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 t="e">
        <f t="shared" si="28"/>
        <v>#VALUE!</v>
      </c>
      <c r="T857" s="46" t="e">
        <f t="shared" si="27"/>
        <v>#VALUE!</v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2.7710371819960861E-2</v>
      </c>
      <c r="D861" s="1136">
        <f>SUM($D$473)</f>
        <v>3.6947162426614479E-2</v>
      </c>
      <c r="E861" s="1136">
        <f>SUM($E$473)</f>
        <v>3.9586245457086944E-2</v>
      </c>
      <c r="F861" s="1136">
        <f>SUM($F$473)</f>
        <v>3.4637964774951076E-2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-2.7710371819960861E-2</v>
      </c>
      <c r="N861" s="1136">
        <f>SUM($N$473)</f>
        <v>-3.6947162426614479E-2</v>
      </c>
      <c r="O861" s="1136">
        <f>SUM($O$473)</f>
        <v>-3.9586245457086944E-2</v>
      </c>
      <c r="P861" s="1136">
        <f>SUM($P$473)</f>
        <v>-3.4637964774951076E-2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1.1808778305842885E-2</v>
      </c>
      <c r="F864" s="1136">
        <f>SUM($F$500)</f>
        <v>2.0665362035225052E-2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-1.1808778305842885E-2</v>
      </c>
      <c r="P864" s="1136">
        <f>SUM($P$500)</f>
        <v>-2.0665362035225052E-2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1.5655577299412918E-2</v>
      </c>
      <c r="D866" s="1136">
        <f>SUM($D$512)</f>
        <v>4.0008697542944123E-2</v>
      </c>
      <c r="E866" s="1136">
        <f>SUM($E$512)</f>
        <v>5.3676265026558576E-2</v>
      </c>
      <c r="F866" s="1136">
        <f>SUM($F$512)</f>
        <v>1.9569471624266144E-2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-1.5655577299412918E-2</v>
      </c>
      <c r="N866" s="1136">
        <f>SUM($N$512)</f>
        <v>-4.0008697542944123E-2</v>
      </c>
      <c r="O866" s="1136">
        <f>SUM($O$512)</f>
        <v>-5.3676265026558576E-2</v>
      </c>
      <c r="P866" s="1136">
        <f>SUM($P$512)</f>
        <v>-1.9569471624266144E-2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3.5225048923679059E-2</v>
      </c>
      <c r="D867" s="1136">
        <f>SUM($D$518)</f>
        <v>9.393346379647749E-2</v>
      </c>
      <c r="E867" s="1136">
        <f>SUM($E$518)</f>
        <v>0.10064299692479732</v>
      </c>
      <c r="F867" s="1136">
        <f>SUM($F$518)</f>
        <v>4.4031311154598823E-2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-3.5225048923679059E-2</v>
      </c>
      <c r="N867" s="1136">
        <f>SUM($N$518)</f>
        <v>-9.393346379647749E-2</v>
      </c>
      <c r="O867" s="1136">
        <f>SUM($O$518)</f>
        <v>-0.10064299692479732</v>
      </c>
      <c r="P867" s="1136">
        <f>SUM($P$518)</f>
        <v>-4.4031311154598823E-2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9.3933463796477487E-4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-9.3933463796477487E-4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1.5459882583170254E-3</v>
      </c>
      <c r="D869" s="1136">
        <f t="shared" ref="D869:P869" si="30">SUM($C$530)</f>
        <v>1.5459882583170254E-3</v>
      </c>
      <c r="E869" s="1136">
        <f t="shared" si="30"/>
        <v>1.5459882583170254E-3</v>
      </c>
      <c r="F869" s="1136">
        <f t="shared" si="30"/>
        <v>1.5459882583170254E-3</v>
      </c>
      <c r="G869" s="954"/>
      <c r="H869" s="1136">
        <f t="shared" si="30"/>
        <v>1.5459882583170254E-3</v>
      </c>
      <c r="I869" s="1136">
        <f t="shared" si="30"/>
        <v>1.5459882583170254E-3</v>
      </c>
      <c r="J869" s="1136">
        <f t="shared" si="30"/>
        <v>1.5459882583170254E-3</v>
      </c>
      <c r="K869" s="1136">
        <f t="shared" si="30"/>
        <v>1.5459882583170254E-3</v>
      </c>
      <c r="L869" s="954"/>
      <c r="M869" s="1136">
        <f t="shared" si="30"/>
        <v>1.5459882583170254E-3</v>
      </c>
      <c r="N869" s="1136">
        <f t="shared" si="30"/>
        <v>1.5459882583170254E-3</v>
      </c>
      <c r="O869" s="1136">
        <f t="shared" si="30"/>
        <v>1.5459882583170254E-3</v>
      </c>
      <c r="P869" s="1136">
        <f t="shared" si="30"/>
        <v>1.5459882583170254E-3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4.5988258317025445E-3</v>
      </c>
      <c r="D871" s="1136">
        <f t="shared" ref="D871:P871" si="32">SUM($C$542)</f>
        <v>4.5988258317025445E-3</v>
      </c>
      <c r="E871" s="1136">
        <f t="shared" si="32"/>
        <v>4.5988258317025445E-3</v>
      </c>
      <c r="F871" s="1136">
        <f t="shared" si="32"/>
        <v>4.5988258317025445E-3</v>
      </c>
      <c r="G871" s="954"/>
      <c r="H871" s="1136">
        <f t="shared" si="32"/>
        <v>4.5988258317025445E-3</v>
      </c>
      <c r="I871" s="1136">
        <f t="shared" si="32"/>
        <v>4.5988258317025445E-3</v>
      </c>
      <c r="J871" s="1136">
        <f t="shared" si="32"/>
        <v>4.5988258317025445E-3</v>
      </c>
      <c r="K871" s="1136">
        <f t="shared" si="32"/>
        <v>4.5988258317025445E-3</v>
      </c>
      <c r="L871" s="954"/>
      <c r="M871" s="1136">
        <f t="shared" si="32"/>
        <v>4.5988258317025445E-3</v>
      </c>
      <c r="N871" s="1136">
        <f t="shared" si="32"/>
        <v>4.5988258317025445E-3</v>
      </c>
      <c r="O871" s="1136">
        <f t="shared" si="32"/>
        <v>4.5988258317025445E-3</v>
      </c>
      <c r="P871" s="1136">
        <f t="shared" si="32"/>
        <v>4.5988258317025445E-3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4.7292889758643181E-3</v>
      </c>
      <c r="D872" s="1136">
        <f t="shared" ref="D872:P872" si="33">SUM($C$548)</f>
        <v>4.7292889758643181E-3</v>
      </c>
      <c r="E872" s="1136">
        <f t="shared" si="33"/>
        <v>4.7292889758643181E-3</v>
      </c>
      <c r="F872" s="1136">
        <f t="shared" si="33"/>
        <v>4.7292889758643181E-3</v>
      </c>
      <c r="G872" s="954"/>
      <c r="H872" s="1136">
        <f t="shared" si="33"/>
        <v>4.7292889758643181E-3</v>
      </c>
      <c r="I872" s="1136">
        <f t="shared" si="33"/>
        <v>4.7292889758643181E-3</v>
      </c>
      <c r="J872" s="1136">
        <f t="shared" si="33"/>
        <v>4.7292889758643181E-3</v>
      </c>
      <c r="K872" s="1136">
        <f t="shared" si="33"/>
        <v>4.7292889758643181E-3</v>
      </c>
      <c r="L872" s="954"/>
      <c r="M872" s="1136">
        <f t="shared" si="33"/>
        <v>4.7292889758643181E-3</v>
      </c>
      <c r="N872" s="1136">
        <f t="shared" si="33"/>
        <v>4.7292889758643181E-3</v>
      </c>
      <c r="O872" s="1136">
        <f t="shared" si="33"/>
        <v>4.7292889758643181E-3</v>
      </c>
      <c r="P872" s="1136">
        <f t="shared" si="33"/>
        <v>4.7292889758643181E-3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5.2185257664709717E-3</v>
      </c>
      <c r="D874" s="1136">
        <f t="shared" ref="D874:P874" si="35">SUM($C$560)</f>
        <v>5.2185257664709717E-3</v>
      </c>
      <c r="E874" s="1136">
        <f t="shared" si="35"/>
        <v>5.2185257664709717E-3</v>
      </c>
      <c r="F874" s="1136">
        <f t="shared" si="35"/>
        <v>5.2185257664709717E-3</v>
      </c>
      <c r="G874" s="954"/>
      <c r="H874" s="1136">
        <f t="shared" si="35"/>
        <v>5.2185257664709717E-3</v>
      </c>
      <c r="I874" s="1136">
        <f t="shared" si="35"/>
        <v>5.2185257664709717E-3</v>
      </c>
      <c r="J874" s="1136">
        <f t="shared" si="35"/>
        <v>5.2185257664709717E-3</v>
      </c>
      <c r="K874" s="1136">
        <f t="shared" si="35"/>
        <v>5.2185257664709717E-3</v>
      </c>
      <c r="L874" s="954"/>
      <c r="M874" s="1136">
        <f t="shared" si="35"/>
        <v>5.2185257664709717E-3</v>
      </c>
      <c r="N874" s="1136">
        <f t="shared" si="35"/>
        <v>5.2185257664709717E-3</v>
      </c>
      <c r="O874" s="1136">
        <f t="shared" si="35"/>
        <v>5.2185257664709717E-3</v>
      </c>
      <c r="P874" s="1136">
        <f t="shared" si="35"/>
        <v>5.2185257664709717E-3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3.7573385518590995E-3</v>
      </c>
      <c r="D875" s="1136">
        <f t="shared" ref="D875:P875" si="36">SUM($C$566)</f>
        <v>3.7573385518590995E-3</v>
      </c>
      <c r="E875" s="1136">
        <f t="shared" si="36"/>
        <v>3.7573385518590995E-3</v>
      </c>
      <c r="F875" s="1136">
        <f t="shared" si="36"/>
        <v>3.7573385518590995E-3</v>
      </c>
      <c r="G875" s="954"/>
      <c r="H875" s="1136">
        <f t="shared" si="36"/>
        <v>3.7573385518590995E-3</v>
      </c>
      <c r="I875" s="1136">
        <f t="shared" si="36"/>
        <v>3.7573385518590995E-3</v>
      </c>
      <c r="J875" s="1136">
        <f t="shared" si="36"/>
        <v>3.7573385518590995E-3</v>
      </c>
      <c r="K875" s="1136">
        <f t="shared" si="36"/>
        <v>3.7573385518590995E-3</v>
      </c>
      <c r="L875" s="954"/>
      <c r="M875" s="1136">
        <f t="shared" si="36"/>
        <v>3.7573385518590995E-3</v>
      </c>
      <c r="N875" s="1136">
        <f t="shared" si="36"/>
        <v>3.7573385518590995E-3</v>
      </c>
      <c r="O875" s="1136">
        <f t="shared" si="36"/>
        <v>3.7573385518590995E-3</v>
      </c>
      <c r="P875" s="1136">
        <f t="shared" si="36"/>
        <v>3.7573385518590995E-3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1.2915851272015657E-3</v>
      </c>
      <c r="E880" s="1136">
        <f>SUM($E$597)</f>
        <v>4.4774951076320936E-2</v>
      </c>
      <c r="F880" s="1136">
        <f>SUM($F$597)</f>
        <v>7.7495107632093926E-3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-1.2915851272015657E-3</v>
      </c>
      <c r="O880" s="1136">
        <f>SUM($O$597)</f>
        <v>-4.4774951076320936E-2</v>
      </c>
      <c r="P880" s="1136">
        <f>SUM($P$597)</f>
        <v>-7.7495107632093926E-3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4.6477495107632091E-3</v>
      </c>
      <c r="D881" s="1136">
        <f>SUM($C$603)</f>
        <v>4.6477495107632091E-3</v>
      </c>
      <c r="E881" s="1136">
        <f>SUM($C$603)</f>
        <v>4.6477495107632091E-3</v>
      </c>
      <c r="F881" s="1136">
        <f>SUM($C$603)</f>
        <v>4.6477495107632091E-3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-4.6477495107632091E-3</v>
      </c>
      <c r="N881" s="1136">
        <f>SUM($N$603)</f>
        <v>-1.0741465535986084E-2</v>
      </c>
      <c r="O881" s="1136">
        <f>SUM($O$603)</f>
        <v>-9.206970459416642E-3</v>
      </c>
      <c r="P881" s="1136">
        <f>SUM($P$603)</f>
        <v>-1.2393998695368558E-2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1.2093933463796476E-2</v>
      </c>
      <c r="D882" s="1136">
        <f>SUM($C$609)</f>
        <v>1.2093933463796476E-2</v>
      </c>
      <c r="E882" s="1136">
        <f>SUM($C$609)</f>
        <v>1.2093933463796476E-2</v>
      </c>
      <c r="F882" s="1136">
        <f>SUM($C$609)</f>
        <v>1.2093933463796476E-2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-1.2093933463796476E-2</v>
      </c>
      <c r="N882" s="1136">
        <f>SUM($N$609)</f>
        <v>-3.4938030006523159E-2</v>
      </c>
      <c r="O882" s="1136">
        <f>SUM($O$609)</f>
        <v>-2.8795079675705899E-2</v>
      </c>
      <c r="P882" s="1136">
        <f>SUM($P$609)</f>
        <v>-2.0156555772994127E-2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2.7641878669275928E-2</v>
      </c>
      <c r="D885" s="1136">
        <f>SUM($C$627)</f>
        <v>2.7641878669275928E-2</v>
      </c>
      <c r="E885" s="1136">
        <f>SUM($C$627)</f>
        <v>2.7641878669275928E-2</v>
      </c>
      <c r="F885" s="1136">
        <f>SUM($C$627)</f>
        <v>2.7641878669275928E-2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-2.7641878669275928E-2</v>
      </c>
      <c r="N885" s="1136">
        <f>SUM($N$627)</f>
        <v>-3.8330071754729286E-2</v>
      </c>
      <c r="O885" s="1136">
        <f>SUM($O$627)</f>
        <v>-2.2745317305004193E-2</v>
      </c>
      <c r="P885" s="1136">
        <f>SUM($P$627)</f>
        <v>-4.9755381604696669E-3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 t="e">
        <f>SUM($C$820:$C$899)</f>
        <v>#VALUE!</v>
      </c>
      <c r="D900" s="1136">
        <f>SUM($D$820:$D$899)</f>
        <v>0.97777125462056957</v>
      </c>
      <c r="E900" s="1136">
        <f>SUM($E$820:$E$899)</f>
        <v>1.0345438449352342</v>
      </c>
      <c r="F900" s="1136">
        <f>SUM($F$820:$F$899)</f>
        <v>0.79889171559034577</v>
      </c>
      <c r="G900" s="954"/>
      <c r="H900" s="1136">
        <f>SUM($H$820:$H$899)</f>
        <v>1.3937801696020871</v>
      </c>
      <c r="I900" s="1136">
        <f>SUM($I$820:$I$899)</f>
        <v>1.9797869101978689</v>
      </c>
      <c r="J900" s="1136">
        <f>SUM($J$820:$J$899)</f>
        <v>1.9823977262137731</v>
      </c>
      <c r="K900" s="1136">
        <f>SUM($K$820:$K$899)</f>
        <v>3.3298670906718857</v>
      </c>
      <c r="L900" s="954"/>
      <c r="M900" s="1136">
        <f>SUM($M$820:$M$899)</f>
        <v>0.5559654272667971</v>
      </c>
      <c r="N900" s="1136">
        <f>SUM($N$820:$N$899)</f>
        <v>0.98223961730811049</v>
      </c>
      <c r="O900" s="1136">
        <f>SUM($O$820:$O$899)</f>
        <v>0.9841887988071939</v>
      </c>
      <c r="P900" s="1136">
        <f>SUM($P$820:$P$899)</f>
        <v>2.5615151663405094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1200</v>
      </c>
      <c r="E917" s="1123">
        <f>SUM($E$223)</f>
        <v>1500</v>
      </c>
      <c r="F917" s="1123">
        <f>SUM($F$223)</f>
        <v>350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1</v>
      </c>
      <c r="T917" s="46">
        <f t="shared" si="41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1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1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1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1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1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1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 t="e">
        <f>SUM($E$200)</f>
        <v>#VALUE!</v>
      </c>
      <c r="F924" s="1123" t="e">
        <f>SUM($F$200)</f>
        <v>#VALUE!</v>
      </c>
      <c r="G924" s="1208"/>
      <c r="H924" s="1123">
        <f>SUM($H$200)</f>
        <v>0</v>
      </c>
      <c r="I924" s="1123">
        <f>SUM($I$200)</f>
        <v>0</v>
      </c>
      <c r="J924" s="1123" t="e">
        <f>SUM($J$200)</f>
        <v>#VALUE!</v>
      </c>
      <c r="K924" s="1123" t="e">
        <f>SUM($K$200)</f>
        <v>#VALUE!</v>
      </c>
      <c r="L924" s="1208"/>
      <c r="M924" s="1123">
        <f>SUM($M$200)</f>
        <v>0</v>
      </c>
      <c r="N924" s="1123">
        <f>SUM($N$200)</f>
        <v>0</v>
      </c>
      <c r="O924" s="1123" t="e">
        <f>SUM($O$200)</f>
        <v>#VALUE!</v>
      </c>
      <c r="P924" s="1123" t="e">
        <f>SUM($P$200)</f>
        <v>#VALUE!</v>
      </c>
      <c r="R924" s="44"/>
      <c r="S924" s="46" t="e">
        <f t="shared" si="42"/>
        <v>#VALUE!</v>
      </c>
      <c r="T924" s="46" t="e">
        <f t="shared" si="41"/>
        <v>#VALUE!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 t="e">
        <f t="shared" si="42"/>
        <v>#VALUE!</v>
      </c>
      <c r="T925" s="46" t="e">
        <f t="shared" si="41"/>
        <v>#VALUE!</v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 t="e">
        <f t="shared" si="42"/>
        <v>#VALUE!</v>
      </c>
      <c r="T926" s="46" t="e">
        <f t="shared" si="41"/>
        <v>#VALUE!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 t="e">
        <f t="shared" si="42"/>
        <v>#VALUE!</v>
      </c>
      <c r="T927" s="46" t="e">
        <f t="shared" si="41"/>
        <v>#VALUE!</v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 t="e">
        <f t="shared" si="42"/>
        <v>#VALUE!</v>
      </c>
      <c r="T928" s="46" t="e">
        <f t="shared" si="41"/>
        <v>#VALUE!</v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 t="e">
        <f t="shared" si="42"/>
        <v>#VALUE!</v>
      </c>
      <c r="T929" s="46" t="e">
        <f t="shared" si="41"/>
        <v>#VALUE!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 t="e">
        <f t="shared" si="42"/>
        <v>#VALUE!</v>
      </c>
      <c r="T930" s="46" t="e">
        <f t="shared" si="41"/>
        <v>#VALUE!</v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 t="e">
        <f t="shared" si="42"/>
        <v>#VALUE!</v>
      </c>
      <c r="T931" s="46" t="e">
        <f t="shared" si="41"/>
        <v>#VALUE!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489.99999999999994</v>
      </c>
      <c r="D932" s="1123">
        <f>SUM($D$241)</f>
        <v>700</v>
      </c>
      <c r="E932" s="1123">
        <f>SUM($E$241)</f>
        <v>1400</v>
      </c>
      <c r="F932" s="1123">
        <f>SUM($F$241)</f>
        <v>3849.9999999999995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-489.99999999999994</v>
      </c>
      <c r="N932" s="1123">
        <f>SUM($N$241)</f>
        <v>-700</v>
      </c>
      <c r="O932" s="1123">
        <f>SUM($O$241)</f>
        <v>-1400</v>
      </c>
      <c r="P932" s="1123">
        <f>SUM($P$241)</f>
        <v>-3849.9999999999995</v>
      </c>
      <c r="R932" s="44">
        <v>9</v>
      </c>
      <c r="S932" s="46" t="e">
        <f t="shared" si="42"/>
        <v>#VALUE!</v>
      </c>
      <c r="T932" s="46" t="e">
        <f t="shared" si="41"/>
        <v>#VALUE!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 t="e">
        <f t="shared" si="42"/>
        <v>#VALUE!</v>
      </c>
      <c r="T933" s="46" t="e">
        <f t="shared" si="41"/>
        <v>#VALUE!</v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 t="e">
        <f t="shared" si="42"/>
        <v>#VALUE!</v>
      </c>
      <c r="T934" s="46" t="e">
        <f t="shared" si="41"/>
        <v>#VALUE!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 t="e">
        <f t="shared" si="42"/>
        <v>#VALUE!</v>
      </c>
      <c r="T935" s="46" t="e">
        <f t="shared" si="41"/>
        <v>#VALUE!</v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200</v>
      </c>
      <c r="E936" s="1123">
        <f>SUM($E$269)</f>
        <v>200</v>
      </c>
      <c r="F936" s="1123">
        <f>SUM($F$269)</f>
        <v>420</v>
      </c>
      <c r="G936" s="1208"/>
      <c r="H936" s="1123">
        <f>SUM($H$269)</f>
        <v>40</v>
      </c>
      <c r="I936" s="1123">
        <f>SUM($I$269)</f>
        <v>200</v>
      </c>
      <c r="J936" s="1123">
        <f>SUM($J$269)</f>
        <v>200</v>
      </c>
      <c r="K936" s="1123">
        <f>SUM($K$269)</f>
        <v>420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 t="e">
        <f t="shared" si="42"/>
        <v>#VALUE!</v>
      </c>
      <c r="T936" s="46" t="e">
        <f t="shared" si="41"/>
        <v>#VALUE!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 t="e">
        <f t="shared" si="42"/>
        <v>#VALUE!</v>
      </c>
      <c r="T937" s="46" t="e">
        <f t="shared" si="41"/>
        <v>#VALUE!</v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 t="e">
        <f t="shared" si="42"/>
        <v>#VALUE!</v>
      </c>
      <c r="T938" s="46" t="e">
        <f t="shared" si="41"/>
        <v>#VALUE!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 t="e">
        <f t="shared" si="42"/>
        <v>#VALUE!</v>
      </c>
      <c r="T939" s="46" t="e">
        <f t="shared" si="41"/>
        <v>#VALUE!</v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 t="e">
        <f t="shared" si="42"/>
        <v>#VALUE!</v>
      </c>
      <c r="T940" s="46" t="e">
        <f t="shared" si="41"/>
        <v>#VALUE!</v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1700</v>
      </c>
      <c r="E941" s="1123">
        <f>SUM($E$307)</f>
        <v>500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-1700</v>
      </c>
      <c r="O941" s="1123">
        <f>SUM($O$307)</f>
        <v>-500</v>
      </c>
      <c r="P941" s="1123">
        <f>SUM($P$307)</f>
        <v>-2050</v>
      </c>
      <c r="R941" s="44">
        <v>18</v>
      </c>
      <c r="S941" s="46" t="e">
        <f t="shared" si="42"/>
        <v>#VALUE!</v>
      </c>
      <c r="T941" s="46" t="e">
        <f t="shared" si="41"/>
        <v>#VALUE!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 t="e">
        <f t="shared" si="42"/>
        <v>#VALUE!</v>
      </c>
      <c r="T942" s="46" t="e">
        <f t="shared" si="41"/>
        <v>#VALUE!</v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 t="e">
        <f t="shared" si="42"/>
        <v>#VALUE!</v>
      </c>
      <c r="T943" s="46" t="e">
        <f t="shared" si="41"/>
        <v>#VALUE!</v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 t="e">
        <f t="shared" si="42"/>
        <v>#VALUE!</v>
      </c>
      <c r="T944" s="46" t="e">
        <f t="shared" si="41"/>
        <v>#VALUE!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60</v>
      </c>
      <c r="D945" s="1123">
        <f>SUM($D$347)</f>
        <v>60</v>
      </c>
      <c r="E945" s="1123">
        <f>SUM($E$347)</f>
        <v>720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-60</v>
      </c>
      <c r="N945" s="1123">
        <f>SUM($N$347)</f>
        <v>-60</v>
      </c>
      <c r="O945" s="1123">
        <f>SUM($O$347)</f>
        <v>-720</v>
      </c>
      <c r="P945" s="1123">
        <f>SUM($P$347)</f>
        <v>-800</v>
      </c>
      <c r="R945" s="44">
        <v>22</v>
      </c>
      <c r="S945" s="46" t="e">
        <f t="shared" si="42"/>
        <v>#VALUE!</v>
      </c>
      <c r="T945" s="46" t="e">
        <f t="shared" si="41"/>
        <v>#VALUE!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 t="e">
        <f t="shared" si="42"/>
        <v>#VALUE!</v>
      </c>
      <c r="T946" s="46" t="e">
        <f t="shared" si="41"/>
        <v>#VALUE!</v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 t="e">
        <f t="shared" si="42"/>
        <v>#VALUE!</v>
      </c>
      <c r="T947" s="46" t="e">
        <f t="shared" si="41"/>
        <v>#VALUE!</v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 t="e">
        <f t="shared" si="42"/>
        <v>#VALUE!</v>
      </c>
      <c r="T948" s="46" t="e">
        <f t="shared" si="41"/>
        <v>#VALUE!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 t="e">
        <f t="shared" si="42"/>
        <v>#VALUE!</v>
      </c>
      <c r="T949" s="46" t="e">
        <f t="shared" si="41"/>
        <v>#VALUE!</v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 t="e">
        <f t="shared" si="42"/>
        <v>#VALUE!</v>
      </c>
      <c r="T950" s="46" t="e">
        <f t="shared" si="41"/>
        <v>#VALUE!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 t="e">
        <f t="shared" si="42"/>
        <v>#VALUE!</v>
      </c>
      <c r="T951" s="46" t="e">
        <f t="shared" si="41"/>
        <v>#VALUE!</v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 t="e">
        <f t="shared" si="42"/>
        <v>#VALUE!</v>
      </c>
      <c r="T952" s="46" t="e">
        <f t="shared" si="41"/>
        <v>#VALUE!</v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 t="e">
        <f t="shared" si="42"/>
        <v>#VALUE!</v>
      </c>
      <c r="T953" s="46" t="e">
        <f t="shared" si="41"/>
        <v>#VALUE!</v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 t="e">
        <f t="shared" si="42"/>
        <v>#VALUE!</v>
      </c>
      <c r="T954" s="46" t="e">
        <f t="shared" si="41"/>
        <v>#VALUE!</v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 t="e">
        <f t="shared" si="42"/>
        <v>#VALUE!</v>
      </c>
      <c r="T955" s="46" t="e">
        <f t="shared" si="41"/>
        <v>#VALUE!</v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 t="e">
        <f t="shared" si="42"/>
        <v>#VALUE!</v>
      </c>
      <c r="T956" s="46" t="e">
        <f t="shared" si="41"/>
        <v>#VALUE!</v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 t="e">
        <f t="shared" si="42"/>
        <v>#VALUE!</v>
      </c>
      <c r="T957" s="46" t="e">
        <f t="shared" si="41"/>
        <v>#VALUE!</v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 t="e">
        <f t="shared" si="42"/>
        <v>#VALUE!</v>
      </c>
      <c r="T958" s="46" t="e">
        <f t="shared" si="41"/>
        <v>#VALUE!</v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 t="e">
        <f t="shared" si="42"/>
        <v>#VALUE!</v>
      </c>
      <c r="T959" s="46" t="e">
        <f t="shared" si="41"/>
        <v>#VALUE!</v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 t="e">
        <f t="shared" si="42"/>
        <v>#VALUE!</v>
      </c>
      <c r="T960" s="46" t="e">
        <f t="shared" si="41"/>
        <v>#VALUE!</v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 t="e">
        <f t="shared" si="42"/>
        <v>#VALUE!</v>
      </c>
      <c r="T961" s="46" t="e">
        <f t="shared" si="41"/>
        <v>#VALUE!</v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 t="e">
        <f t="shared" si="42"/>
        <v>#VALUE!</v>
      </c>
      <c r="T962" s="46" t="e">
        <f t="shared" si="41"/>
        <v>#VALUE!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840</v>
      </c>
      <c r="D963" s="1407">
        <f>D445</f>
        <v>700</v>
      </c>
      <c r="E963" s="1407">
        <f>E445</f>
        <v>560</v>
      </c>
      <c r="F963" s="1407">
        <f>F445</f>
        <v>1814.3999999999999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-840</v>
      </c>
      <c r="N963" s="1407">
        <f>N445</f>
        <v>-700</v>
      </c>
      <c r="O963" s="1407">
        <f>O445</f>
        <v>-560</v>
      </c>
      <c r="P963" s="1407">
        <f>P445</f>
        <v>-1814.3999999999999</v>
      </c>
      <c r="R963" s="44">
        <v>28</v>
      </c>
      <c r="S963" s="46" t="e">
        <f t="shared" si="42"/>
        <v>#VALUE!</v>
      </c>
      <c r="T963" s="46" t="e">
        <f t="shared" si="41"/>
        <v>#VALUE!</v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 t="e">
        <f t="shared" si="42"/>
        <v>#VALUE!</v>
      </c>
      <c r="T964" s="46" t="e">
        <f t="shared" si="41"/>
        <v>#VALUE!</v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 t="e">
        <f t="shared" si="42"/>
        <v>#VALUE!</v>
      </c>
      <c r="T965" s="46" t="e">
        <f t="shared" si="41"/>
        <v>#VALUE!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 t="e">
        <f t="shared" si="42"/>
        <v>#VALUE!</v>
      </c>
      <c r="T966" s="46" t="e">
        <f t="shared" si="41"/>
        <v>#VALUE!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 t="e">
        <f t="shared" si="42"/>
        <v>#VALUE!</v>
      </c>
      <c r="T967" s="46" t="e">
        <f t="shared" si="41"/>
        <v>#VALUE!</v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 t="e">
        <f t="shared" si="42"/>
        <v>#VALUE!</v>
      </c>
      <c r="T968" s="46" t="e">
        <f t="shared" ref="T968:T983" si="43">IF(S968&gt;S967,S968,"")</f>
        <v>#VALUE!</v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 t="e">
        <f t="shared" ref="S969:S983" si="44">IF(MAX(C969:F969,H969:K969)&gt;0,S968+1,S968)</f>
        <v>#VALUE!</v>
      </c>
      <c r="T969" s="46" t="e">
        <f t="shared" si="43"/>
        <v>#VALUE!</v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 t="e">
        <f t="shared" si="44"/>
        <v>#VALUE!</v>
      </c>
      <c r="T970" s="46" t="e">
        <f t="shared" si="43"/>
        <v>#VALUE!</v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 t="e">
        <f t="shared" si="44"/>
        <v>#VALUE!</v>
      </c>
      <c r="T971" s="46" t="e">
        <f t="shared" si="43"/>
        <v>#VALUE!</v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 t="e">
        <f t="shared" si="44"/>
        <v>#VALUE!</v>
      </c>
      <c r="T972" s="46" t="e">
        <f t="shared" si="43"/>
        <v>#VALUE!</v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 t="e">
        <f t="shared" si="44"/>
        <v>#VALUE!</v>
      </c>
      <c r="T973" s="46" t="e">
        <f t="shared" si="43"/>
        <v>#VALUE!</v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 t="e">
        <f t="shared" si="44"/>
        <v>#VALUE!</v>
      </c>
      <c r="T974" s="46" t="e">
        <f t="shared" si="43"/>
        <v>#VALUE!</v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 t="e">
        <f t="shared" si="44"/>
        <v>#VALUE!</v>
      </c>
      <c r="T975" s="46" t="e">
        <f t="shared" si="43"/>
        <v>#VALUE!</v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 t="e">
        <f t="shared" si="44"/>
        <v>#VALUE!</v>
      </c>
      <c r="T976" s="46" t="e">
        <f t="shared" si="43"/>
        <v>#VALUE!</v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 t="e">
        <f t="shared" si="44"/>
        <v>#VALUE!</v>
      </c>
      <c r="T977" s="46" t="e">
        <f t="shared" si="43"/>
        <v>#VALUE!</v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 t="e">
        <f t="shared" si="44"/>
        <v>#VALUE!</v>
      </c>
      <c r="T978" s="46" t="e">
        <f t="shared" si="43"/>
        <v>#VALUE!</v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 t="e">
        <f t="shared" si="44"/>
        <v>#VALUE!</v>
      </c>
      <c r="T979" s="46" t="e">
        <f t="shared" si="43"/>
        <v>#VALUE!</v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 t="e">
        <f t="shared" si="44"/>
        <v>#VALUE!</v>
      </c>
      <c r="T980" s="46" t="e">
        <f t="shared" si="43"/>
        <v>#VALUE!</v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 t="e">
        <f t="shared" si="44"/>
        <v>#VALUE!</v>
      </c>
      <c r="T981" s="46" t="e">
        <f t="shared" si="43"/>
        <v>#VALUE!</v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 t="e">
        <f t="shared" si="44"/>
        <v>#VALUE!</v>
      </c>
      <c r="T982" s="46" t="e">
        <f t="shared" si="43"/>
        <v>#VALUE!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 t="e">
        <f t="shared" si="44"/>
        <v>#VALUE!</v>
      </c>
      <c r="T983" s="46" t="e">
        <f t="shared" si="43"/>
        <v>#VALUE!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2270</v>
      </c>
      <c r="D985" s="1123">
        <f>SUM($D$904:$D$984)</f>
        <v>4825</v>
      </c>
      <c r="E985" s="1123" t="e">
        <f>SUM($E$904:$E$984)</f>
        <v>#VALUE!</v>
      </c>
      <c r="F985" s="1123" t="e">
        <f>SUM($F$904:$F$984)</f>
        <v>#VALUE!</v>
      </c>
      <c r="G985" s="1208"/>
      <c r="H985" s="1123">
        <f>SUM($H$904:$H$984)</f>
        <v>640</v>
      </c>
      <c r="I985" s="1123">
        <f>SUM($I$904:$I$984)</f>
        <v>200</v>
      </c>
      <c r="J985" s="1123" t="e">
        <f>SUM($J$904:$J$984)</f>
        <v>#VALUE!</v>
      </c>
      <c r="K985" s="1123" t="e">
        <f>SUM($K$904:$K$984)</f>
        <v>#VALUE!</v>
      </c>
      <c r="L985" s="1208"/>
      <c r="M985" s="1123">
        <f>SUM($M$904:$M$984)</f>
        <v>-1540</v>
      </c>
      <c r="N985" s="1123">
        <f>SUM($N$904:$N$984)</f>
        <v>-3250</v>
      </c>
      <c r="O985" s="1123" t="e">
        <f>SUM($O$904:$O$984)</f>
        <v>#VALUE!</v>
      </c>
      <c r="P985" s="1123" t="e">
        <f>SUM($P$904:$P$984)</f>
        <v>#VALUE!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1064</v>
      </c>
      <c r="D989" s="1123">
        <f>SUM(D475,D484,D493,D502,D508,D514,D520,D526,D532,D538,D544,D550,D556,D562,D568,D574,D580,D586,D592,D605,D611,D623)</f>
        <v>2910</v>
      </c>
      <c r="E989" s="1123">
        <f>SUM(E475,E484,E493,E502,E508,E514,E520,E526,E532,E538,E544,E550,E556,E562,E568,E574,E580,E586,E592,E605,E611,E623)</f>
        <v>7620</v>
      </c>
      <c r="F989" s="1123">
        <f>SUM(F475,F484,F493,F502,F508,F514,F520,F526,F532,F538,F544,F550,F556,F562,F568,F574,F580,F586,F592,F605,F611,F623)</f>
        <v>5463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-1064</v>
      </c>
      <c r="N989" s="1123">
        <f>SUM(N475,N484,N493,N502,N508,N514,N520,N526,N532,N538,N544,N550,N556,N562,N568,N574,N580,N586,N592,N605,N611,N623)</f>
        <v>-2910</v>
      </c>
      <c r="O989" s="1123">
        <f>SUM(O475,O484,O493,O502,O508,O514,O520,O526,O532,O538,O544,O550,O556,O562,O568,O574,O580,O586,O592,O605,O611,O623)</f>
        <v>-7620</v>
      </c>
      <c r="P989" s="1123">
        <f>SUM(P475,P484,P493,P502,P508,P514,P520,P526,P532,P538,P544,P550,P556,P562,P568,P574,P580,P586,P592,P605,P611,P623)</f>
        <v>-5463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50</v>
      </c>
      <c r="D990" s="1123">
        <f>SUM(D599,D617,D629,D635)</f>
        <v>260</v>
      </c>
      <c r="E990" s="1123">
        <f>SUM(E599,E617,E629,E635)</f>
        <v>252</v>
      </c>
      <c r="F990" s="1123">
        <f>SUM(F599,F617,F629,F635)</f>
        <v>90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-50</v>
      </c>
      <c r="N990" s="1123">
        <f>SUM(N599,N617,N629,N635)</f>
        <v>-260</v>
      </c>
      <c r="O990" s="1123">
        <f>SUM(O599,O617,O629,O635)</f>
        <v>-252</v>
      </c>
      <c r="P990" s="1123">
        <f>SUM(P599,P617,P629,P635)</f>
        <v>-90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400</v>
      </c>
      <c r="D992" s="1123">
        <f>SUM(D772,D773,D774,D775,D776,D782:D783,D806)</f>
        <v>559</v>
      </c>
      <c r="E992" s="1123">
        <f>SUM(E772,E773,E774,E775,E776,E782:E783,E806)</f>
        <v>750</v>
      </c>
      <c r="F992" s="1123">
        <f>SUM(F772,F773,F774,F775,F776,F782:F783,F806)</f>
        <v>650</v>
      </c>
      <c r="G992" s="1204"/>
      <c r="H992" s="1123">
        <f>SUM(H772,H773,H774,H775,H776,H782:H783,H806)</f>
        <v>280</v>
      </c>
      <c r="I992" s="1123">
        <f>SUM(I772,I773,I774,I775,I776,I782:I783,I806)</f>
        <v>350</v>
      </c>
      <c r="J992" s="1123">
        <f>SUM(J772,J773,J774,J775,J776,J782:J783,J806)</f>
        <v>500</v>
      </c>
      <c r="K992" s="1123">
        <f>SUM(K772,K773,K774,K775,K776,K782:K783,K806)</f>
        <v>0</v>
      </c>
      <c r="L992" s="1204"/>
      <c r="M992" s="1123">
        <f>SUM(M772,M773,M774,M775,M776,M782:M783,M806)</f>
        <v>-120</v>
      </c>
      <c r="N992" s="1123">
        <f>SUM(N772,N773,N774,N775,N776,N782:N783,N806)</f>
        <v>-209</v>
      </c>
      <c r="O992" s="1123">
        <f>SUM(O772,O773,O774,O775,O776,O782:O783,O806)</f>
        <v>-250</v>
      </c>
      <c r="P992" s="1123">
        <f>SUM(P772,P773,P774,P775,P776,P782:P783,P806)</f>
        <v>-650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50</v>
      </c>
      <c r="D994" s="1123">
        <f>SUM(D784:D785,D791:D798)</f>
        <v>550</v>
      </c>
      <c r="E994" s="1123">
        <f>SUM(E784:E785,E791:E798)</f>
        <v>2440</v>
      </c>
      <c r="F994" s="1123">
        <f>SUM(F784:F785,F791:F798)</f>
        <v>8550</v>
      </c>
      <c r="G994" s="1204"/>
      <c r="H994" s="1212">
        <f>SUM(H784:H785,H791:H798)</f>
        <v>50</v>
      </c>
      <c r="I994" s="1212">
        <f>SUM(I784:I785,I791:I798)</f>
        <v>550</v>
      </c>
      <c r="J994" s="1212">
        <f>SUM(J784:J785,J791:J798)</f>
        <v>2040</v>
      </c>
      <c r="K994" s="1212">
        <f>SUM(K784:K785,K791:K798)</f>
        <v>5350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-400</v>
      </c>
      <c r="P994" s="1212">
        <f>SUM(P784:P785,P791:P798)</f>
        <v>-3200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450</v>
      </c>
      <c r="D995" s="1123">
        <f>SUM(D799,D800)</f>
        <v>760</v>
      </c>
      <c r="E995" s="1123">
        <f>SUM(E799,E800)</f>
        <v>1350</v>
      </c>
      <c r="F995" s="1123">
        <f>SUM(F799,F800)</f>
        <v>3440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-450</v>
      </c>
      <c r="N995" s="1212">
        <f>SUM(N799,N800)</f>
        <v>-760</v>
      </c>
      <c r="O995" s="1212">
        <f>SUM(O799,O800)</f>
        <v>-1350</v>
      </c>
      <c r="P995" s="1212">
        <f>SUM(P799,P800)</f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240</v>
      </c>
      <c r="D996" s="1123">
        <f>SUM(D801)</f>
        <v>300</v>
      </c>
      <c r="E996" s="1123">
        <f>SUM(E801)</f>
        <v>500</v>
      </c>
      <c r="F996" s="1123">
        <f>SUM(F801)</f>
        <v>1000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-240</v>
      </c>
      <c r="N996" s="1212">
        <f>SUM(N801)</f>
        <v>-300</v>
      </c>
      <c r="O996" s="1212">
        <f>SUM(O801)</f>
        <v>-500</v>
      </c>
      <c r="P996" s="1212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120</v>
      </c>
      <c r="D997" s="805">
        <f>SUM(D802,D804)</f>
        <v>50</v>
      </c>
      <c r="E997" s="805">
        <f>SUM(E802,E804)</f>
        <v>650</v>
      </c>
      <c r="F997" s="805">
        <f>SUM(F802,F804)</f>
        <v>1100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-120</v>
      </c>
      <c r="N997" s="805">
        <f>SUM(N802,N804)</f>
        <v>-50</v>
      </c>
      <c r="O997" s="805">
        <f>SUM(O802,O804)</f>
        <v>-650</v>
      </c>
      <c r="P997" s="805">
        <f>SUM(P802,P804)</f>
        <v>-1100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>
        <f>C803</f>
        <v>50</v>
      </c>
      <c r="D998" s="805">
        <f>D803</f>
        <v>200</v>
      </c>
      <c r="E998" s="805">
        <f>E803</f>
        <v>450</v>
      </c>
      <c r="F998" s="805">
        <f>F803</f>
        <v>1271</v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-50</v>
      </c>
      <c r="N998" s="805">
        <f>N803</f>
        <v>-200</v>
      </c>
      <c r="O998" s="805">
        <f>O803</f>
        <v>-450</v>
      </c>
      <c r="P998" s="805">
        <f>P803</f>
        <v>-1271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360</v>
      </c>
      <c r="D999" s="805">
        <f>SUM(D805,D807:D810)</f>
        <v>70</v>
      </c>
      <c r="E999" s="805">
        <f>SUM(E805,E807:E810)</f>
        <v>250</v>
      </c>
      <c r="F999" s="805">
        <f>SUM(F805,F807:F810)</f>
        <v>350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-360</v>
      </c>
      <c r="N999" s="805">
        <f>SUM(N805,N807:N810)</f>
        <v>-70</v>
      </c>
      <c r="O999" s="805">
        <f>SUM(O805,O807:O810)</f>
        <v>-250</v>
      </c>
      <c r="P999" s="805">
        <f>SUM(P805,P807:P810)</f>
        <v>-350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-514</v>
      </c>
      <c r="D1002" s="805">
        <f>D985-SUM(D988:D999)</f>
        <v>-834</v>
      </c>
      <c r="E1002" s="805" t="e">
        <f>E985-SUM(E988:E999)</f>
        <v>#VALUE!</v>
      </c>
      <c r="F1002" s="805" t="e">
        <f>F985-SUM(F988:F999)</f>
        <v>#VALUE!</v>
      </c>
      <c r="G1002" s="1208"/>
      <c r="H1002" s="805">
        <f>H985-SUM(H988:H999)</f>
        <v>310</v>
      </c>
      <c r="I1002" s="805">
        <f>I985-SUM(I988:I999)</f>
        <v>-700</v>
      </c>
      <c r="J1002" s="805" t="e">
        <f>J985-SUM(J988:J999)</f>
        <v>#VALUE!</v>
      </c>
      <c r="K1002" s="805" t="e">
        <f>K985-SUM(K988:K999)</f>
        <v>#VALUE!</v>
      </c>
      <c r="L1002" s="1208"/>
      <c r="M1002" s="805">
        <f>M985-SUM(M988:M999)</f>
        <v>914</v>
      </c>
      <c r="N1002" s="805">
        <f>N985-SUM(N988:N999)</f>
        <v>1509</v>
      </c>
      <c r="O1002" s="805" t="e">
        <f>O985-SUM(O988:O999)</f>
        <v>#VALUE!</v>
      </c>
      <c r="P1002" s="805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2270</v>
      </c>
      <c r="D1004" s="1123">
        <f>SUM(D988:D1002)</f>
        <v>4825</v>
      </c>
      <c r="E1004" s="1123" t="e">
        <f>SUM(E988:E1003)</f>
        <v>#VALUE!</v>
      </c>
      <c r="F1004" s="1123" t="e">
        <f>SUM(F988:F1003)</f>
        <v>#VALUE!</v>
      </c>
      <c r="G1004" s="1208"/>
      <c r="H1004" s="1212">
        <f>SUM(H988:H1003)</f>
        <v>640</v>
      </c>
      <c r="I1004" s="1212">
        <f>SUM(I988:I1003)</f>
        <v>200</v>
      </c>
      <c r="J1004" s="1212" t="e">
        <f>SUM(J988:J1003)</f>
        <v>#VALUE!</v>
      </c>
      <c r="K1004" s="1212" t="e">
        <f>SUM(K988:K1003)</f>
        <v>#VALUE!</v>
      </c>
      <c r="L1004" s="1208"/>
      <c r="M1004" s="1123">
        <f>SUM(M988:M1003)</f>
        <v>-1540</v>
      </c>
      <c r="N1004" s="1123">
        <f>SUM(N988:N1003)</f>
        <v>-3250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800</v>
      </c>
      <c r="F1015" s="1128">
        <f>SUM(F795)</f>
        <v>1700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24000</v>
      </c>
      <c r="F1016" s="1128">
        <f>F1011*F1015*100</f>
        <v>17000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41000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0.30846379647749511</v>
      </c>
      <c r="D1020" s="1227">
        <f>D11</f>
        <v>0.27749510763209395</v>
      </c>
      <c r="E1020" s="1227">
        <f>E11</f>
        <v>0.36678781101481694</v>
      </c>
      <c r="F1020" s="1227">
        <f>F11</f>
        <v>0.41526418786692765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1040</v>
      </c>
      <c r="D1021" s="1228">
        <f>D21</f>
        <v>2750</v>
      </c>
      <c r="E1021" s="1228">
        <f>E21</f>
        <v>2820</v>
      </c>
      <c r="F1021" s="1228">
        <f>F21</f>
        <v>7620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330</v>
      </c>
      <c r="D1034" s="1225"/>
      <c r="E1034" s="1128">
        <f>SUMIF($Q$772:$Q$776,"des",I$772:I$776)+SUMIF($Q$781:$Q$785,"des",I$781:I$785)+SUMIF($Q$790:$Q$810,"des",I$790:I$810)</f>
        <v>900</v>
      </c>
      <c r="F1034" s="1225"/>
      <c r="G1034" s="1225"/>
      <c r="H1034" s="1128">
        <f>SUMIF($Q$772:$Q$776,"des",J$772:J$776)+SUMIF($Q$781:$Q$785,"des",J$781:J$785)+SUMIF($Q$790:$Q$810,"des",J$790:J$810)</f>
        <v>2540</v>
      </c>
      <c r="I1034" s="43"/>
      <c r="J1034" s="1128">
        <f>SUMIF($Q$772:$Q$776,"des",K$772:K$776)+SUMIF($Q$781:$Q$785,"des",K$781:K$785)+SUMIF($Q$790:$Q$810,"des",K$790:K$810)</f>
        <v>5350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0</v>
      </c>
      <c r="F1044" s="892">
        <f>LOOKUP($B1044,$T$820:$T$898,N$820:N$898)</f>
        <v>0</v>
      </c>
      <c r="G1044" s="848"/>
      <c r="H1044" s="1252">
        <f>LOOKUP($B1044,$T$820:$T$898,E$820:E$898)</f>
        <v>3.2848755940732458E-2</v>
      </c>
      <c r="I1044" s="1252">
        <f>LOOKUP($B1044,$T$820:$T$898,O$820:O$898)</f>
        <v>0</v>
      </c>
      <c r="J1044" s="1252">
        <f>LOOKUP($B1044,$T$820:$T$898,F$820:F$898)</f>
        <v>3.8323548597521198E-3</v>
      </c>
      <c r="K1044" s="1252">
        <f>LOOKUP($B1044,$T$820:$T$898,P$820:P$898)</f>
        <v>0</v>
      </c>
      <c r="L1044" s="848"/>
      <c r="M1044" s="1235" t="str">
        <f t="shared" ref="M1044:M1055" si="48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49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50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51">IF($A1045="","",LOOKUP($B1045,$T$820:$T$898,C$820:C$898))</f>
        <v>0.29598825831702547</v>
      </c>
      <c r="D1045" s="892">
        <f t="shared" ref="D1045:D1055" si="52">IF($A1045="","",LOOKUP($B1045,$T$820:$T$898,M$820:M$898))</f>
        <v>0.41438356164383561</v>
      </c>
      <c r="E1045" s="892">
        <f t="shared" ref="E1045:E1055" si="53">IF($A1045="","",LOOKUP($B1045,$T$820:$T$898,D$820:D$898))</f>
        <v>0.23679060665362037</v>
      </c>
      <c r="F1045" s="892">
        <f t="shared" ref="F1045:F1055" si="54">IF($A1045="","",LOOKUP($B1045,$T$820:$T$898,N$820:N$898))</f>
        <v>0.39465101108936729</v>
      </c>
      <c r="G1045" s="848"/>
      <c r="H1045" s="1252">
        <f t="shared" ref="H1045:H1055" si="55">IF($A1045="","",LOOKUP($B1045,$T$820:$T$898,E$820:E$898))</f>
        <v>0.33827229521945767</v>
      </c>
      <c r="I1045" s="1252">
        <f t="shared" ref="I1045:I1055" si="56">IF($A1045="","",LOOKUP($B1045,$T$820:$T$898,O$820:O$898))</f>
        <v>0.67654459043891535</v>
      </c>
      <c r="J1045" s="1252">
        <f t="shared" ref="J1045:J1055" si="57">IF($A1045="","",LOOKUP($B1045,$T$820:$T$898,F$820:F$898))</f>
        <v>0.29598825831702547</v>
      </c>
      <c r="K1045" s="1252">
        <f t="shared" ref="K1045:K1055" si="58">IF($A1045="","",LOOKUP($B1045,$T$820:$T$898,P$820:P$898))</f>
        <v>1.6279354207436401</v>
      </c>
      <c r="L1045" s="848"/>
      <c r="M1045" s="1235" t="str">
        <f t="shared" si="48"/>
        <v/>
      </c>
      <c r="N1045" s="848"/>
      <c r="O1045" s="848"/>
      <c r="P1045" s="848"/>
      <c r="Q1045" s="451"/>
      <c r="R1045" s="848">
        <f t="shared" si="49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50"/>
        <v>Cowpeas: kg produced</v>
      </c>
      <c r="B1046" s="1225">
        <v>3</v>
      </c>
      <c r="C1046" s="892">
        <f t="shared" si="51"/>
        <v>2.217873450750163E-2</v>
      </c>
      <c r="D1046" s="892">
        <f t="shared" si="52"/>
        <v>0</v>
      </c>
      <c r="E1046" s="892">
        <f t="shared" si="53"/>
        <v>2.9571646010002176E-2</v>
      </c>
      <c r="F1046" s="892">
        <f t="shared" si="54"/>
        <v>0</v>
      </c>
      <c r="G1046" s="848"/>
      <c r="H1046" s="1252">
        <f t="shared" si="55"/>
        <v>3.1683906439288041E-2</v>
      </c>
      <c r="I1046" s="1252">
        <f t="shared" si="56"/>
        <v>0</v>
      </c>
      <c r="J1046" s="1252">
        <f t="shared" si="57"/>
        <v>4.9902152641878673E-2</v>
      </c>
      <c r="K1046" s="1252">
        <f t="shared" si="58"/>
        <v>0</v>
      </c>
      <c r="L1046" s="848"/>
      <c r="M1046" s="1235" t="str">
        <f t="shared" si="48"/>
        <v/>
      </c>
      <c r="N1046" s="848"/>
      <c r="O1046" s="848"/>
      <c r="P1046" s="848"/>
      <c r="Q1046" s="451"/>
      <c r="R1046" s="848">
        <f t="shared" si="49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50"/>
        <v>Cassava: no. local meas.</v>
      </c>
      <c r="B1047" s="1225">
        <v>4</v>
      </c>
      <c r="C1047" s="892">
        <f t="shared" si="51"/>
        <v>1.2475538160469668E-2</v>
      </c>
      <c r="D1047" s="892">
        <f t="shared" si="52"/>
        <v>0.149706457925636</v>
      </c>
      <c r="E1047" s="892">
        <f t="shared" si="53"/>
        <v>3.3268101761252451E-2</v>
      </c>
      <c r="F1047" s="892">
        <f t="shared" si="54"/>
        <v>0.71526418786692758</v>
      </c>
      <c r="G1047" s="848"/>
      <c r="H1047" s="1252">
        <f t="shared" si="55"/>
        <v>2.8515515795359242E-2</v>
      </c>
      <c r="I1047" s="1252">
        <f t="shared" si="56"/>
        <v>0.18535085266983503</v>
      </c>
      <c r="J1047" s="1252">
        <f t="shared" si="57"/>
        <v>4.4911937377690808E-2</v>
      </c>
      <c r="K1047" s="1252">
        <f t="shared" si="58"/>
        <v>0.65184686888454002</v>
      </c>
      <c r="L1047" s="848"/>
      <c r="M1047" s="1235" t="str">
        <f t="shared" si="48"/>
        <v/>
      </c>
      <c r="N1047" s="848"/>
      <c r="O1047" s="848"/>
      <c r="P1047" s="848"/>
      <c r="Q1047" s="451"/>
      <c r="R1047" s="848">
        <f t="shared" si="49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50"/>
        <v>Sweet Potatoes no. local measure</v>
      </c>
      <c r="B1048" s="1225">
        <v>5</v>
      </c>
      <c r="C1048" s="892">
        <f t="shared" si="51"/>
        <v>0</v>
      </c>
      <c r="D1048" s="892">
        <f t="shared" si="52"/>
        <v>0</v>
      </c>
      <c r="E1048" s="892">
        <f t="shared" si="53"/>
        <v>7.436399217221135E-3</v>
      </c>
      <c r="F1048" s="892">
        <f t="shared" si="54"/>
        <v>2.2309197651663407E-2</v>
      </c>
      <c r="G1048" s="848"/>
      <c r="H1048" s="1252">
        <f t="shared" si="55"/>
        <v>0</v>
      </c>
      <c r="I1048" s="1252">
        <f t="shared" si="56"/>
        <v>0</v>
      </c>
      <c r="J1048" s="1252">
        <f t="shared" si="57"/>
        <v>7.4363992172211346E-2</v>
      </c>
      <c r="K1048" s="1252">
        <f t="shared" si="58"/>
        <v>9.295499021526421E-2</v>
      </c>
      <c r="L1048" s="848"/>
      <c r="M1048" s="1235" t="str">
        <f t="shared" si="48"/>
        <v/>
      </c>
      <c r="N1048" s="848"/>
      <c r="O1048" s="848"/>
      <c r="P1048" s="848"/>
      <c r="Q1048" s="451"/>
      <c r="R1048" s="848">
        <f t="shared" si="49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50"/>
        <v>Groundnuts (dry): no. local meas</v>
      </c>
      <c r="B1049" s="1225">
        <v>6</v>
      </c>
      <c r="C1049" s="892">
        <f t="shared" si="51"/>
        <v>5.6653620352250487E-2</v>
      </c>
      <c r="D1049" s="892">
        <f t="shared" si="52"/>
        <v>5.6653620352250487E-2</v>
      </c>
      <c r="E1049" s="892">
        <f t="shared" si="53"/>
        <v>5.6653620352250487E-2</v>
      </c>
      <c r="F1049" s="892">
        <f t="shared" si="54"/>
        <v>3.7769080234833656E-2</v>
      </c>
      <c r="G1049" s="848"/>
      <c r="H1049" s="1252">
        <f t="shared" si="55"/>
        <v>7.0142577578976809E-2</v>
      </c>
      <c r="I1049" s="1252">
        <f t="shared" si="56"/>
        <v>0.38848196812971764</v>
      </c>
      <c r="J1049" s="1252">
        <f t="shared" si="57"/>
        <v>9.4422700587084143E-2</v>
      </c>
      <c r="K1049" s="1252">
        <f t="shared" si="58"/>
        <v>0.37769080234833663</v>
      </c>
      <c r="L1049" s="848"/>
      <c r="M1049" s="1235" t="str">
        <f t="shared" si="48"/>
        <v/>
      </c>
      <c r="N1049" s="848"/>
      <c r="O1049" s="848"/>
      <c r="P1049" s="848"/>
      <c r="Q1049" s="451"/>
      <c r="R1049" s="848">
        <f t="shared" si="49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50"/>
        <v/>
      </c>
      <c r="B1050" s="1225">
        <v>7</v>
      </c>
      <c r="C1050" s="892" t="str">
        <f t="shared" si="51"/>
        <v/>
      </c>
      <c r="D1050" s="892" t="str">
        <f t="shared" si="52"/>
        <v/>
      </c>
      <c r="E1050" s="892" t="str">
        <f t="shared" si="53"/>
        <v/>
      </c>
      <c r="F1050" s="892" t="str">
        <f t="shared" si="54"/>
        <v/>
      </c>
      <c r="G1050" s="848"/>
      <c r="H1050" s="1252" t="str">
        <f t="shared" si="55"/>
        <v/>
      </c>
      <c r="I1050" s="1252" t="str">
        <f t="shared" si="56"/>
        <v/>
      </c>
      <c r="J1050" s="1252" t="str">
        <f t="shared" si="57"/>
        <v/>
      </c>
      <c r="K1050" s="1252" t="str">
        <f t="shared" si="58"/>
        <v/>
      </c>
      <c r="L1050" s="848"/>
      <c r="M1050" s="1235" t="str">
        <f t="shared" si="48"/>
        <v/>
      </c>
      <c r="N1050" s="848"/>
      <c r="O1050" s="848"/>
      <c r="P1050" s="848"/>
      <c r="Q1050" s="451"/>
      <c r="R1050" s="848" t="str">
        <f t="shared" si="49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50"/>
        <v/>
      </c>
      <c r="B1051" s="1225">
        <v>8</v>
      </c>
      <c r="C1051" s="892" t="str">
        <f t="shared" si="51"/>
        <v/>
      </c>
      <c r="D1051" s="892" t="str">
        <f t="shared" si="52"/>
        <v/>
      </c>
      <c r="E1051" s="892" t="str">
        <f t="shared" si="53"/>
        <v/>
      </c>
      <c r="F1051" s="892" t="str">
        <f t="shared" si="54"/>
        <v/>
      </c>
      <c r="G1051" s="848"/>
      <c r="H1051" s="1252" t="str">
        <f t="shared" si="55"/>
        <v/>
      </c>
      <c r="I1051" s="1252" t="str">
        <f t="shared" si="56"/>
        <v/>
      </c>
      <c r="J1051" s="1252" t="str">
        <f t="shared" si="57"/>
        <v/>
      </c>
      <c r="K1051" s="1252" t="str">
        <f t="shared" si="58"/>
        <v/>
      </c>
      <c r="L1051" s="848"/>
      <c r="M1051" s="1235" t="str">
        <f t="shared" si="48"/>
        <v/>
      </c>
      <c r="N1051" s="848"/>
      <c r="O1051" s="848"/>
      <c r="P1051" s="848"/>
      <c r="Q1051" s="451"/>
      <c r="R1051" s="848" t="str">
        <f t="shared" si="49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50"/>
        <v/>
      </c>
      <c r="B1052" s="1225">
        <v>9</v>
      </c>
      <c r="C1052" s="892" t="str">
        <f t="shared" si="51"/>
        <v/>
      </c>
      <c r="D1052" s="892" t="str">
        <f t="shared" si="52"/>
        <v/>
      </c>
      <c r="E1052" s="892" t="str">
        <f t="shared" si="53"/>
        <v/>
      </c>
      <c r="F1052" s="892" t="str">
        <f t="shared" si="54"/>
        <v/>
      </c>
      <c r="G1052" s="1225"/>
      <c r="H1052" s="1252" t="str">
        <f t="shared" si="55"/>
        <v/>
      </c>
      <c r="I1052" s="1252" t="str">
        <f t="shared" si="56"/>
        <v/>
      </c>
      <c r="J1052" s="1252" t="str">
        <f t="shared" si="57"/>
        <v/>
      </c>
      <c r="K1052" s="1252" t="str">
        <f t="shared" si="58"/>
        <v/>
      </c>
      <c r="L1052" s="848"/>
      <c r="M1052" s="1235" t="str">
        <f t="shared" si="48"/>
        <v/>
      </c>
      <c r="N1052" s="848"/>
      <c r="O1052" s="848"/>
      <c r="P1052" s="848"/>
      <c r="Q1052" s="451"/>
      <c r="R1052" s="848" t="str">
        <f t="shared" si="49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50"/>
        <v/>
      </c>
      <c r="B1053" s="1225">
        <v>10</v>
      </c>
      <c r="C1053" s="892" t="str">
        <f t="shared" si="51"/>
        <v/>
      </c>
      <c r="D1053" s="892" t="str">
        <f t="shared" si="52"/>
        <v/>
      </c>
      <c r="E1053" s="892" t="str">
        <f t="shared" si="53"/>
        <v/>
      </c>
      <c r="F1053" s="892" t="str">
        <f t="shared" si="54"/>
        <v/>
      </c>
      <c r="G1053" s="848"/>
      <c r="H1053" s="1252" t="str">
        <f t="shared" si="55"/>
        <v/>
      </c>
      <c r="I1053" s="1252" t="str">
        <f t="shared" si="56"/>
        <v/>
      </c>
      <c r="J1053" s="1252" t="str">
        <f t="shared" si="57"/>
        <v/>
      </c>
      <c r="K1053" s="1252" t="str">
        <f t="shared" si="58"/>
        <v/>
      </c>
      <c r="L1053" s="848"/>
      <c r="M1053" s="1235" t="str">
        <f t="shared" si="48"/>
        <v/>
      </c>
      <c r="N1053" s="848"/>
      <c r="O1053" s="848"/>
      <c r="P1053" s="848"/>
      <c r="Q1053" s="451"/>
      <c r="R1053" s="848" t="str">
        <f t="shared" si="49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50"/>
        <v/>
      </c>
      <c r="B1054" s="1225">
        <v>11</v>
      </c>
      <c r="C1054" s="892" t="str">
        <f t="shared" si="51"/>
        <v/>
      </c>
      <c r="D1054" s="892" t="str">
        <f t="shared" si="52"/>
        <v/>
      </c>
      <c r="E1054" s="892" t="str">
        <f t="shared" si="53"/>
        <v/>
      </c>
      <c r="F1054" s="892" t="str">
        <f t="shared" si="54"/>
        <v/>
      </c>
      <c r="G1054" s="848"/>
      <c r="H1054" s="1252" t="str">
        <f t="shared" si="55"/>
        <v/>
      </c>
      <c r="I1054" s="1252" t="str">
        <f t="shared" si="56"/>
        <v/>
      </c>
      <c r="J1054" s="1252" t="str">
        <f t="shared" si="57"/>
        <v/>
      </c>
      <c r="K1054" s="1252" t="str">
        <f t="shared" si="58"/>
        <v/>
      </c>
      <c r="L1054" s="848"/>
      <c r="M1054" s="1235" t="str">
        <f t="shared" si="48"/>
        <v/>
      </c>
      <c r="N1054" s="848"/>
      <c r="O1054" s="848"/>
      <c r="P1054" s="848"/>
      <c r="Q1054" s="451"/>
      <c r="R1054" s="848" t="str">
        <f t="shared" si="49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9">IF(OR(A1054="",LOOKUP(B1055,$T$820:$T$898,A$820:A$898)=A1054),"",LOOKUP(B1055,$T$820:$T$898,A$820:A$898))</f>
        <v/>
      </c>
      <c r="B1055" s="1225">
        <v>12</v>
      </c>
      <c r="C1055" s="892" t="str">
        <f t="shared" si="51"/>
        <v/>
      </c>
      <c r="D1055" s="892" t="str">
        <f t="shared" si="52"/>
        <v/>
      </c>
      <c r="E1055" s="892" t="str">
        <f t="shared" si="53"/>
        <v/>
      </c>
      <c r="F1055" s="892" t="str">
        <f t="shared" si="54"/>
        <v/>
      </c>
      <c r="G1055" s="848"/>
      <c r="H1055" s="1252" t="str">
        <f t="shared" si="55"/>
        <v/>
      </c>
      <c r="I1055" s="1252" t="str">
        <f t="shared" si="56"/>
        <v/>
      </c>
      <c r="J1055" s="1252" t="str">
        <f t="shared" si="57"/>
        <v/>
      </c>
      <c r="K1055" s="1252" t="str">
        <f t="shared" si="58"/>
        <v/>
      </c>
      <c r="L1055" s="848"/>
      <c r="M1055" s="1235" t="str">
        <f t="shared" si="48"/>
        <v/>
      </c>
      <c r="N1055" s="848"/>
      <c r="O1055" s="848"/>
      <c r="P1055" s="848"/>
      <c r="Q1055" s="451"/>
      <c r="R1055" s="848" t="str">
        <f t="shared" si="49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9"/>
        <v/>
      </c>
      <c r="B1056" s="1225">
        <v>13</v>
      </c>
      <c r="C1056" s="892" t="str">
        <f t="shared" si="51"/>
        <v/>
      </c>
      <c r="D1056" s="892" t="str">
        <f>IF($A1056="","",LOOKUP($B1056,$T$820:$T$898,M$820:M$898))</f>
        <v/>
      </c>
      <c r="E1056" s="892" t="str">
        <f>IF($A1056="","",LOOKUP($B1056,$T$820:$T$898,D$820:D$898))</f>
        <v/>
      </c>
      <c r="F1056" s="892" t="str">
        <f>IF($A1056="","",LOOKUP($B1056,$T$820:$T$898,N$820:N$898))</f>
        <v/>
      </c>
      <c r="G1056" s="848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9"/>
        <v/>
      </c>
      <c r="B1057" s="1225">
        <v>14</v>
      </c>
      <c r="C1057" s="892" t="str">
        <f t="shared" si="51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9"/>
        <v/>
      </c>
      <c r="B1058" s="1225">
        <v>15</v>
      </c>
      <c r="C1058" s="892" t="str">
        <f t="shared" si="51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9"/>
        <v/>
      </c>
      <c r="B1059" s="1225">
        <v>16</v>
      </c>
      <c r="C1059" s="892" t="str">
        <f t="shared" si="51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9"/>
        <v/>
      </c>
      <c r="B1060" s="1225">
        <v>16</v>
      </c>
      <c r="C1060" s="892" t="str">
        <f t="shared" si="51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2.7641878669275928E-2</v>
      </c>
      <c r="D1063" s="892">
        <f>SUM(M880,M883,M885:M886)</f>
        <v>-2.7641878669275928E-2</v>
      </c>
      <c r="E1063" s="892">
        <f>SUM(D880,D883,D885:D886)</f>
        <v>2.8933463796477495E-2</v>
      </c>
      <c r="F1063" s="892">
        <f>SUM(N880,N883,N885:N886)</f>
        <v>-3.9621656881930853E-2</v>
      </c>
      <c r="G1063" s="848"/>
      <c r="H1063" s="892">
        <f>SUM(E880,E883,E885:E886)</f>
        <v>7.2416829745596864E-2</v>
      </c>
      <c r="I1063" s="892">
        <f>SUM(O880,O883,O885:O886)</f>
        <v>-6.7520268381325133E-2</v>
      </c>
      <c r="J1063" s="892">
        <f>SUM(F880,F883,F885:F886)</f>
        <v>3.5391389432485321E-2</v>
      </c>
      <c r="K1063" s="892">
        <f>SUM(P880,P883,P885:P886)</f>
        <v>-1.272504892367906E-2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0.11518264840182646</v>
      </c>
      <c r="D1064" s="892">
        <f>SUM(M861:M879,M881:M882,M884)</f>
        <v>-7.5482713633398563E-2</v>
      </c>
      <c r="E1064" s="892">
        <f>SUM(D861:D879,D881:D882,D884)</f>
        <v>0.20748097412480976</v>
      </c>
      <c r="F1064" s="892">
        <f>SUM(N861:N879,N881:N882,N884)</f>
        <v>-0.19671885192433139</v>
      </c>
      <c r="G1064" s="848"/>
      <c r="H1064" s="892">
        <f>SUM(E861:E879,E881:E882,E884)</f>
        <v>0.24230593607305939</v>
      </c>
      <c r="I1064" s="892">
        <f>SUM(O861:O879,O881:O882,O884)</f>
        <v>-0.22386636846519434</v>
      </c>
      <c r="J1064" s="892">
        <f>SUM(F861:F879,F881:F882,F884)</f>
        <v>0.15643509458577953</v>
      </c>
      <c r="K1064" s="892">
        <f>SUM(P861:P879,P881:P882,P884)</f>
        <v>-0.13254403131115461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0.53012067840834964</v>
      </c>
      <c r="D1066" s="892">
        <f>SUM(D1044:D1065)</f>
        <v>0.51761904761904765</v>
      </c>
      <c r="E1066" s="892">
        <f>SUM(E1044:E1065)</f>
        <v>0.60013481191563378</v>
      </c>
      <c r="F1066" s="892">
        <f>SUM(F1044:F1065)</f>
        <v>0.93365296803652986</v>
      </c>
      <c r="G1066" s="1256"/>
      <c r="H1066" s="1252">
        <f>SUM(H1044:H1065)</f>
        <v>0.81618581679247038</v>
      </c>
      <c r="I1066" s="1252">
        <f>SUM(I1044:I1065)</f>
        <v>0.95899077439194846</v>
      </c>
      <c r="J1066" s="1252">
        <f>SUM(J1044:J1065)</f>
        <v>0.75524787997390741</v>
      </c>
      <c r="K1066" s="1252">
        <f>SUM(K1044:K1065)</f>
        <v>2.6051590019569471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60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1500</v>
      </c>
      <c r="I1069" s="1235">
        <f>LOOKUP($B1069,$T$904:$T$983,O$904:O$983)</f>
        <v>0</v>
      </c>
      <c r="J1069" s="1235">
        <f>LOOKUP($B1069,$T$904:$T$983,F$904:F$983)</f>
        <v>350</v>
      </c>
      <c r="K1069" s="1235">
        <f>LOOKUP($B1069,$T$904:$T$983,P$904:P$983)</f>
        <v>0</v>
      </c>
      <c r="L1069" s="848"/>
      <c r="M1069" s="1010" t="str">
        <f t="shared" ref="M1069:M1091" si="61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60"/>
        <v/>
      </c>
      <c r="B1070" s="1225">
        <v>2</v>
      </c>
      <c r="C1070" s="1128" t="str">
        <f t="shared" ref="C1070:C1091" si="62">IF($A1070="","",LOOKUP($B1070,$T$904:$T$983,C$904:C$983))</f>
        <v/>
      </c>
      <c r="D1070" s="1128" t="str">
        <f t="shared" ref="D1070:D1091" si="63">IF($A1070="","",LOOKUP($B1070,$T$904:$T$983,M$904:M$983))</f>
        <v/>
      </c>
      <c r="E1070" s="1128" t="str">
        <f t="shared" ref="E1070:E1091" si="64">IF($A1070="","",LOOKUP($B1070,$T$904:$T$983,D$904:D$983))</f>
        <v/>
      </c>
      <c r="F1070" s="1128" t="str">
        <f t="shared" ref="F1070:F1091" si="65">IF($A1070="","",LOOKUP($B1070,$T$904:$T$983,N$904:N$983))</f>
        <v/>
      </c>
      <c r="G1070" s="848"/>
      <c r="H1070" s="1235" t="str">
        <f t="shared" ref="H1070:H1091" si="66">IF($A1070="","",LOOKUP($B1070,$T$904:$T$983,E$904:E$983))</f>
        <v/>
      </c>
      <c r="I1070" s="1235" t="str">
        <f t="shared" ref="I1070:I1091" si="67">IF($A1070="","",LOOKUP($B1070,$T$904:$T$983,O$904:O$983))</f>
        <v/>
      </c>
      <c r="J1070" s="1235" t="str">
        <f t="shared" ref="J1070:J1091" si="68">IF($A1070="","",LOOKUP($B1070,$T$904:$T$983,F$904:F$983))</f>
        <v/>
      </c>
      <c r="K1070" s="1235" t="str">
        <f t="shared" ref="K1070:K1091" si="69">IF($A1070="","",LOOKUP($B1070,$T$904:$T$983,P$904:P$983))</f>
        <v/>
      </c>
      <c r="L1070" s="848"/>
      <c r="M1070" s="1010" t="str">
        <f t="shared" si="61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60"/>
        <v/>
      </c>
      <c r="B1071" s="1225">
        <v>3</v>
      </c>
      <c r="C1071" s="1128" t="str">
        <f t="shared" si="62"/>
        <v/>
      </c>
      <c r="D1071" s="1128" t="str">
        <f t="shared" si="63"/>
        <v/>
      </c>
      <c r="E1071" s="1128" t="str">
        <f t="shared" si="64"/>
        <v/>
      </c>
      <c r="F1071" s="1128" t="str">
        <f t="shared" si="65"/>
        <v/>
      </c>
      <c r="G1071" s="848"/>
      <c r="H1071" s="1235" t="str">
        <f t="shared" si="66"/>
        <v/>
      </c>
      <c r="I1071" s="1235" t="str">
        <f t="shared" si="67"/>
        <v/>
      </c>
      <c r="J1071" s="1235" t="str">
        <f t="shared" si="68"/>
        <v/>
      </c>
      <c r="K1071" s="1235" t="str">
        <f t="shared" si="69"/>
        <v/>
      </c>
      <c r="L1071" s="848"/>
      <c r="M1071" s="1010" t="str">
        <f t="shared" si="61"/>
        <v/>
      </c>
      <c r="N1071" s="848"/>
      <c r="O1071" s="848"/>
      <c r="P1071" s="848"/>
      <c r="Q1071" s="451"/>
      <c r="R1071" s="848" t="str">
        <f t="shared" ref="R1071:R1091" si="7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60"/>
        <v/>
      </c>
      <c r="B1072" s="1225">
        <v>4</v>
      </c>
      <c r="C1072" s="1128" t="str">
        <f t="shared" si="62"/>
        <v/>
      </c>
      <c r="D1072" s="1128" t="str">
        <f t="shared" si="63"/>
        <v/>
      </c>
      <c r="E1072" s="1128" t="str">
        <f t="shared" si="64"/>
        <v/>
      </c>
      <c r="F1072" s="1128" t="str">
        <f t="shared" si="65"/>
        <v/>
      </c>
      <c r="G1072" s="848"/>
      <c r="H1072" s="1235" t="str">
        <f t="shared" si="66"/>
        <v/>
      </c>
      <c r="I1072" s="1235" t="str">
        <f t="shared" si="67"/>
        <v/>
      </c>
      <c r="J1072" s="1235" t="str">
        <f t="shared" si="68"/>
        <v/>
      </c>
      <c r="K1072" s="1235" t="str">
        <f t="shared" si="69"/>
        <v/>
      </c>
      <c r="L1072" s="848"/>
      <c r="M1072" s="1010" t="str">
        <f t="shared" si="61"/>
        <v/>
      </c>
      <c r="N1072" s="848"/>
      <c r="O1072" s="848"/>
      <c r="P1072" s="848"/>
      <c r="Q1072" s="451"/>
      <c r="R1072" s="848" t="str">
        <f t="shared" si="70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60"/>
        <v/>
      </c>
      <c r="B1073" s="1225">
        <v>5</v>
      </c>
      <c r="C1073" s="1128" t="str">
        <f t="shared" si="62"/>
        <v/>
      </c>
      <c r="D1073" s="1128" t="str">
        <f t="shared" si="63"/>
        <v/>
      </c>
      <c r="E1073" s="1128" t="str">
        <f t="shared" si="64"/>
        <v/>
      </c>
      <c r="F1073" s="1128" t="str">
        <f t="shared" si="65"/>
        <v/>
      </c>
      <c r="G1073" s="848"/>
      <c r="H1073" s="1235" t="str">
        <f t="shared" si="66"/>
        <v/>
      </c>
      <c r="I1073" s="1235" t="str">
        <f t="shared" si="67"/>
        <v/>
      </c>
      <c r="J1073" s="1235" t="str">
        <f t="shared" si="68"/>
        <v/>
      </c>
      <c r="K1073" s="1235" t="str">
        <f t="shared" si="69"/>
        <v/>
      </c>
      <c r="L1073" s="848"/>
      <c r="M1073" s="1010" t="str">
        <f t="shared" si="61"/>
        <v/>
      </c>
      <c r="N1073" s="848"/>
      <c r="O1073" s="848"/>
      <c r="P1073" s="848"/>
      <c r="Q1073" s="451"/>
      <c r="R1073" s="848" t="str">
        <f t="shared" si="70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60"/>
        <v/>
      </c>
      <c r="B1074" s="1225">
        <v>6</v>
      </c>
      <c r="C1074" s="1128" t="str">
        <f t="shared" si="62"/>
        <v/>
      </c>
      <c r="D1074" s="1128" t="str">
        <f t="shared" si="63"/>
        <v/>
      </c>
      <c r="E1074" s="1128" t="str">
        <f t="shared" si="64"/>
        <v/>
      </c>
      <c r="F1074" s="1128" t="str">
        <f t="shared" si="65"/>
        <v/>
      </c>
      <c r="G1074" s="848"/>
      <c r="H1074" s="1235" t="str">
        <f t="shared" si="66"/>
        <v/>
      </c>
      <c r="I1074" s="1235" t="str">
        <f t="shared" si="67"/>
        <v/>
      </c>
      <c r="J1074" s="1235" t="str">
        <f t="shared" si="68"/>
        <v/>
      </c>
      <c r="K1074" s="1235" t="str">
        <f t="shared" si="69"/>
        <v/>
      </c>
      <c r="L1074" s="848"/>
      <c r="M1074" s="1010" t="str">
        <f t="shared" si="61"/>
        <v/>
      </c>
      <c r="N1074" s="848"/>
      <c r="O1074" s="848"/>
      <c r="P1074" s="848"/>
      <c r="Q1074" s="451"/>
      <c r="R1074" s="848" t="str">
        <f t="shared" si="70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60"/>
        <v/>
      </c>
      <c r="B1075" s="1225">
        <v>7</v>
      </c>
      <c r="C1075" s="1128" t="str">
        <f t="shared" si="62"/>
        <v/>
      </c>
      <c r="D1075" s="1128" t="str">
        <f t="shared" si="63"/>
        <v/>
      </c>
      <c r="E1075" s="1128" t="str">
        <f t="shared" si="64"/>
        <v/>
      </c>
      <c r="F1075" s="1128" t="str">
        <f t="shared" si="65"/>
        <v/>
      </c>
      <c r="G1075" s="848"/>
      <c r="H1075" s="1235" t="str">
        <f t="shared" si="66"/>
        <v/>
      </c>
      <c r="I1075" s="1235" t="str">
        <f t="shared" si="67"/>
        <v/>
      </c>
      <c r="J1075" s="1235" t="str">
        <f t="shared" si="68"/>
        <v/>
      </c>
      <c r="K1075" s="1235" t="str">
        <f t="shared" si="69"/>
        <v/>
      </c>
      <c r="L1075" s="848"/>
      <c r="M1075" s="1010" t="str">
        <f t="shared" si="61"/>
        <v/>
      </c>
      <c r="N1075" s="848"/>
      <c r="O1075" s="848"/>
      <c r="P1075" s="848"/>
      <c r="Q1075" s="451"/>
      <c r="R1075" s="848" t="str">
        <f t="shared" si="70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60"/>
        <v/>
      </c>
      <c r="B1076" s="1225">
        <v>8</v>
      </c>
      <c r="C1076" s="1128" t="str">
        <f t="shared" si="62"/>
        <v/>
      </c>
      <c r="D1076" s="1128" t="str">
        <f t="shared" si="63"/>
        <v/>
      </c>
      <c r="E1076" s="1128" t="str">
        <f t="shared" si="64"/>
        <v/>
      </c>
      <c r="F1076" s="1128" t="str">
        <f t="shared" si="65"/>
        <v/>
      </c>
      <c r="G1076" s="848"/>
      <c r="H1076" s="1235" t="str">
        <f t="shared" si="66"/>
        <v/>
      </c>
      <c r="I1076" s="1235" t="str">
        <f t="shared" si="67"/>
        <v/>
      </c>
      <c r="J1076" s="1235" t="str">
        <f t="shared" si="68"/>
        <v/>
      </c>
      <c r="K1076" s="1235" t="str">
        <f t="shared" si="69"/>
        <v/>
      </c>
      <c r="L1076" s="848"/>
      <c r="M1076" s="1010" t="str">
        <f t="shared" si="61"/>
        <v/>
      </c>
      <c r="N1076" s="848"/>
      <c r="O1076" s="848"/>
      <c r="P1076" s="848"/>
      <c r="Q1076" s="451"/>
      <c r="R1076" s="848" t="str">
        <f t="shared" si="70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60"/>
        <v/>
      </c>
      <c r="B1077" s="1225">
        <v>9</v>
      </c>
      <c r="C1077" s="1128" t="str">
        <f t="shared" si="62"/>
        <v/>
      </c>
      <c r="D1077" s="1128" t="str">
        <f t="shared" si="63"/>
        <v/>
      </c>
      <c r="E1077" s="1128" t="str">
        <f t="shared" si="64"/>
        <v/>
      </c>
      <c r="F1077" s="1128" t="str">
        <f t="shared" si="65"/>
        <v/>
      </c>
      <c r="G1077" s="848"/>
      <c r="H1077" s="1235" t="str">
        <f t="shared" si="66"/>
        <v/>
      </c>
      <c r="I1077" s="1235" t="str">
        <f t="shared" si="67"/>
        <v/>
      </c>
      <c r="J1077" s="1235" t="str">
        <f t="shared" si="68"/>
        <v/>
      </c>
      <c r="K1077" s="1235" t="str">
        <f t="shared" si="69"/>
        <v/>
      </c>
      <c r="L1077" s="848"/>
      <c r="M1077" s="1010" t="str">
        <f t="shared" si="61"/>
        <v/>
      </c>
      <c r="N1077" s="848"/>
      <c r="O1077" s="848"/>
      <c r="P1077" s="848"/>
      <c r="Q1077" s="451"/>
      <c r="R1077" s="848" t="str">
        <f t="shared" si="70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60"/>
        <v/>
      </c>
      <c r="B1078" s="1225">
        <v>10</v>
      </c>
      <c r="C1078" s="1128" t="str">
        <f t="shared" si="62"/>
        <v/>
      </c>
      <c r="D1078" s="1128" t="str">
        <f t="shared" si="63"/>
        <v/>
      </c>
      <c r="E1078" s="1128" t="str">
        <f t="shared" si="64"/>
        <v/>
      </c>
      <c r="F1078" s="1128" t="str">
        <f t="shared" si="65"/>
        <v/>
      </c>
      <c r="G1078" s="848"/>
      <c r="H1078" s="1235" t="str">
        <f t="shared" si="66"/>
        <v/>
      </c>
      <c r="I1078" s="1235" t="str">
        <f t="shared" si="67"/>
        <v/>
      </c>
      <c r="J1078" s="1235" t="str">
        <f t="shared" si="68"/>
        <v/>
      </c>
      <c r="K1078" s="1235" t="str">
        <f t="shared" si="69"/>
        <v/>
      </c>
      <c r="L1078" s="848"/>
      <c r="M1078" s="1010" t="str">
        <f t="shared" si="61"/>
        <v/>
      </c>
      <c r="N1078" s="848"/>
      <c r="O1078" s="848"/>
      <c r="P1078" s="848"/>
      <c r="Q1078" s="451"/>
      <c r="R1078" s="848" t="str">
        <f t="shared" si="70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60"/>
        <v/>
      </c>
      <c r="B1079" s="1225">
        <v>11</v>
      </c>
      <c r="C1079" s="1128" t="str">
        <f t="shared" si="62"/>
        <v/>
      </c>
      <c r="D1079" s="1128" t="str">
        <f t="shared" si="63"/>
        <v/>
      </c>
      <c r="E1079" s="1128" t="str">
        <f t="shared" si="64"/>
        <v/>
      </c>
      <c r="F1079" s="1128" t="str">
        <f t="shared" si="65"/>
        <v/>
      </c>
      <c r="G1079" s="848"/>
      <c r="H1079" s="1235" t="str">
        <f t="shared" si="66"/>
        <v/>
      </c>
      <c r="I1079" s="1235" t="str">
        <f t="shared" si="67"/>
        <v/>
      </c>
      <c r="J1079" s="1235" t="str">
        <f t="shared" si="68"/>
        <v/>
      </c>
      <c r="K1079" s="1235" t="str">
        <f t="shared" si="69"/>
        <v/>
      </c>
      <c r="L1079" s="848"/>
      <c r="M1079" s="1010" t="str">
        <f t="shared" si="61"/>
        <v/>
      </c>
      <c r="N1079" s="848"/>
      <c r="O1079" s="848"/>
      <c r="P1079" s="848"/>
      <c r="Q1079" s="451"/>
      <c r="R1079" s="848" t="str">
        <f t="shared" si="70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60"/>
        <v/>
      </c>
      <c r="B1080" s="1225">
        <v>12</v>
      </c>
      <c r="C1080" s="1128" t="str">
        <f t="shared" si="62"/>
        <v/>
      </c>
      <c r="D1080" s="1128" t="str">
        <f t="shared" si="63"/>
        <v/>
      </c>
      <c r="E1080" s="1128" t="str">
        <f t="shared" si="64"/>
        <v/>
      </c>
      <c r="F1080" s="1128" t="str">
        <f t="shared" si="65"/>
        <v/>
      </c>
      <c r="G1080" s="848"/>
      <c r="H1080" s="1235" t="str">
        <f t="shared" si="66"/>
        <v/>
      </c>
      <c r="I1080" s="1235" t="str">
        <f t="shared" si="67"/>
        <v/>
      </c>
      <c r="J1080" s="1235" t="str">
        <f t="shared" si="68"/>
        <v/>
      </c>
      <c r="K1080" s="1235" t="str">
        <f t="shared" si="69"/>
        <v/>
      </c>
      <c r="L1080" s="848"/>
      <c r="M1080" s="1010" t="str">
        <f t="shared" si="61"/>
        <v/>
      </c>
      <c r="N1080" s="848"/>
      <c r="O1080" s="848"/>
      <c r="P1080" s="848"/>
      <c r="Q1080" s="451"/>
      <c r="R1080" s="848" t="str">
        <f t="shared" si="70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60"/>
        <v/>
      </c>
      <c r="B1081" s="1225">
        <v>13</v>
      </c>
      <c r="C1081" s="1128" t="str">
        <f t="shared" si="62"/>
        <v/>
      </c>
      <c r="D1081" s="1128" t="str">
        <f t="shared" si="63"/>
        <v/>
      </c>
      <c r="E1081" s="1128" t="str">
        <f t="shared" si="64"/>
        <v/>
      </c>
      <c r="F1081" s="1128" t="str">
        <f t="shared" si="65"/>
        <v/>
      </c>
      <c r="G1081" s="848"/>
      <c r="H1081" s="1235" t="str">
        <f t="shared" si="66"/>
        <v/>
      </c>
      <c r="I1081" s="1235" t="str">
        <f t="shared" si="67"/>
        <v/>
      </c>
      <c r="J1081" s="1235" t="str">
        <f t="shared" si="68"/>
        <v/>
      </c>
      <c r="K1081" s="1235" t="str">
        <f t="shared" si="69"/>
        <v/>
      </c>
      <c r="L1081" s="848"/>
      <c r="M1081" s="1010" t="str">
        <f t="shared" si="61"/>
        <v/>
      </c>
      <c r="N1081" s="848"/>
      <c r="O1081" s="848"/>
      <c r="P1081" s="848"/>
      <c r="Q1081" s="451"/>
      <c r="R1081" s="848" t="str">
        <f t="shared" si="70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60"/>
        <v/>
      </c>
      <c r="B1082" s="1225">
        <v>14</v>
      </c>
      <c r="C1082" s="1128" t="str">
        <f t="shared" si="62"/>
        <v/>
      </c>
      <c r="D1082" s="1128" t="str">
        <f t="shared" si="63"/>
        <v/>
      </c>
      <c r="E1082" s="1128" t="str">
        <f t="shared" si="64"/>
        <v/>
      </c>
      <c r="F1082" s="1128" t="str">
        <f t="shared" si="65"/>
        <v/>
      </c>
      <c r="G1082" s="848"/>
      <c r="H1082" s="1235" t="str">
        <f t="shared" si="66"/>
        <v/>
      </c>
      <c r="I1082" s="1235" t="str">
        <f t="shared" si="67"/>
        <v/>
      </c>
      <c r="J1082" s="1235" t="str">
        <f t="shared" si="68"/>
        <v/>
      </c>
      <c r="K1082" s="1235" t="str">
        <f t="shared" si="69"/>
        <v/>
      </c>
      <c r="L1082" s="848"/>
      <c r="M1082" s="1010" t="str">
        <f t="shared" si="61"/>
        <v/>
      </c>
      <c r="N1082" s="848"/>
      <c r="O1082" s="848"/>
      <c r="P1082" s="848"/>
      <c r="Q1082" s="451"/>
      <c r="R1082" s="848" t="str">
        <f t="shared" si="70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60"/>
        <v/>
      </c>
      <c r="B1083" s="1225">
        <v>15</v>
      </c>
      <c r="C1083" s="1128" t="str">
        <f t="shared" si="62"/>
        <v/>
      </c>
      <c r="D1083" s="1128" t="str">
        <f t="shared" si="63"/>
        <v/>
      </c>
      <c r="E1083" s="1128" t="str">
        <f t="shared" si="64"/>
        <v/>
      </c>
      <c r="F1083" s="1128" t="str">
        <f t="shared" si="65"/>
        <v/>
      </c>
      <c r="G1083" s="848"/>
      <c r="H1083" s="1235" t="str">
        <f t="shared" si="66"/>
        <v/>
      </c>
      <c r="I1083" s="1235" t="str">
        <f t="shared" si="67"/>
        <v/>
      </c>
      <c r="J1083" s="1235" t="str">
        <f t="shared" si="68"/>
        <v/>
      </c>
      <c r="K1083" s="1235" t="str">
        <f t="shared" si="69"/>
        <v/>
      </c>
      <c r="L1083" s="848"/>
      <c r="M1083" s="1010" t="str">
        <f t="shared" si="61"/>
        <v/>
      </c>
      <c r="N1083" s="848"/>
      <c r="O1083" s="848"/>
      <c r="P1083" s="848"/>
      <c r="Q1083" s="451"/>
      <c r="R1083" s="848" t="str">
        <f t="shared" si="70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60"/>
        <v/>
      </c>
      <c r="B1084" s="1225">
        <v>16</v>
      </c>
      <c r="C1084" s="1128" t="str">
        <f t="shared" si="62"/>
        <v/>
      </c>
      <c r="D1084" s="1128" t="str">
        <f t="shared" si="63"/>
        <v/>
      </c>
      <c r="E1084" s="1128" t="str">
        <f t="shared" si="64"/>
        <v/>
      </c>
      <c r="F1084" s="1128" t="str">
        <f t="shared" si="65"/>
        <v/>
      </c>
      <c r="G1084" s="848"/>
      <c r="H1084" s="1235" t="str">
        <f t="shared" si="66"/>
        <v/>
      </c>
      <c r="I1084" s="1235" t="str">
        <f t="shared" si="67"/>
        <v/>
      </c>
      <c r="J1084" s="1235" t="str">
        <f t="shared" si="68"/>
        <v/>
      </c>
      <c r="K1084" s="1235" t="str">
        <f t="shared" si="69"/>
        <v/>
      </c>
      <c r="L1084" s="848"/>
      <c r="M1084" s="1010" t="str">
        <f t="shared" si="61"/>
        <v/>
      </c>
      <c r="N1084" s="848"/>
      <c r="O1084" s="848"/>
      <c r="P1084" s="848"/>
      <c r="Q1084" s="451"/>
      <c r="R1084" s="848" t="str">
        <f t="shared" si="70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60"/>
        <v/>
      </c>
      <c r="B1085" s="1225">
        <v>17</v>
      </c>
      <c r="C1085" s="1128" t="str">
        <f t="shared" si="62"/>
        <v/>
      </c>
      <c r="D1085" s="1128" t="str">
        <f t="shared" si="63"/>
        <v/>
      </c>
      <c r="E1085" s="1128" t="str">
        <f t="shared" si="64"/>
        <v/>
      </c>
      <c r="F1085" s="1128" t="str">
        <f t="shared" si="65"/>
        <v/>
      </c>
      <c r="G1085" s="848"/>
      <c r="H1085" s="1235" t="str">
        <f t="shared" si="66"/>
        <v/>
      </c>
      <c r="I1085" s="1235" t="str">
        <f t="shared" si="67"/>
        <v/>
      </c>
      <c r="J1085" s="1235" t="str">
        <f t="shared" si="68"/>
        <v/>
      </c>
      <c r="K1085" s="1235" t="str">
        <f t="shared" si="69"/>
        <v/>
      </c>
      <c r="L1085" s="848"/>
      <c r="M1085" s="1010" t="str">
        <f t="shared" si="61"/>
        <v/>
      </c>
      <c r="N1085" s="848"/>
      <c r="O1085" s="848"/>
      <c r="P1085" s="848"/>
      <c r="Q1085" s="451"/>
      <c r="R1085" s="848" t="str">
        <f t="shared" si="70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60"/>
        <v/>
      </c>
      <c r="B1086" s="1225">
        <v>18</v>
      </c>
      <c r="C1086" s="1128" t="str">
        <f t="shared" si="62"/>
        <v/>
      </c>
      <c r="D1086" s="1128" t="str">
        <f t="shared" si="63"/>
        <v/>
      </c>
      <c r="E1086" s="1128" t="str">
        <f t="shared" si="64"/>
        <v/>
      </c>
      <c r="F1086" s="1128" t="str">
        <f t="shared" si="65"/>
        <v/>
      </c>
      <c r="G1086" s="848"/>
      <c r="H1086" s="1235" t="str">
        <f t="shared" si="66"/>
        <v/>
      </c>
      <c r="I1086" s="1235" t="str">
        <f t="shared" si="67"/>
        <v/>
      </c>
      <c r="J1086" s="1235" t="str">
        <f t="shared" si="68"/>
        <v/>
      </c>
      <c r="K1086" s="1235" t="str">
        <f t="shared" si="69"/>
        <v/>
      </c>
      <c r="L1086" s="848"/>
      <c r="M1086" s="1010" t="str">
        <f t="shared" si="61"/>
        <v/>
      </c>
      <c r="N1086" s="848"/>
      <c r="O1086" s="848"/>
      <c r="P1086" s="848"/>
      <c r="Q1086" s="451"/>
      <c r="R1086" s="848" t="str">
        <f t="shared" si="70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60"/>
        <v/>
      </c>
      <c r="B1087" s="1225">
        <v>19</v>
      </c>
      <c r="C1087" s="1128" t="str">
        <f t="shared" si="62"/>
        <v/>
      </c>
      <c r="D1087" s="1128" t="str">
        <f t="shared" si="63"/>
        <v/>
      </c>
      <c r="E1087" s="1128" t="str">
        <f t="shared" si="64"/>
        <v/>
      </c>
      <c r="F1087" s="1128" t="str">
        <f t="shared" si="65"/>
        <v/>
      </c>
      <c r="G1087" s="848"/>
      <c r="H1087" s="1235" t="str">
        <f t="shared" si="66"/>
        <v/>
      </c>
      <c r="I1087" s="1235" t="str">
        <f t="shared" si="67"/>
        <v/>
      </c>
      <c r="J1087" s="1235" t="str">
        <f t="shared" si="68"/>
        <v/>
      </c>
      <c r="K1087" s="1235" t="str">
        <f t="shared" si="69"/>
        <v/>
      </c>
      <c r="L1087" s="848"/>
      <c r="M1087" s="1010" t="str">
        <f t="shared" si="61"/>
        <v/>
      </c>
      <c r="N1087" s="848"/>
      <c r="O1087" s="848"/>
      <c r="P1087" s="848"/>
      <c r="Q1087" s="451"/>
      <c r="R1087" s="848" t="str">
        <f t="shared" si="70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60"/>
        <v/>
      </c>
      <c r="B1088" s="1225">
        <v>20</v>
      </c>
      <c r="C1088" s="1128" t="str">
        <f t="shared" si="62"/>
        <v/>
      </c>
      <c r="D1088" s="1128" t="str">
        <f t="shared" si="63"/>
        <v/>
      </c>
      <c r="E1088" s="1128" t="str">
        <f t="shared" si="64"/>
        <v/>
      </c>
      <c r="F1088" s="1128" t="str">
        <f t="shared" si="65"/>
        <v/>
      </c>
      <c r="G1088" s="848"/>
      <c r="H1088" s="1235" t="str">
        <f t="shared" si="66"/>
        <v/>
      </c>
      <c r="I1088" s="1235" t="str">
        <f t="shared" si="67"/>
        <v/>
      </c>
      <c r="J1088" s="1235" t="str">
        <f t="shared" si="68"/>
        <v/>
      </c>
      <c r="K1088" s="1235" t="str">
        <f t="shared" si="69"/>
        <v/>
      </c>
      <c r="L1088" s="848"/>
      <c r="M1088" s="1010" t="str">
        <f t="shared" si="61"/>
        <v/>
      </c>
      <c r="N1088" s="848"/>
      <c r="O1088" s="848"/>
      <c r="P1088" s="848"/>
      <c r="Q1088" s="451"/>
      <c r="R1088" s="848" t="str">
        <f t="shared" si="70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60"/>
        <v/>
      </c>
      <c r="B1089" s="1225">
        <v>21</v>
      </c>
      <c r="C1089" s="1128" t="str">
        <f t="shared" si="62"/>
        <v/>
      </c>
      <c r="D1089" s="1128" t="str">
        <f t="shared" si="63"/>
        <v/>
      </c>
      <c r="E1089" s="1128" t="str">
        <f t="shared" si="64"/>
        <v/>
      </c>
      <c r="F1089" s="1128" t="str">
        <f t="shared" si="65"/>
        <v/>
      </c>
      <c r="G1089" s="848"/>
      <c r="H1089" s="1235" t="str">
        <f t="shared" si="66"/>
        <v/>
      </c>
      <c r="I1089" s="1235" t="str">
        <f t="shared" si="67"/>
        <v/>
      </c>
      <c r="J1089" s="1235" t="str">
        <f t="shared" si="68"/>
        <v/>
      </c>
      <c r="K1089" s="1235" t="str">
        <f t="shared" si="69"/>
        <v/>
      </c>
      <c r="L1089" s="848"/>
      <c r="M1089" s="1010" t="str">
        <f t="shared" si="61"/>
        <v/>
      </c>
      <c r="N1089" s="848"/>
      <c r="O1089" s="848"/>
      <c r="P1089" s="848"/>
      <c r="Q1089" s="451"/>
      <c r="R1089" s="848" t="str">
        <f t="shared" si="70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60"/>
        <v/>
      </c>
      <c r="B1090" s="1225">
        <v>22</v>
      </c>
      <c r="C1090" s="1128" t="str">
        <f t="shared" si="62"/>
        <v/>
      </c>
      <c r="D1090" s="1128" t="str">
        <f t="shared" si="63"/>
        <v/>
      </c>
      <c r="E1090" s="1128" t="str">
        <f t="shared" si="64"/>
        <v/>
      </c>
      <c r="F1090" s="1128" t="str">
        <f t="shared" si="65"/>
        <v/>
      </c>
      <c r="G1090" s="848"/>
      <c r="H1090" s="1235" t="str">
        <f t="shared" si="66"/>
        <v/>
      </c>
      <c r="I1090" s="1235" t="str">
        <f t="shared" si="67"/>
        <v/>
      </c>
      <c r="J1090" s="1235" t="str">
        <f t="shared" si="68"/>
        <v/>
      </c>
      <c r="K1090" s="1235" t="str">
        <f t="shared" si="69"/>
        <v/>
      </c>
      <c r="L1090" s="848"/>
      <c r="M1090" s="1010" t="str">
        <f t="shared" si="61"/>
        <v/>
      </c>
      <c r="N1090" s="848"/>
      <c r="O1090" s="848"/>
      <c r="P1090" s="848"/>
      <c r="Q1090" s="451"/>
      <c r="R1090" s="848" t="str">
        <f t="shared" si="70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60"/>
        <v/>
      </c>
      <c r="B1091" s="1225">
        <v>23</v>
      </c>
      <c r="C1091" s="1128" t="str">
        <f t="shared" si="62"/>
        <v/>
      </c>
      <c r="D1091" s="1128" t="str">
        <f t="shared" si="63"/>
        <v/>
      </c>
      <c r="E1091" s="1128" t="str">
        <f t="shared" si="64"/>
        <v/>
      </c>
      <c r="F1091" s="1128" t="str">
        <f t="shared" si="65"/>
        <v/>
      </c>
      <c r="G1091" s="848"/>
      <c r="H1091" s="1235" t="str">
        <f t="shared" si="66"/>
        <v/>
      </c>
      <c r="I1091" s="1235" t="str">
        <f t="shared" si="67"/>
        <v/>
      </c>
      <c r="J1091" s="1235" t="str">
        <f t="shared" si="68"/>
        <v/>
      </c>
      <c r="K1091" s="1235" t="str">
        <f t="shared" si="69"/>
        <v/>
      </c>
      <c r="L1091" s="848"/>
      <c r="M1091" s="1010" t="str">
        <f t="shared" si="61"/>
        <v/>
      </c>
      <c r="N1091" s="848"/>
      <c r="O1091" s="848"/>
      <c r="P1091" s="848"/>
      <c r="Q1091" s="451"/>
      <c r="R1091" s="848" t="str">
        <f t="shared" si="70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1200</v>
      </c>
      <c r="F1092" s="1128">
        <f>SUM(F1069:F1091)</f>
        <v>0</v>
      </c>
      <c r="G1092" s="848"/>
      <c r="H1092" s="1235">
        <f>SUM(H1069:H1091)</f>
        <v>1500</v>
      </c>
      <c r="I1092" s="1235">
        <f>SUM(I1069:I1091)</f>
        <v>0</v>
      </c>
      <c r="J1092" s="1235">
        <f>SUM(J1069:J1091)</f>
        <v>350</v>
      </c>
      <c r="K1092" s="1235">
        <f>SUM(K1069:K1091)</f>
        <v>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 t="e">
        <f>C900</f>
        <v>#VALUE!</v>
      </c>
      <c r="D1095" s="1259">
        <f>M900</f>
        <v>0.5559654272667971</v>
      </c>
      <c r="E1095" s="1259">
        <f>D900</f>
        <v>0.97777125462056957</v>
      </c>
      <c r="F1095" s="1259">
        <f>N900</f>
        <v>0.98223961730811049</v>
      </c>
      <c r="G1095" s="848"/>
      <c r="H1095" s="1260">
        <f>E900</f>
        <v>1.0345438449352342</v>
      </c>
      <c r="I1095" s="1260">
        <f>O900</f>
        <v>0.9841887988071939</v>
      </c>
      <c r="J1095" s="1260">
        <f>F900</f>
        <v>0.79889171559034577</v>
      </c>
      <c r="K1095" s="1260">
        <f>P900</f>
        <v>2.5615151663405094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#VALUE!</v>
      </c>
      <c r="D1096" s="1257">
        <f>IF(SUM(D1043:D1065)=D1095,"OK",SUM(D1043:D1065))</f>
        <v>0.51761904761904765</v>
      </c>
      <c r="E1096" s="1257">
        <f>IF(SUM(E1043:E1065)=E1095,"OK",SUM(E1043:E1065))</f>
        <v>0.60013481191563378</v>
      </c>
      <c r="F1096" s="1257">
        <f>IF(SUM(F1043:F1065)=F1095,"OK",SUM(F1043:F1065))</f>
        <v>0.93365296803652986</v>
      </c>
      <c r="G1096" s="848"/>
      <c r="H1096" s="1257">
        <f>IF(SUM(H1043:H1065)=H1095,"OK",SUM(H1043:H1065))</f>
        <v>0.81618581679247038</v>
      </c>
      <c r="I1096" s="1257">
        <f>IF(SUM(I1043:I1065)=I1095,"OK",SUM(I1043:I1065))</f>
        <v>0.95899077439194846</v>
      </c>
      <c r="J1096" s="1257">
        <f>IF(SUM(J1043:J1065)=J1095,"OK",SUM(J1043:J1065))</f>
        <v>0.75524787997390741</v>
      </c>
      <c r="K1096" s="1257">
        <f>IF(SUM(K1043:K1065)=K1095,"OK",SUM(K1043:K1065))</f>
        <v>2.6051590019569471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2270</v>
      </c>
      <c r="D1097" s="1226">
        <f>M985</f>
        <v>-1540</v>
      </c>
      <c r="E1097" s="1226">
        <f>D985</f>
        <v>4825</v>
      </c>
      <c r="F1097" s="1226">
        <f>N985</f>
        <v>-3250</v>
      </c>
      <c r="G1097" s="848"/>
      <c r="H1097" s="1261" t="e">
        <f>E985</f>
        <v>#VALUE!</v>
      </c>
      <c r="I1097" s="1261" t="e">
        <f>O985</f>
        <v>#VALUE!</v>
      </c>
      <c r="J1097" s="1261" t="e">
        <f>F985</f>
        <v>#VALUE!</v>
      </c>
      <c r="K1097" s="1261" t="e">
        <f>P985</f>
        <v>#VALUE!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>
        <f>IF(SUM(C1068:C1091)=C1097,"OK",SUM(C1068:C1091))</f>
        <v>0</v>
      </c>
      <c r="D1098" s="1226">
        <f>IF(SUM(D1068:D1091)=D1097,"OK",SUM(D1068:D1091))</f>
        <v>0</v>
      </c>
      <c r="E1098" s="1226">
        <f>IF(SUM(E1068:E1091)=E1097,"OK",SUM(E1068:E1091))</f>
        <v>1200</v>
      </c>
      <c r="F1098" s="1226">
        <f>IF(SUM(F1068:F1091)=F1097,"OK",SUM(F1068:F1091))</f>
        <v>0</v>
      </c>
      <c r="G1098" s="848"/>
      <c r="H1098" s="1226" t="e">
        <f>IF(SUM(H1068:H1091)=H1097,"OK",SUM(H1068:H1091))</f>
        <v>#VALUE!</v>
      </c>
      <c r="I1098" s="1226" t="e">
        <f>IF(SUM(I1068:I1091)=I1097,"OK",SUM(I1068:I1091))</f>
        <v>#VALUE!</v>
      </c>
      <c r="J1098" s="1226" t="e">
        <f>IF(SUM(J1068:J1091)=J1097,"OK",SUM(J1068:J1091))</f>
        <v>#VALUE!</v>
      </c>
      <c r="K1098" s="1226" t="e">
        <f>IF(SUM(K1068:K1091)=K1097,"OK",SUM(K1068:K1091))</f>
        <v>#VALUE!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3.2848755940732458E-2</v>
      </c>
      <c r="F1161" s="1257">
        <f>MAX(SUM(F828,P828),SUM(F828))</f>
        <v>3.8323548597521198E-3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0.21311154598825827</v>
      </c>
      <c r="D1162" s="1257">
        <f t="shared" si="92"/>
        <v>0.14207436399217219</v>
      </c>
      <c r="E1162" s="1257">
        <f t="shared" si="92"/>
        <v>0.16237070170533965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2.8414872798434444E-2</v>
      </c>
      <c r="D1163" s="1257">
        <f t="shared" si="92"/>
        <v>9.4716242661448138E-2</v>
      </c>
      <c r="E1163" s="1257">
        <f t="shared" si="92"/>
        <v>8.1185350852669827E-2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7.1037181996086107E-2</v>
      </c>
      <c r="D1164" s="1257">
        <f t="shared" si="92"/>
        <v>0.18943248532289628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765</v>
      </c>
      <c r="B1" s="1476" t="s">
        <v>766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767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768</v>
      </c>
      <c r="B5" s="1483" t="s">
        <v>887</v>
      </c>
      <c r="C5" s="1483" t="s">
        <v>888</v>
      </c>
      <c r="D5" s="1483" t="s">
        <v>889</v>
      </c>
      <c r="E5" s="1483" t="s">
        <v>890</v>
      </c>
      <c r="F5" s="1483" t="s">
        <v>891</v>
      </c>
      <c r="G5" s="1483" t="s">
        <v>892</v>
      </c>
      <c r="H5" s="1483" t="s">
        <v>891</v>
      </c>
      <c r="I5" s="1483" t="s">
        <v>891</v>
      </c>
      <c r="J5" s="1483"/>
      <c r="K5" s="1483"/>
    </row>
    <row r="6" spans="1:11">
      <c r="A6" s="1482" t="s">
        <v>769</v>
      </c>
      <c r="B6" s="1483" t="s">
        <v>893</v>
      </c>
      <c r="C6" s="1483" t="s">
        <v>894</v>
      </c>
      <c r="D6" s="1483" t="s">
        <v>893</v>
      </c>
      <c r="E6" s="1483" t="s">
        <v>895</v>
      </c>
      <c r="F6" s="1483" t="s">
        <v>896</v>
      </c>
      <c r="G6" s="1483" t="s">
        <v>897</v>
      </c>
      <c r="H6" s="1483" t="s">
        <v>898</v>
      </c>
      <c r="I6" s="1483" t="s">
        <v>899</v>
      </c>
      <c r="J6" s="1483"/>
      <c r="K6" s="1483"/>
    </row>
    <row r="7" spans="1:11">
      <c r="A7" s="1482" t="s">
        <v>770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771</v>
      </c>
      <c r="B8" s="1483" t="s">
        <v>900</v>
      </c>
      <c r="C8" s="1483" t="s">
        <v>900</v>
      </c>
      <c r="D8" s="1483" t="s">
        <v>901</v>
      </c>
      <c r="E8" s="1483" t="s">
        <v>901</v>
      </c>
      <c r="F8" s="1483" t="s">
        <v>900</v>
      </c>
      <c r="G8" s="1483" t="s">
        <v>900</v>
      </c>
      <c r="H8" s="1483" t="s">
        <v>900</v>
      </c>
      <c r="I8" s="1483" t="s">
        <v>900</v>
      </c>
      <c r="J8" s="1483"/>
      <c r="K8" s="1483"/>
    </row>
    <row r="9" spans="1:11">
      <c r="A9" s="1482" t="s">
        <v>772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773</v>
      </c>
      <c r="B10" s="1486" t="s">
        <v>902</v>
      </c>
      <c r="C10" s="1486" t="s">
        <v>902</v>
      </c>
      <c r="D10" s="1486" t="s">
        <v>903</v>
      </c>
      <c r="E10" s="1486" t="s">
        <v>904</v>
      </c>
      <c r="F10" s="1486" t="s">
        <v>903</v>
      </c>
      <c r="G10" s="1486" t="s">
        <v>904</v>
      </c>
      <c r="H10" s="1486" t="s">
        <v>902</v>
      </c>
      <c r="I10" s="1486" t="s">
        <v>904</v>
      </c>
      <c r="J10" s="1486"/>
      <c r="K10" s="1486"/>
    </row>
    <row r="11" spans="1:11">
      <c r="A11" s="1481" t="s">
        <v>774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768</v>
      </c>
      <c r="B12" s="1483"/>
      <c r="C12" s="1483"/>
      <c r="D12" s="1483"/>
      <c r="E12" s="1483" t="s">
        <v>905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769</v>
      </c>
      <c r="B13" s="1483"/>
      <c r="C13" s="1483"/>
      <c r="D13" s="1483"/>
      <c r="E13" s="1483" t="s">
        <v>895</v>
      </c>
      <c r="F13" s="1483"/>
      <c r="G13" s="1483"/>
      <c r="H13" s="1483"/>
      <c r="I13" s="1483" t="s">
        <v>895</v>
      </c>
      <c r="J13" s="1483"/>
      <c r="K13" s="1483"/>
    </row>
    <row r="14" spans="1:11">
      <c r="A14" s="1482" t="s">
        <v>770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771</v>
      </c>
      <c r="B15" s="1483"/>
      <c r="C15" s="1483"/>
      <c r="D15" s="1483"/>
      <c r="E15" s="1483" t="s">
        <v>906</v>
      </c>
      <c r="F15" s="1483"/>
      <c r="G15" s="1483"/>
      <c r="H15" s="1483"/>
      <c r="I15" s="1483" t="s">
        <v>907</v>
      </c>
      <c r="J15" s="1483"/>
      <c r="K15" s="1483"/>
    </row>
    <row r="16" spans="1:11">
      <c r="A16" s="1482" t="s">
        <v>772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 t="s">
        <v>904</v>
      </c>
      <c r="F17" s="1486"/>
      <c r="G17" s="1486"/>
      <c r="H17" s="1486"/>
      <c r="I17" s="1486" t="s">
        <v>902</v>
      </c>
      <c r="J17" s="1486"/>
      <c r="K17" s="1486"/>
    </row>
    <row r="18" spans="1:11">
      <c r="A18" s="1481" t="s">
        <v>775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768</v>
      </c>
      <c r="B19" s="1483"/>
      <c r="C19" s="1483"/>
      <c r="D19" s="1483"/>
      <c r="E19" s="1483" t="s">
        <v>908</v>
      </c>
      <c r="F19" s="1483" t="s">
        <v>892</v>
      </c>
      <c r="G19" s="1483" t="s">
        <v>892</v>
      </c>
      <c r="H19" s="1483" t="s">
        <v>892</v>
      </c>
      <c r="I19" s="1483" t="s">
        <v>908</v>
      </c>
      <c r="J19" s="1483"/>
      <c r="K19" s="1483"/>
    </row>
    <row r="20" spans="1:11">
      <c r="A20" s="1482" t="s">
        <v>769</v>
      </c>
      <c r="B20" s="1483"/>
      <c r="C20" s="1483"/>
      <c r="D20" s="1483"/>
      <c r="E20" s="1483" t="s">
        <v>895</v>
      </c>
      <c r="F20" s="1483" t="str">
        <f>E20</f>
        <v>LOCAL</v>
      </c>
      <c r="G20" s="1483" t="s">
        <v>909</v>
      </c>
      <c r="H20" s="1483" t="s">
        <v>895</v>
      </c>
      <c r="I20" s="1483" t="s">
        <v>910</v>
      </c>
      <c r="J20" s="1483"/>
      <c r="K20" s="1483"/>
    </row>
    <row r="21" spans="1:11">
      <c r="A21" s="1482" t="s">
        <v>770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771</v>
      </c>
      <c r="B22" s="1483"/>
      <c r="C22" s="1483"/>
      <c r="D22" s="1483"/>
      <c r="E22" s="1483" t="s">
        <v>901</v>
      </c>
      <c r="F22" s="1483" t="s">
        <v>903</v>
      </c>
      <c r="G22" s="1483" t="s">
        <v>901</v>
      </c>
      <c r="H22" s="1483" t="s">
        <v>907</v>
      </c>
      <c r="I22" s="1483" t="s">
        <v>907</v>
      </c>
      <c r="J22" s="1483"/>
      <c r="K22" s="1483"/>
    </row>
    <row r="23" spans="1:11">
      <c r="A23" s="1482" t="s">
        <v>772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773</v>
      </c>
      <c r="B24" s="1486"/>
      <c r="C24" s="1486"/>
      <c r="D24" s="1486"/>
      <c r="E24" s="1486" t="s">
        <v>904</v>
      </c>
      <c r="F24" s="1486" t="s">
        <v>900</v>
      </c>
      <c r="G24" s="1486" t="s">
        <v>903</v>
      </c>
      <c r="H24" s="1486" t="s">
        <v>902</v>
      </c>
      <c r="I24" s="1486" t="s">
        <v>902</v>
      </c>
      <c r="J24" s="1486"/>
      <c r="K24" s="1486"/>
    </row>
    <row r="25" spans="1:11">
      <c r="A25" s="1481" t="s">
        <v>776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768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768</v>
      </c>
      <c r="B47" s="1483"/>
      <c r="C47" s="1483"/>
      <c r="D47" s="1483"/>
      <c r="E47" s="1483" t="s">
        <v>911</v>
      </c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 t="s">
        <v>895</v>
      </c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4"/>
      <c r="C50" s="1484"/>
      <c r="D50" s="1484"/>
      <c r="E50" s="1484" t="s">
        <v>912</v>
      </c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7"/>
      <c r="C52" s="1487"/>
      <c r="D52" s="1487"/>
      <c r="E52" s="1487" t="s">
        <v>913</v>
      </c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768</v>
      </c>
      <c r="B54" s="1483" t="s">
        <v>914</v>
      </c>
      <c r="C54" s="1483">
        <v>120</v>
      </c>
      <c r="D54" s="1483">
        <v>120</v>
      </c>
      <c r="E54" s="1483" t="s">
        <v>888</v>
      </c>
      <c r="F54" s="1483" t="s">
        <v>915</v>
      </c>
      <c r="G54" s="1483" t="s">
        <v>916</v>
      </c>
      <c r="H54" s="1483"/>
      <c r="I54" s="1483"/>
      <c r="J54" s="1483"/>
      <c r="K54" s="1483"/>
    </row>
    <row r="55" spans="1:11">
      <c r="A55" s="1482" t="s">
        <v>769</v>
      </c>
      <c r="B55" s="1483" t="s">
        <v>895</v>
      </c>
      <c r="C55" s="1483" t="s">
        <v>917</v>
      </c>
      <c r="D55" s="1483" t="s">
        <v>918</v>
      </c>
      <c r="E55" s="1483" t="s">
        <v>895</v>
      </c>
      <c r="F55" s="1483" t="s">
        <v>893</v>
      </c>
      <c r="G55" s="1483" t="s">
        <v>919</v>
      </c>
      <c r="H55" s="1483"/>
      <c r="I55" s="1483"/>
      <c r="J55" s="1483"/>
      <c r="K55" s="1483"/>
    </row>
    <row r="56" spans="1:11">
      <c r="A56" s="1482" t="s">
        <v>770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771</v>
      </c>
      <c r="B57" s="1483" t="s">
        <v>901</v>
      </c>
      <c r="C57" s="1483" t="s">
        <v>901</v>
      </c>
      <c r="D57" s="1483" t="s">
        <v>907</v>
      </c>
      <c r="E57" s="1483" t="s">
        <v>920</v>
      </c>
      <c r="F57" s="1483" t="s">
        <v>907</v>
      </c>
      <c r="G57" s="1483" t="s">
        <v>921</v>
      </c>
      <c r="H57" s="1483"/>
      <c r="I57" s="1483"/>
      <c r="J57" s="1483"/>
      <c r="K57" s="1483"/>
    </row>
    <row r="58" spans="1:11">
      <c r="A58" s="1482" t="s">
        <v>772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773</v>
      </c>
      <c r="B59" s="1486" t="s">
        <v>902</v>
      </c>
      <c r="C59" s="1486" t="s">
        <v>902</v>
      </c>
      <c r="D59" s="1486" t="s">
        <v>902</v>
      </c>
      <c r="E59" s="1486" t="s">
        <v>904</v>
      </c>
      <c r="F59" s="1486" t="s">
        <v>904</v>
      </c>
      <c r="G59" s="1486" t="s">
        <v>902</v>
      </c>
      <c r="H59" s="1486"/>
      <c r="I59" s="1486"/>
      <c r="J59" s="1486"/>
      <c r="K59" s="1486"/>
    </row>
    <row r="60" spans="1:11">
      <c r="A60" s="1481" t="s">
        <v>781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768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768</v>
      </c>
      <c r="B75" s="1484"/>
      <c r="C75" s="1483"/>
      <c r="D75" s="1483"/>
      <c r="E75" s="1483" t="s">
        <v>915</v>
      </c>
      <c r="F75" s="1483" t="s">
        <v>922</v>
      </c>
      <c r="G75" s="1483" t="s">
        <v>916</v>
      </c>
      <c r="H75" s="1483" t="s">
        <v>916</v>
      </c>
      <c r="I75" s="1483" t="s">
        <v>916</v>
      </c>
      <c r="J75" s="1483"/>
      <c r="K75" s="1483"/>
    </row>
    <row r="76" spans="1:11">
      <c r="A76" s="1482" t="s">
        <v>769</v>
      </c>
      <c r="B76" s="1484"/>
      <c r="C76" s="1483"/>
      <c r="D76" s="1483"/>
      <c r="E76" s="1483" t="s">
        <v>901</v>
      </c>
      <c r="F76" s="1483" t="s">
        <v>895</v>
      </c>
      <c r="G76" s="1483" t="s">
        <v>923</v>
      </c>
      <c r="H76" s="1483" t="s">
        <v>924</v>
      </c>
      <c r="I76" s="1483" t="s">
        <v>925</v>
      </c>
      <c r="J76" s="1483"/>
      <c r="K76" s="1483"/>
    </row>
    <row r="77" spans="1:11">
      <c r="A77" s="1482" t="s">
        <v>770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771</v>
      </c>
      <c r="B78" s="1484"/>
      <c r="C78" s="1484"/>
      <c r="D78" s="1484"/>
      <c r="E78" s="1484" t="s">
        <v>901</v>
      </c>
      <c r="F78" s="1483" t="s">
        <v>907</v>
      </c>
      <c r="G78" s="1483" t="s">
        <v>913</v>
      </c>
      <c r="H78" s="1483" t="s">
        <v>903</v>
      </c>
      <c r="I78" s="1483" t="s">
        <v>903</v>
      </c>
      <c r="J78" s="1484"/>
      <c r="K78" s="1484"/>
    </row>
    <row r="79" spans="1:11">
      <c r="A79" s="1482" t="s">
        <v>772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773</v>
      </c>
      <c r="B80" s="1487"/>
      <c r="C80" s="1487"/>
      <c r="D80" s="1487"/>
      <c r="E80" s="1487" t="s">
        <v>904</v>
      </c>
      <c r="F80" s="1486" t="s">
        <v>904</v>
      </c>
      <c r="G80" s="1486" t="s">
        <v>903</v>
      </c>
      <c r="H80" s="1486" t="s">
        <v>904</v>
      </c>
      <c r="I80" s="1486" t="s">
        <v>904</v>
      </c>
      <c r="J80" s="1487"/>
      <c r="K80" s="1487"/>
    </row>
    <row r="81" spans="1:11">
      <c r="A81" s="1481" t="s">
        <v>784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768</v>
      </c>
      <c r="B82" s="1484"/>
      <c r="C82" s="1484"/>
      <c r="D82" s="1484"/>
      <c r="E82" s="1484"/>
      <c r="F82" s="1484"/>
      <c r="G82" s="1484"/>
      <c r="H82" s="1483" t="s">
        <v>916</v>
      </c>
      <c r="I82" s="1484"/>
      <c r="J82" s="1484"/>
      <c r="K82" s="1484"/>
    </row>
    <row r="83" spans="1:11">
      <c r="A83" s="1482" t="s">
        <v>769</v>
      </c>
      <c r="B83" s="1484"/>
      <c r="C83" s="1484"/>
      <c r="D83" s="1484"/>
      <c r="E83" s="1484"/>
      <c r="F83" s="1484"/>
      <c r="G83" s="1484"/>
      <c r="H83" s="1483" t="s">
        <v>895</v>
      </c>
      <c r="I83" s="1484"/>
      <c r="J83" s="1484"/>
      <c r="K83" s="1484"/>
    </row>
    <row r="84" spans="1:11">
      <c r="A84" s="1482" t="s">
        <v>770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771</v>
      </c>
      <c r="B85" s="1484"/>
      <c r="C85" s="1484"/>
      <c r="D85" s="1484"/>
      <c r="E85" s="1484"/>
      <c r="F85" s="1484"/>
      <c r="G85" s="1484"/>
      <c r="H85" s="1483" t="s">
        <v>921</v>
      </c>
      <c r="I85" s="1484"/>
      <c r="J85" s="1484"/>
      <c r="K85" s="1484"/>
    </row>
    <row r="86" spans="1:11">
      <c r="A86" s="1482" t="s">
        <v>772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773</v>
      </c>
      <c r="B87" s="1487"/>
      <c r="C87" s="1487"/>
      <c r="D87" s="1487"/>
      <c r="E87" s="1487"/>
      <c r="F87" s="1487"/>
      <c r="G87" s="1487"/>
      <c r="H87" s="1486" t="s">
        <v>904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768</v>
      </c>
      <c r="B89" s="1484"/>
      <c r="C89" s="1483" t="s">
        <v>926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/>
      <c r="C90" s="1483" t="s">
        <v>918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4"/>
      <c r="C92" s="1483" t="s">
        <v>927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7"/>
      <c r="C94" s="1486" t="s">
        <v>928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768</v>
      </c>
      <c r="B110" s="1483" t="s">
        <v>929</v>
      </c>
      <c r="C110" s="1483" t="s">
        <v>929</v>
      </c>
      <c r="D110" s="1483" t="s">
        <v>930</v>
      </c>
      <c r="E110" s="1483"/>
      <c r="F110" s="1483"/>
      <c r="G110" s="1483"/>
      <c r="H110" s="1483" t="s">
        <v>929</v>
      </c>
      <c r="I110" s="1483"/>
      <c r="J110" s="1483"/>
      <c r="K110" s="1483"/>
    </row>
    <row r="111" spans="1:11">
      <c r="A111" s="1482" t="s">
        <v>769</v>
      </c>
      <c r="B111" s="1483" t="s">
        <v>895</v>
      </c>
      <c r="C111" s="1483" t="s">
        <v>895</v>
      </c>
      <c r="D111" s="1483" t="s">
        <v>895</v>
      </c>
      <c r="E111" s="1483"/>
      <c r="F111" s="1483"/>
      <c r="G111" s="1483"/>
      <c r="H111" s="1483" t="s">
        <v>893</v>
      </c>
      <c r="I111" s="1483"/>
      <c r="J111" s="1483"/>
      <c r="K111" s="1483"/>
    </row>
    <row r="112" spans="1:11">
      <c r="A112" s="1482" t="s">
        <v>770</v>
      </c>
      <c r="B112" s="1484" t="s">
        <v>931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771</v>
      </c>
      <c r="B113" s="1483" t="s">
        <v>932</v>
      </c>
      <c r="C113" s="1484" t="s">
        <v>920</v>
      </c>
      <c r="D113" s="1484" t="s">
        <v>912</v>
      </c>
      <c r="E113" s="1484"/>
      <c r="F113" s="1484"/>
      <c r="G113" s="1484"/>
      <c r="H113" s="1483" t="s">
        <v>907</v>
      </c>
      <c r="I113" s="1484"/>
      <c r="J113" s="1484"/>
      <c r="K113" s="1484"/>
    </row>
    <row r="114" spans="1:11">
      <c r="A114" s="1482" t="s">
        <v>772</v>
      </c>
      <c r="B114" s="1483" t="s">
        <v>932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773</v>
      </c>
      <c r="B115" s="1487" t="str">
        <f>B114</f>
        <v>CONSTANT</v>
      </c>
      <c r="C115" s="1487" t="s">
        <v>904</v>
      </c>
      <c r="D115" s="1487" t="s">
        <v>903</v>
      </c>
      <c r="E115" s="1487"/>
      <c r="F115" s="1487"/>
      <c r="G115" s="1487"/>
      <c r="H115" s="1486" t="s">
        <v>903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768</v>
      </c>
      <c r="B117" s="1483"/>
      <c r="C117" s="1483" t="s">
        <v>933</v>
      </c>
      <c r="D117" s="1483" t="s">
        <v>934</v>
      </c>
      <c r="E117" s="1483"/>
      <c r="F117" s="1483"/>
      <c r="G117" s="1483"/>
      <c r="H117" s="1483" t="s">
        <v>933</v>
      </c>
      <c r="I117" s="1483"/>
      <c r="J117" s="1483"/>
      <c r="K117" s="1483"/>
    </row>
    <row r="118" spans="1:11">
      <c r="A118" s="1482" t="s">
        <v>769</v>
      </c>
      <c r="B118" s="1483"/>
      <c r="C118" s="1483" t="s">
        <v>895</v>
      </c>
      <c r="D118" s="1483" t="s">
        <v>895</v>
      </c>
      <c r="E118" s="1483"/>
      <c r="F118" s="1483"/>
      <c r="G118" s="1483"/>
      <c r="H118" s="1483" t="s">
        <v>895</v>
      </c>
      <c r="I118" s="1483"/>
      <c r="J118" s="1483"/>
      <c r="K118" s="1483"/>
    </row>
    <row r="119" spans="1:11">
      <c r="A119" s="1482" t="s">
        <v>770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771</v>
      </c>
      <c r="B120" s="1484"/>
      <c r="C120" s="1484" t="s">
        <v>920</v>
      </c>
      <c r="D120" s="1484" t="s">
        <v>912</v>
      </c>
      <c r="E120" s="1484"/>
      <c r="F120" s="1484"/>
      <c r="G120" s="1484"/>
      <c r="H120" s="1483" t="s">
        <v>920</v>
      </c>
      <c r="I120" s="1484"/>
      <c r="J120" s="1484"/>
      <c r="K120" s="1484"/>
    </row>
    <row r="121" spans="1:11">
      <c r="A121" s="1482" t="s">
        <v>772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773</v>
      </c>
      <c r="B122" s="1487"/>
      <c r="C122" s="1487" t="s">
        <v>904</v>
      </c>
      <c r="D122" s="1487" t="s">
        <v>903</v>
      </c>
      <c r="E122" s="1487"/>
      <c r="F122" s="1487"/>
      <c r="G122" s="1487"/>
      <c r="H122" s="1486" t="s">
        <v>904</v>
      </c>
      <c r="I122" s="1487"/>
      <c r="J122" s="1487"/>
      <c r="K122" s="1487"/>
    </row>
    <row r="123" spans="1:11">
      <c r="A123" s="1481" t="s">
        <v>787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768</v>
      </c>
      <c r="B124" s="1483" t="s">
        <v>935</v>
      </c>
      <c r="C124" s="1483" t="s">
        <v>935</v>
      </c>
      <c r="D124" s="1483" t="s">
        <v>935</v>
      </c>
      <c r="E124" s="1483" t="s">
        <v>935</v>
      </c>
      <c r="F124" s="1483" t="s">
        <v>936</v>
      </c>
      <c r="G124" s="1483" t="s">
        <v>916</v>
      </c>
      <c r="H124" s="1483"/>
      <c r="I124" s="1483" t="s">
        <v>916</v>
      </c>
      <c r="J124" s="1483"/>
      <c r="K124" s="1483"/>
    </row>
    <row r="125" spans="1:11">
      <c r="A125" s="1482" t="s">
        <v>769</v>
      </c>
      <c r="B125" s="1483" t="s">
        <v>895</v>
      </c>
      <c r="C125" s="1483" t="s">
        <v>895</v>
      </c>
      <c r="D125" s="1483" t="s">
        <v>895</v>
      </c>
      <c r="E125" s="1483" t="s">
        <v>895</v>
      </c>
      <c r="F125" s="1483" t="s">
        <v>895</v>
      </c>
      <c r="G125" s="1483" t="s">
        <v>925</v>
      </c>
      <c r="H125" s="1483"/>
      <c r="I125" s="1483" t="s">
        <v>895</v>
      </c>
      <c r="J125" s="1483"/>
      <c r="K125" s="1483"/>
    </row>
    <row r="126" spans="1:11">
      <c r="A126" s="1482" t="s">
        <v>770</v>
      </c>
      <c r="B126" s="1484">
        <v>25</v>
      </c>
      <c r="C126" s="1484">
        <v>20</v>
      </c>
      <c r="D126" s="1484" t="s">
        <v>931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771</v>
      </c>
      <c r="B127" s="1483" t="s">
        <v>937</v>
      </c>
      <c r="C127" s="1483" t="s">
        <v>903</v>
      </c>
      <c r="D127" s="1483" t="s">
        <v>901</v>
      </c>
      <c r="E127" s="1484" t="s">
        <v>920</v>
      </c>
      <c r="F127" s="1483" t="s">
        <v>907</v>
      </c>
      <c r="G127" s="1483" t="s">
        <v>921</v>
      </c>
      <c r="H127" s="1483"/>
      <c r="I127" s="1483" t="s">
        <v>913</v>
      </c>
      <c r="J127" s="1483"/>
      <c r="K127" s="1483"/>
    </row>
    <row r="128" spans="1:11">
      <c r="A128" s="1482" t="s">
        <v>772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773</v>
      </c>
      <c r="B129" s="1486" t="s">
        <v>938</v>
      </c>
      <c r="C129" s="1486" t="s">
        <v>912</v>
      </c>
      <c r="D129" s="1486" t="s">
        <v>921</v>
      </c>
      <c r="E129" s="1487" t="s">
        <v>921</v>
      </c>
      <c r="F129" s="1486" t="s">
        <v>904</v>
      </c>
      <c r="G129" s="1486" t="s">
        <v>920</v>
      </c>
      <c r="H129" s="1486"/>
      <c r="I129" s="1486" t="s">
        <v>904</v>
      </c>
      <c r="J129" s="1486"/>
      <c r="K129" s="1486"/>
    </row>
    <row r="130" spans="1:11">
      <c r="A130" s="1481" t="s">
        <v>788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789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768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769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770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771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772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773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790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768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773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792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768</v>
      </c>
      <c r="B159" s="1483" t="s">
        <v>887</v>
      </c>
      <c r="C159" s="1483" t="s">
        <v>889</v>
      </c>
      <c r="D159" s="1483" t="s">
        <v>889</v>
      </c>
      <c r="E159" s="1483" t="s">
        <v>911</v>
      </c>
      <c r="F159" s="1483"/>
      <c r="G159" s="1483"/>
      <c r="H159" s="1483" t="s">
        <v>892</v>
      </c>
      <c r="I159" s="1483"/>
      <c r="J159" s="1483"/>
      <c r="K159" s="1483"/>
    </row>
    <row r="160" spans="1:11">
      <c r="A160" s="1482" t="s">
        <v>769</v>
      </c>
      <c r="B160" s="1483" t="s">
        <v>893</v>
      </c>
      <c r="C160" s="1484" t="s">
        <v>918</v>
      </c>
      <c r="D160" s="1483" t="s">
        <v>893</v>
      </c>
      <c r="E160" s="1483" t="s">
        <v>895</v>
      </c>
      <c r="F160" s="1483"/>
      <c r="G160" s="1483"/>
      <c r="H160" s="1483" t="s">
        <v>895</v>
      </c>
      <c r="I160" s="1483"/>
      <c r="J160" s="1483"/>
      <c r="K160" s="1483"/>
    </row>
    <row r="161" spans="1:11">
      <c r="A161" s="1482" t="s">
        <v>770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771</v>
      </c>
      <c r="B162" s="1483" t="s">
        <v>901</v>
      </c>
      <c r="C162" s="1484" t="s">
        <v>901</v>
      </c>
      <c r="D162" s="1483" t="s">
        <v>901</v>
      </c>
      <c r="E162" s="1483" t="s">
        <v>901</v>
      </c>
      <c r="F162" s="1483"/>
      <c r="G162" s="1484"/>
      <c r="H162" s="1483" t="s">
        <v>921</v>
      </c>
      <c r="I162" s="1483"/>
      <c r="J162" s="1483"/>
      <c r="K162" s="1483"/>
    </row>
    <row r="163" spans="1:11">
      <c r="A163" s="1482" t="s">
        <v>772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773</v>
      </c>
      <c r="B164" s="1486" t="s">
        <v>902</v>
      </c>
      <c r="C164" s="1487" t="s">
        <v>903</v>
      </c>
      <c r="D164" s="1486" t="s">
        <v>939</v>
      </c>
      <c r="E164" s="1486" t="s">
        <v>904</v>
      </c>
      <c r="F164" s="1486"/>
      <c r="G164" s="1487"/>
      <c r="H164" s="1486" t="s">
        <v>938</v>
      </c>
      <c r="I164" s="1486"/>
      <c r="J164" s="1486"/>
      <c r="K164" s="1486"/>
    </row>
    <row r="165" spans="1:11">
      <c r="A165" s="1481" t="s">
        <v>954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768</v>
      </c>
      <c r="B166" s="1483" t="s">
        <v>935</v>
      </c>
      <c r="C166" s="1484" t="s">
        <v>889</v>
      </c>
      <c r="D166" s="1483" t="s">
        <v>889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769</v>
      </c>
      <c r="B167" s="1483" t="s">
        <v>895</v>
      </c>
      <c r="C167" s="1484" t="s">
        <v>918</v>
      </c>
      <c r="D167" s="1483" t="s">
        <v>924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770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771</v>
      </c>
      <c r="B169" s="1483" t="s">
        <v>932</v>
      </c>
      <c r="C169" s="1484" t="s">
        <v>901</v>
      </c>
      <c r="D169" s="1483" t="s">
        <v>901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772</v>
      </c>
      <c r="B170" s="1483" t="s">
        <v>932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773</v>
      </c>
      <c r="B171" s="1486" t="s">
        <v>932</v>
      </c>
      <c r="C171" s="1487" t="s">
        <v>903</v>
      </c>
      <c r="D171" s="1486" t="s">
        <v>939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955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768</v>
      </c>
      <c r="B173" s="1484" t="s">
        <v>940</v>
      </c>
      <c r="D173" s="1483" t="s">
        <v>891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769</v>
      </c>
      <c r="B174" s="1483" t="s">
        <v>895</v>
      </c>
      <c r="D174" s="1483" t="s">
        <v>893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770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771</v>
      </c>
      <c r="B176" s="1483" t="s">
        <v>938</v>
      </c>
      <c r="D176" s="1483" t="s">
        <v>912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772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773</v>
      </c>
      <c r="B178" s="1486" t="s">
        <v>937</v>
      </c>
      <c r="D178" s="1486" t="s">
        <v>903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956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768</v>
      </c>
      <c r="B180" s="1483"/>
      <c r="C180" s="1484" t="s">
        <v>941</v>
      </c>
      <c r="D180" s="1483" t="s">
        <v>941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769</v>
      </c>
      <c r="B181" s="1483"/>
      <c r="C181" s="1484" t="s">
        <v>918</v>
      </c>
      <c r="D181" s="1483" t="s">
        <v>895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770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771</v>
      </c>
      <c r="B183" s="1483"/>
      <c r="C183" s="1484" t="s">
        <v>912</v>
      </c>
      <c r="D183" s="1483" t="s">
        <v>912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772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7" t="s">
        <v>903</v>
      </c>
      <c r="D185" s="1486" t="s">
        <v>903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957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768</v>
      </c>
      <c r="B187" s="1483"/>
      <c r="C187" s="1483"/>
      <c r="D187" s="1483" t="s">
        <v>942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 t="s">
        <v>895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4"/>
      <c r="C190" s="1484"/>
      <c r="D190" s="1483" t="s">
        <v>907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7"/>
      <c r="C192" s="1487"/>
      <c r="D192" s="1486" t="s">
        <v>903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768</v>
      </c>
      <c r="B194" s="1483"/>
      <c r="C194" s="1483" t="s">
        <v>943</v>
      </c>
      <c r="D194" s="1483" t="s">
        <v>944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769</v>
      </c>
      <c r="B195" s="1483"/>
      <c r="C195" s="1483" t="s">
        <v>895</v>
      </c>
      <c r="D195" s="1483" t="s">
        <v>895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770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 t="s">
        <v>920</v>
      </c>
      <c r="D197" s="1483" t="s">
        <v>912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772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 t="s">
        <v>904</v>
      </c>
      <c r="D199" s="1486" t="s">
        <v>903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768</v>
      </c>
      <c r="B201" s="1484"/>
      <c r="C201" s="1484" t="s">
        <v>945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769</v>
      </c>
      <c r="B202" s="1484"/>
      <c r="C202" s="1484" t="s">
        <v>895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770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 t="s">
        <v>920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772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 t="s">
        <v>904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790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768</v>
      </c>
      <c r="B208" s="1484"/>
      <c r="C208" s="1484"/>
      <c r="D208" s="1483"/>
      <c r="E208" s="1484" t="s">
        <v>933</v>
      </c>
      <c r="F208" s="1483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3"/>
      <c r="E209" s="1484" t="s">
        <v>895</v>
      </c>
      <c r="F209" s="1483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3"/>
      <c r="E211" s="1484" t="s">
        <v>901</v>
      </c>
      <c r="F211" s="1483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6"/>
      <c r="E213" s="1487" t="s">
        <v>904</v>
      </c>
      <c r="F213" s="1486"/>
      <c r="G213" s="1486"/>
      <c r="H213" s="1486"/>
      <c r="I213" s="1486"/>
      <c r="J213" s="1486"/>
      <c r="K213" s="1486"/>
    </row>
    <row r="214" spans="1:11">
      <c r="A214" s="1481" t="s">
        <v>959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768</v>
      </c>
      <c r="B215" s="1484"/>
      <c r="C215" s="1484"/>
      <c r="D215" s="1483"/>
      <c r="E215" s="1484" t="s">
        <v>946</v>
      </c>
      <c r="F215" s="1484"/>
      <c r="G215" s="1484"/>
      <c r="H215" s="1483" t="s">
        <v>892</v>
      </c>
      <c r="I215" s="1483">
        <v>3</v>
      </c>
      <c r="J215" s="1483"/>
      <c r="K215" s="1483"/>
    </row>
    <row r="216" spans="1:11">
      <c r="A216" s="1482" t="s">
        <v>769</v>
      </c>
      <c r="B216" s="1484"/>
      <c r="C216" s="1484"/>
      <c r="D216" s="1483"/>
      <c r="E216" s="1484" t="s">
        <v>895</v>
      </c>
      <c r="F216" s="1484"/>
      <c r="G216" s="1484"/>
      <c r="H216" s="1483" t="s">
        <v>895</v>
      </c>
      <c r="I216" s="1483" t="s">
        <v>947</v>
      </c>
      <c r="J216" s="1483"/>
      <c r="K216" s="1483"/>
    </row>
    <row r="217" spans="1:11">
      <c r="A217" s="1482" t="s">
        <v>770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771</v>
      </c>
      <c r="B218" s="1484"/>
      <c r="C218" s="1484"/>
      <c r="D218" s="1483"/>
      <c r="E218" s="1484" t="s">
        <v>921</v>
      </c>
      <c r="F218" s="1484"/>
      <c r="G218" s="1484"/>
      <c r="H218" s="1483" t="s">
        <v>921</v>
      </c>
      <c r="I218" s="1483" t="s">
        <v>900</v>
      </c>
      <c r="J218" s="1483"/>
      <c r="K218" s="1483"/>
    </row>
    <row r="219" spans="1:11">
      <c r="A219" s="1482" t="s">
        <v>772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773</v>
      </c>
      <c r="B220" s="1487"/>
      <c r="C220" s="1487"/>
      <c r="D220" s="1486"/>
      <c r="E220" s="1487" t="s">
        <v>904</v>
      </c>
      <c r="F220" s="1487"/>
      <c r="G220" s="1487"/>
      <c r="H220" s="1486" t="s">
        <v>903</v>
      </c>
      <c r="I220" s="1486" t="s">
        <v>904</v>
      </c>
      <c r="J220" s="1486"/>
      <c r="K220" s="1486"/>
    </row>
    <row r="221" spans="1:11">
      <c r="A221" s="1481" t="s">
        <v>960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768</v>
      </c>
      <c r="B222" s="1484"/>
      <c r="C222" s="1484"/>
      <c r="D222" s="1484"/>
      <c r="E222" s="1484"/>
      <c r="F222" s="1483" t="s">
        <v>948</v>
      </c>
      <c r="G222" s="1484"/>
      <c r="H222" s="1483" t="s">
        <v>948</v>
      </c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3" t="s">
        <v>895</v>
      </c>
      <c r="G223" s="1484"/>
      <c r="H223" s="1483" t="s">
        <v>895</v>
      </c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3" t="s">
        <v>913</v>
      </c>
      <c r="G225" s="1484"/>
      <c r="H225" s="1483" t="s">
        <v>927</v>
      </c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6" t="s">
        <v>904</v>
      </c>
      <c r="G227" s="1484"/>
      <c r="H227" s="1486" t="s">
        <v>904</v>
      </c>
      <c r="I227" s="1486"/>
      <c r="J227" s="1486"/>
      <c r="K227" s="1486"/>
    </row>
    <row r="228" spans="1:11">
      <c r="A228" s="1481" t="s">
        <v>961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768</v>
      </c>
      <c r="B229" s="1484"/>
      <c r="C229" s="1484"/>
      <c r="D229" s="1484"/>
      <c r="E229" s="1484"/>
      <c r="G229" s="1483" t="s">
        <v>916</v>
      </c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G230" s="1483" t="s">
        <v>925</v>
      </c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G232" s="1483" t="s">
        <v>921</v>
      </c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G234" s="1486" t="s">
        <v>904</v>
      </c>
      <c r="H234" s="1487"/>
      <c r="I234" s="1487"/>
      <c r="J234" s="1487"/>
      <c r="K234" s="1487"/>
    </row>
    <row r="235" spans="1:11">
      <c r="A235" s="1481" t="s">
        <v>962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768</v>
      </c>
      <c r="B236" s="1484"/>
      <c r="C236" s="1484"/>
      <c r="D236" s="1484"/>
      <c r="E236" s="1484"/>
      <c r="F236" s="1483"/>
      <c r="H236" s="1483" t="s">
        <v>892</v>
      </c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3"/>
      <c r="H237" s="1483" t="s">
        <v>895</v>
      </c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3"/>
      <c r="H239" s="1483" t="s">
        <v>912</v>
      </c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6"/>
      <c r="H241" s="1486" t="s">
        <v>904</v>
      </c>
      <c r="I241" s="1487"/>
      <c r="J241" s="1487"/>
      <c r="K241" s="1487"/>
    </row>
    <row r="242" spans="1:11">
      <c r="A242" s="1481" t="s">
        <v>963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768</v>
      </c>
      <c r="B243" s="1484"/>
      <c r="C243" s="1484"/>
      <c r="D243" s="1484"/>
      <c r="E243" s="1484"/>
      <c r="F243" s="1483"/>
      <c r="G243" s="1484"/>
      <c r="H243" s="1483" t="s">
        <v>949</v>
      </c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3"/>
      <c r="G244" s="1484"/>
      <c r="H244" s="1483" t="s">
        <v>895</v>
      </c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3" t="s">
        <v>906</v>
      </c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6" t="s">
        <v>938</v>
      </c>
      <c r="I248" s="1486"/>
      <c r="J248" s="1486"/>
      <c r="K248" s="1486"/>
    </row>
    <row r="249" spans="1:11">
      <c r="A249" s="1481" t="s">
        <v>964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768</v>
      </c>
      <c r="B250" s="1483" t="s">
        <v>950</v>
      </c>
      <c r="C250" s="1483" t="s">
        <v>950</v>
      </c>
      <c r="D250" s="1483" t="s">
        <v>950</v>
      </c>
      <c r="E250" s="1483" t="s">
        <v>950</v>
      </c>
      <c r="F250" s="1483"/>
      <c r="G250" s="1483" t="s">
        <v>950</v>
      </c>
      <c r="H250" s="1483" t="s">
        <v>951</v>
      </c>
      <c r="I250" s="1483"/>
      <c r="J250" s="1483"/>
      <c r="K250" s="1483"/>
    </row>
    <row r="251" spans="1:11">
      <c r="A251" s="1482" t="s">
        <v>769</v>
      </c>
      <c r="B251" s="1483"/>
      <c r="C251" s="1484"/>
      <c r="D251" s="1483"/>
      <c r="E251" s="1484"/>
      <c r="F251" s="1483"/>
      <c r="G251" s="1483" t="s">
        <v>952</v>
      </c>
      <c r="H251" s="1483" t="s">
        <v>953</v>
      </c>
      <c r="I251" s="1483"/>
      <c r="J251" s="1483"/>
      <c r="K251" s="1483"/>
    </row>
    <row r="252" spans="1:11">
      <c r="A252" s="1482" t="s">
        <v>770</v>
      </c>
      <c r="B252" s="1484"/>
      <c r="C252" s="1484"/>
      <c r="D252" s="1483"/>
      <c r="E252" s="1484"/>
      <c r="F252" s="1483"/>
      <c r="G252" s="1483"/>
      <c r="H252" s="1483" t="s">
        <v>893</v>
      </c>
      <c r="I252" s="1483"/>
      <c r="J252" s="1483"/>
      <c r="K252" s="1483"/>
    </row>
    <row r="253" spans="1:11" ht="13" thickBot="1">
      <c r="A253" s="1482" t="s">
        <v>771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772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773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794</v>
      </c>
    </row>
    <row r="2" spans="1:11" ht="15">
      <c r="A2" s="1493"/>
    </row>
    <row r="3" spans="1:11" ht="13" thickBot="1">
      <c r="A3" s="1494"/>
      <c r="B3" s="1476" t="s">
        <v>796</v>
      </c>
      <c r="C3" s="1476"/>
      <c r="D3" s="1476"/>
      <c r="E3" s="1476"/>
      <c r="F3" s="1476"/>
      <c r="G3" s="1476"/>
    </row>
    <row r="4" spans="1:11" ht="13" thickBot="1">
      <c r="A4" s="1495" t="s">
        <v>797</v>
      </c>
      <c r="B4" s="1534" t="s">
        <v>878</v>
      </c>
      <c r="C4" s="1534" t="s">
        <v>879</v>
      </c>
      <c r="D4" s="1534" t="s">
        <v>880</v>
      </c>
      <c r="E4" s="1534" t="s">
        <v>881</v>
      </c>
      <c r="F4" s="1534" t="s">
        <v>882</v>
      </c>
      <c r="G4" s="1534" t="s">
        <v>883</v>
      </c>
      <c r="H4" s="1534" t="s">
        <v>884</v>
      </c>
      <c r="I4" s="1534" t="s">
        <v>885</v>
      </c>
      <c r="J4" s="1534" t="s">
        <v>886</v>
      </c>
      <c r="K4" s="1480"/>
    </row>
    <row r="5" spans="1:11">
      <c r="A5" s="1497" t="s">
        <v>798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799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800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801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802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803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795</v>
      </c>
      <c r="B13" s="1534" t="s">
        <v>878</v>
      </c>
      <c r="C13" s="1534" t="s">
        <v>879</v>
      </c>
      <c r="D13" s="1534" t="s">
        <v>880</v>
      </c>
      <c r="E13" s="1534" t="s">
        <v>881</v>
      </c>
      <c r="F13" s="1534" t="s">
        <v>882</v>
      </c>
      <c r="G13" s="1534" t="s">
        <v>883</v>
      </c>
      <c r="H13" s="1534" t="s">
        <v>884</v>
      </c>
      <c r="I13" s="1534" t="s">
        <v>885</v>
      </c>
      <c r="J13" s="1534" t="s">
        <v>886</v>
      </c>
      <c r="K13" s="1504"/>
    </row>
    <row r="14" spans="1:11">
      <c r="A14" s="1505">
        <v>1</v>
      </c>
      <c r="B14" s="1547" t="s">
        <v>1000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1001</v>
      </c>
      <c r="I14" s="1547" t="str">
        <f>H14</f>
        <v>Dry Spell</v>
      </c>
      <c r="J14" s="1547" t="s">
        <v>1000</v>
      </c>
      <c r="K14" s="1548"/>
    </row>
    <row r="15" spans="1:11" ht="13" thickBot="1">
      <c r="A15" s="1507">
        <v>2</v>
      </c>
      <c r="B15" s="1549" t="s">
        <v>1002</v>
      </c>
      <c r="C15" s="1550" t="str">
        <f>B15</f>
        <v>Drought/dry spell</v>
      </c>
      <c r="D15" s="1550" t="s">
        <v>1003</v>
      </c>
      <c r="E15" s="1549" t="s">
        <v>1004</v>
      </c>
      <c r="F15" s="1550" t="s">
        <v>1005</v>
      </c>
      <c r="G15" s="1549" t="s">
        <v>1006</v>
      </c>
      <c r="H15" s="1549" t="s">
        <v>1007</v>
      </c>
      <c r="I15" s="1549" t="str">
        <f>G15</f>
        <v>epidemic crop diseases</v>
      </c>
      <c r="J15" s="1549" t="s">
        <v>1002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1008</v>
      </c>
      <c r="C19" s="1552"/>
    </row>
    <row r="20" spans="1:9">
      <c r="A20" s="1552" t="s">
        <v>1009</v>
      </c>
      <c r="C20" s="1552"/>
    </row>
    <row r="21" spans="1:9">
      <c r="A21" s="1552" t="s">
        <v>1010</v>
      </c>
      <c r="C21" s="1552"/>
    </row>
    <row r="22" spans="1:9">
      <c r="A22" s="1552" t="s">
        <v>1011</v>
      </c>
      <c r="C22" s="1552"/>
    </row>
    <row r="23" spans="1:9">
      <c r="A23" s="1552" t="s">
        <v>1012</v>
      </c>
      <c r="C23" s="1552"/>
    </row>
    <row r="24" spans="1:9">
      <c r="A24" s="1552" t="s">
        <v>1013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804</v>
      </c>
      <c r="D1" s="1514" t="s">
        <v>809</v>
      </c>
    </row>
    <row r="2" spans="1:11" ht="13" thickBot="1"/>
    <row r="3" spans="1:11" ht="13" thickBot="1">
      <c r="A3" s="1479" t="s">
        <v>808</v>
      </c>
      <c r="B3" s="1534" t="s">
        <v>878</v>
      </c>
      <c r="C3" s="1534" t="s">
        <v>879</v>
      </c>
      <c r="D3" s="1534" t="s">
        <v>880</v>
      </c>
      <c r="E3" s="1534" t="s">
        <v>881</v>
      </c>
      <c r="F3" s="1534" t="s">
        <v>882</v>
      </c>
      <c r="G3" s="1534" t="s">
        <v>883</v>
      </c>
      <c r="H3" s="1534" t="s">
        <v>884</v>
      </c>
      <c r="I3" s="1534" t="s">
        <v>885</v>
      </c>
      <c r="J3" s="1534" t="s">
        <v>886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856</v>
      </c>
      <c r="C14" s="1506" t="s">
        <v>857</v>
      </c>
      <c r="D14" s="1506" t="s">
        <v>858</v>
      </c>
      <c r="E14" s="1506" t="s">
        <v>859</v>
      </c>
      <c r="F14" s="1506" t="s">
        <v>859</v>
      </c>
      <c r="G14" s="1517" t="str">
        <f>E14</f>
        <v>Road construction to access the market</v>
      </c>
      <c r="H14" s="1506" t="s">
        <v>860</v>
      </c>
      <c r="I14" s="1506" t="s">
        <v>861</v>
      </c>
      <c r="J14" s="1506" t="str">
        <f>F21</f>
        <v>improve communication services</v>
      </c>
      <c r="K14" s="1506"/>
    </row>
    <row r="15" spans="1:11">
      <c r="A15" s="1482"/>
      <c r="B15" s="1483" t="s">
        <v>862</v>
      </c>
      <c r="C15" s="1483" t="s">
        <v>863</v>
      </c>
      <c r="D15" s="1483" t="s">
        <v>864</v>
      </c>
      <c r="E15" s="1483" t="s">
        <v>865</v>
      </c>
      <c r="F15" s="1483" t="s">
        <v>865</v>
      </c>
      <c r="G15" s="1506" t="str">
        <f>E16</f>
        <v>Construction of schools</v>
      </c>
      <c r="H15" s="1506" t="s">
        <v>866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863</v>
      </c>
      <c r="C16" s="1483" t="s">
        <v>867</v>
      </c>
      <c r="D16" s="1483" t="s">
        <v>868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869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870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856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866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862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869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863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870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866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869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870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856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871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862</v>
      </c>
      <c r="C30" s="1506" t="s">
        <v>872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866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863</v>
      </c>
      <c r="C31" s="1506" t="s">
        <v>873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869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874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870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875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856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866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862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869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863</v>
      </c>
      <c r="C40" s="1483" t="s">
        <v>876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870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877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804</v>
      </c>
      <c r="B1" s="1568"/>
    </row>
    <row r="2" spans="1:11" ht="13" thickBot="1"/>
    <row r="3" spans="1:11" ht="13" thickBot="1">
      <c r="A3" s="1479" t="s">
        <v>808</v>
      </c>
      <c r="B3" s="1534" t="s">
        <v>878</v>
      </c>
      <c r="C3" s="1534" t="s">
        <v>879</v>
      </c>
      <c r="D3" s="1534" t="s">
        <v>880</v>
      </c>
      <c r="E3" s="1534" t="s">
        <v>881</v>
      </c>
      <c r="F3" s="1534" t="s">
        <v>882</v>
      </c>
      <c r="G3" s="1534" t="s">
        <v>883</v>
      </c>
      <c r="H3" s="1534" t="s">
        <v>884</v>
      </c>
      <c r="I3" s="1534" t="s">
        <v>885</v>
      </c>
      <c r="J3" s="1534" t="s">
        <v>886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967</v>
      </c>
      <c r="C13" s="1483" t="str">
        <f>B15</f>
        <v>increase the collection of the wild foods</v>
      </c>
      <c r="D13" s="1483" t="s">
        <v>968</v>
      </c>
      <c r="E13" s="1483" t="s">
        <v>969</v>
      </c>
      <c r="F13" s="1483" t="s">
        <v>970</v>
      </c>
      <c r="G13" s="1483" t="s">
        <v>971</v>
      </c>
      <c r="H13" s="1517" t="s">
        <v>972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973</v>
      </c>
      <c r="C14" s="1506" t="str">
        <f>B13</f>
        <v>increase on casual labour</v>
      </c>
      <c r="D14" s="1506"/>
      <c r="F14" s="1506" t="s">
        <v>974</v>
      </c>
      <c r="G14" s="1506" t="s">
        <v>975</v>
      </c>
      <c r="H14" s="1483" t="s">
        <v>976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977</v>
      </c>
      <c r="C15" s="1483" t="s">
        <v>978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979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967</v>
      </c>
      <c r="C21" s="1516" t="str">
        <f>C13</f>
        <v>increase the collection of the wild foods</v>
      </c>
      <c r="D21" s="1517" t="s">
        <v>980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981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973</v>
      </c>
      <c r="C22" s="1506" t="str">
        <f>C15</f>
        <v>Reduction on food intake</v>
      </c>
      <c r="D22" s="1483" t="s">
        <v>982</v>
      </c>
      <c r="E22" s="1483" t="s">
        <v>983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977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984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985</v>
      </c>
      <c r="D29" s="1508" t="s">
        <v>986</v>
      </c>
      <c r="E29" s="1517" t="s">
        <v>987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988</v>
      </c>
      <c r="C30" s="1483" t="s">
        <v>989</v>
      </c>
      <c r="D30" s="1544" t="s">
        <v>999</v>
      </c>
      <c r="E30" s="1483" t="s">
        <v>990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991</v>
      </c>
      <c r="D31" s="1545"/>
      <c r="E31" s="1483"/>
      <c r="F31" s="1483"/>
      <c r="G31" s="1483" t="str">
        <f>C32</f>
        <v>Reduce on food crop sales</v>
      </c>
      <c r="H31" s="1517" t="s">
        <v>992</v>
      </c>
      <c r="I31" s="1483"/>
      <c r="J31" s="1483"/>
      <c r="K31" s="1483"/>
    </row>
    <row r="32" spans="1:11">
      <c r="A32" s="1521"/>
      <c r="B32" s="1483"/>
      <c r="C32" s="1483" t="s">
        <v>993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986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994</v>
      </c>
      <c r="I37" s="1517" t="s">
        <v>995</v>
      </c>
      <c r="J37" s="1517"/>
      <c r="K37" s="1517"/>
    </row>
    <row r="38" spans="1:11">
      <c r="A38" s="1521"/>
      <c r="B38" s="1483" t="s">
        <v>988</v>
      </c>
      <c r="C38" s="1489" t="str">
        <f>C29</f>
        <v>Increase livestock sales</v>
      </c>
      <c r="D38" s="1546" t="s">
        <v>999</v>
      </c>
      <c r="E38" s="1483" t="s">
        <v>996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997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998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2016-03-23T14:13:39Z</dcterms:modified>
</cp:coreProperties>
</file>